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ÓN 2025\ABRIL 2025\PUBLICADO\"/>
    </mc:Choice>
  </mc:AlternateContent>
  <bookViews>
    <workbookView xWindow="0" yWindow="0" windowWidth="21600" windowHeight="10320"/>
  </bookViews>
  <sheets>
    <sheet name="EST-FINAL" sheetId="2" r:id="rId1"/>
  </sheets>
  <definedNames>
    <definedName name="_xlnm._FilterDatabase" localSheetId="0" hidden="1">'EST-FINAL'!$B$9:$C$189</definedName>
    <definedName name="_xlnm.Print_Area" localSheetId="0">'EST-FINAL'!$B$3:$V$211</definedName>
    <definedName name="_xlnm.Print_Titles" localSheetId="0">'EST-FINAL'!$3:$12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99" i="2" l="1"/>
  <c r="V198" i="2"/>
  <c r="V194" i="2"/>
  <c r="V193" i="2"/>
  <c r="V192" i="2"/>
  <c r="U18" i="2"/>
  <c r="U17" i="2"/>
  <c r="U15" i="2"/>
  <c r="T206" i="2"/>
  <c r="T205" i="2"/>
  <c r="T203" i="2"/>
  <c r="T199" i="2"/>
  <c r="T192" i="2"/>
  <c r="T194" i="2"/>
  <c r="T17" i="2"/>
  <c r="V156" i="2" l="1"/>
  <c r="U154" i="2"/>
  <c r="T154" i="2"/>
  <c r="U188" i="2"/>
  <c r="U192" i="2"/>
  <c r="U194" i="2"/>
  <c r="U198" i="2"/>
  <c r="U197" i="2"/>
  <c r="U196" i="2"/>
  <c r="U195" i="2"/>
  <c r="U209" i="2"/>
  <c r="U208" i="2"/>
  <c r="U207" i="2"/>
  <c r="U206" i="2"/>
  <c r="V19" i="2"/>
  <c r="T15" i="2"/>
  <c r="U69" i="2"/>
  <c r="U62" i="2"/>
  <c r="V18" i="2"/>
  <c r="S17" i="2"/>
  <c r="S32" i="2"/>
  <c r="T198" i="2" l="1"/>
  <c r="T160" i="2"/>
  <c r="S15" i="2"/>
  <c r="V15" i="2" s="1"/>
  <c r="U186" i="2"/>
  <c r="U185" i="2"/>
  <c r="U184" i="2"/>
  <c r="U183" i="2"/>
  <c r="U182" i="2"/>
  <c r="U181" i="2"/>
  <c r="U180" i="2"/>
  <c r="U179" i="2"/>
  <c r="U178" i="2"/>
  <c r="U176" i="2"/>
  <c r="U174" i="2"/>
  <c r="U172" i="2"/>
  <c r="U170" i="2"/>
  <c r="U168" i="2"/>
  <c r="U166" i="2"/>
  <c r="U164" i="2"/>
  <c r="U162" i="2"/>
  <c r="U160" i="2"/>
  <c r="U157" i="2"/>
  <c r="U156" i="2"/>
  <c r="U155" i="2"/>
  <c r="U152" i="2"/>
  <c r="U151" i="2"/>
  <c r="U150" i="2"/>
  <c r="U149" i="2"/>
  <c r="U148" i="2"/>
  <c r="U147" i="2"/>
  <c r="U146" i="2"/>
  <c r="U145" i="2"/>
  <c r="U144" i="2"/>
  <c r="U143" i="2"/>
  <c r="U141" i="2"/>
  <c r="U139" i="2"/>
  <c r="U138" i="2"/>
  <c r="U136" i="2"/>
  <c r="U134" i="2"/>
  <c r="U133" i="2"/>
  <c r="U131" i="2"/>
  <c r="U129" i="2"/>
  <c r="U126" i="2"/>
  <c r="U125" i="2"/>
  <c r="U124" i="2"/>
  <c r="U123" i="2"/>
  <c r="U122" i="2"/>
  <c r="U121" i="2"/>
  <c r="U120" i="2"/>
  <c r="U118" i="2"/>
  <c r="U116" i="2"/>
  <c r="U115" i="2"/>
  <c r="U113" i="2"/>
  <c r="U111" i="2"/>
  <c r="U107" i="2"/>
  <c r="U106" i="2"/>
  <c r="U105" i="2"/>
  <c r="U104" i="2"/>
  <c r="U103" i="2"/>
  <c r="U102" i="2"/>
  <c r="U101" i="2"/>
  <c r="U100" i="2"/>
  <c r="U99" i="2"/>
  <c r="U98" i="2"/>
  <c r="U97" i="2"/>
  <c r="U96" i="2"/>
  <c r="U95" i="2"/>
  <c r="U93" i="2"/>
  <c r="U91" i="2"/>
  <c r="U90" i="2"/>
  <c r="U88" i="2"/>
  <c r="U86" i="2"/>
  <c r="U85" i="2"/>
  <c r="U83" i="2"/>
  <c r="U81" i="2"/>
  <c r="U80" i="2"/>
  <c r="U78" i="2"/>
  <c r="U76" i="2"/>
  <c r="U72" i="2"/>
  <c r="U71" i="2"/>
  <c r="U70" i="2"/>
  <c r="U68" i="2"/>
  <c r="U67" i="2"/>
  <c r="U66" i="2"/>
  <c r="U65" i="2"/>
  <c r="U64" i="2"/>
  <c r="U63" i="2"/>
  <c r="U61" i="2"/>
  <c r="U59" i="2"/>
  <c r="U58" i="2"/>
  <c r="U57" i="2"/>
  <c r="U56" i="2"/>
  <c r="U55" i="2"/>
  <c r="U54" i="2"/>
  <c r="U53" i="2"/>
  <c r="U52" i="2"/>
  <c r="U51" i="2"/>
  <c r="U50" i="2"/>
  <c r="U49" i="2"/>
  <c r="U48" i="2"/>
  <c r="U47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0" i="2"/>
  <c r="U29" i="2"/>
  <c r="U28" i="2"/>
  <c r="U27" i="2"/>
  <c r="U26" i="2"/>
  <c r="U25" i="2"/>
  <c r="U24" i="2"/>
  <c r="U23" i="2"/>
  <c r="U22" i="2"/>
  <c r="U21" i="2"/>
  <c r="U20" i="2"/>
  <c r="V20" i="2" s="1"/>
  <c r="U19" i="2"/>
  <c r="T209" i="2"/>
  <c r="T208" i="2"/>
  <c r="T207" i="2"/>
  <c r="T204" i="2"/>
  <c r="T197" i="2"/>
  <c r="T196" i="2"/>
  <c r="T195" i="2"/>
  <c r="T193" i="2"/>
  <c r="T188" i="2"/>
  <c r="T186" i="2"/>
  <c r="T185" i="2"/>
  <c r="T184" i="2"/>
  <c r="T183" i="2"/>
  <c r="T182" i="2"/>
  <c r="T181" i="2"/>
  <c r="T180" i="2"/>
  <c r="T179" i="2"/>
  <c r="T178" i="2"/>
  <c r="T176" i="2"/>
  <c r="T174" i="2"/>
  <c r="T172" i="2"/>
  <c r="T170" i="2"/>
  <c r="T168" i="2"/>
  <c r="T166" i="2"/>
  <c r="T164" i="2"/>
  <c r="T162" i="2"/>
  <c r="T157" i="2"/>
  <c r="T156" i="2"/>
  <c r="T155" i="2"/>
  <c r="T152" i="2"/>
  <c r="T151" i="2"/>
  <c r="T150" i="2"/>
  <c r="T149" i="2"/>
  <c r="T148" i="2"/>
  <c r="T147" i="2"/>
  <c r="T146" i="2"/>
  <c r="T145" i="2"/>
  <c r="T144" i="2"/>
  <c r="T143" i="2"/>
  <c r="T141" i="2"/>
  <c r="T139" i="2"/>
  <c r="T138" i="2"/>
  <c r="T136" i="2"/>
  <c r="T134" i="2"/>
  <c r="T133" i="2"/>
  <c r="T131" i="2"/>
  <c r="T129" i="2"/>
  <c r="T126" i="2"/>
  <c r="T125" i="2"/>
  <c r="T124" i="2"/>
  <c r="T123" i="2"/>
  <c r="T122" i="2"/>
  <c r="T121" i="2"/>
  <c r="T120" i="2"/>
  <c r="T118" i="2"/>
  <c r="T116" i="2"/>
  <c r="T115" i="2"/>
  <c r="T113" i="2"/>
  <c r="T111" i="2"/>
  <c r="T107" i="2"/>
  <c r="T106" i="2"/>
  <c r="T105" i="2"/>
  <c r="T104" i="2"/>
  <c r="T103" i="2"/>
  <c r="T102" i="2"/>
  <c r="T101" i="2"/>
  <c r="T100" i="2"/>
  <c r="T99" i="2"/>
  <c r="T98" i="2"/>
  <c r="T97" i="2"/>
  <c r="T96" i="2"/>
  <c r="T95" i="2"/>
  <c r="T93" i="2"/>
  <c r="T91" i="2"/>
  <c r="T90" i="2"/>
  <c r="T88" i="2"/>
  <c r="T86" i="2"/>
  <c r="T85" i="2"/>
  <c r="T83" i="2"/>
  <c r="T81" i="2"/>
  <c r="T80" i="2"/>
  <c r="T78" i="2"/>
  <c r="T76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S205" i="2"/>
  <c r="S194" i="2"/>
  <c r="R210" i="2"/>
  <c r="S178" i="2"/>
  <c r="R192" i="2"/>
  <c r="S209" i="2"/>
  <c r="R178" i="2"/>
  <c r="S160" i="2"/>
  <c r="S198" i="2" s="1"/>
  <c r="R160" i="2"/>
  <c r="S150" i="2"/>
  <c r="S147" i="2"/>
  <c r="S144" i="2"/>
  <c r="S208" i="2" s="1"/>
  <c r="S139" i="2"/>
  <c r="S134" i="2"/>
  <c r="S129" i="2"/>
  <c r="S197" i="2" s="1"/>
  <c r="S111" i="2"/>
  <c r="S116" i="2"/>
  <c r="S196" i="2" s="1"/>
  <c r="S121" i="2"/>
  <c r="S207" i="2" s="1"/>
  <c r="S124" i="2"/>
  <c r="S99" i="2"/>
  <c r="S81" i="2" l="1"/>
  <c r="S102" i="2" l="1"/>
  <c r="S96" i="2"/>
  <c r="S91" i="2"/>
  <c r="S86" i="2"/>
  <c r="S76" i="2"/>
  <c r="S195" i="2" l="1"/>
  <c r="S206" i="2"/>
  <c r="S60" i="2" l="1"/>
  <c r="U60" i="2" s="1"/>
  <c r="S46" i="2"/>
  <c r="S45" i="2" l="1"/>
  <c r="U46" i="2"/>
  <c r="S204" i="2" l="1"/>
  <c r="U45" i="2"/>
  <c r="S192" i="2"/>
  <c r="S193" i="2"/>
  <c r="U193" i="2" s="1"/>
  <c r="S203" i="2" l="1"/>
  <c r="U204" i="2"/>
  <c r="S199" i="2"/>
  <c r="U203" i="2" l="1"/>
  <c r="S210" i="2"/>
  <c r="V160" i="2" l="1"/>
  <c r="V185" i="2"/>
  <c r="T210" i="2"/>
  <c r="R193" i="2"/>
  <c r="R209" i="2"/>
  <c r="R208" i="2"/>
  <c r="R207" i="2"/>
  <c r="R206" i="2"/>
  <c r="R204" i="2"/>
  <c r="R198" i="2"/>
  <c r="R197" i="2"/>
  <c r="R196" i="2"/>
  <c r="R195" i="2"/>
  <c r="P210" i="2"/>
  <c r="Q210" i="2"/>
  <c r="Q199" i="2"/>
  <c r="V154" i="2"/>
  <c r="V188" i="2"/>
  <c r="V162" i="2"/>
  <c r="V168" i="2"/>
  <c r="V170" i="2"/>
  <c r="V174" i="2"/>
  <c r="V179" i="2"/>
  <c r="V182" i="2"/>
  <c r="V164" i="2"/>
  <c r="V166" i="2"/>
  <c r="V180" i="2"/>
  <c r="V133" i="2"/>
  <c r="V145" i="2"/>
  <c r="V131" i="2"/>
  <c r="V134" i="2"/>
  <c r="V136" i="2"/>
  <c r="V139" i="2"/>
  <c r="V143" i="2"/>
  <c r="V144" i="2"/>
  <c r="V146" i="2"/>
  <c r="V149" i="2"/>
  <c r="V150" i="2"/>
  <c r="V151" i="2"/>
  <c r="V152" i="2"/>
  <c r="V155" i="2"/>
  <c r="V138" i="2"/>
  <c r="V141" i="2"/>
  <c r="V111" i="2"/>
  <c r="V113" i="2"/>
  <c r="V115" i="2"/>
  <c r="V122" i="2"/>
  <c r="V123" i="2"/>
  <c r="V124" i="2"/>
  <c r="V125" i="2"/>
  <c r="V116" i="2"/>
  <c r="V118" i="2"/>
  <c r="V120" i="2"/>
  <c r="V121" i="2"/>
  <c r="V126" i="2"/>
  <c r="V105" i="2"/>
  <c r="V100" i="2"/>
  <c r="V97" i="2"/>
  <c r="V96" i="2"/>
  <c r="R194" i="2" l="1"/>
  <c r="R199" i="2" s="1"/>
  <c r="V129" i="2"/>
  <c r="V183" i="2"/>
  <c r="V178" i="2"/>
  <c r="V148" i="2"/>
  <c r="V181" i="2"/>
  <c r="V147" i="2"/>
  <c r="U199" i="2"/>
  <c r="U205" i="2"/>
  <c r="U210" i="2" s="1"/>
  <c r="V157" i="2"/>
  <c r="V99" i="2" l="1"/>
  <c r="V98" i="2"/>
  <c r="V101" i="2"/>
  <c r="V102" i="2"/>
  <c r="V76" i="2"/>
  <c r="V34" i="2"/>
  <c r="V43" i="2"/>
  <c r="V45" i="2"/>
  <c r="V51" i="2"/>
  <c r="V53" i="2"/>
  <c r="V59" i="2"/>
  <c r="V60" i="2"/>
  <c r="V66" i="2"/>
  <c r="V67" i="2"/>
  <c r="V68" i="2"/>
  <c r="V40" i="2"/>
  <c r="V209" i="2"/>
  <c r="V208" i="2"/>
  <c r="V207" i="2"/>
  <c r="V204" i="2"/>
  <c r="R203" i="2"/>
  <c r="V197" i="2"/>
  <c r="V196" i="2"/>
  <c r="V80" i="2" l="1"/>
  <c r="V91" i="2"/>
  <c r="V78" i="2"/>
  <c r="V49" i="2"/>
  <c r="V33" i="2"/>
  <c r="V24" i="2"/>
  <c r="V107" i="2"/>
  <c r="V90" i="2"/>
  <c r="V210" i="2"/>
  <c r="V106" i="2"/>
  <c r="V104" i="2"/>
  <c r="V86" i="2"/>
  <c r="V62" i="2"/>
  <c r="V38" i="2"/>
  <c r="V29" i="2"/>
  <c r="V21" i="2"/>
  <c r="V103" i="2"/>
  <c r="V85" i="2"/>
  <c r="V64" i="2"/>
  <c r="V56" i="2"/>
  <c r="V48" i="2"/>
  <c r="V23" i="2"/>
  <c r="V42" i="2"/>
  <c r="V70" i="2"/>
  <c r="V22" i="2"/>
  <c r="V83" i="2"/>
  <c r="V81" i="2"/>
  <c r="V61" i="2"/>
  <c r="V50" i="2"/>
  <c r="V72" i="2"/>
  <c r="V203" i="2"/>
  <c r="V52" i="2"/>
  <c r="V44" i="2"/>
  <c r="V36" i="2"/>
  <c r="V27" i="2"/>
  <c r="V95" i="2"/>
  <c r="V93" i="2"/>
  <c r="V88" i="2"/>
  <c r="V58" i="2"/>
  <c r="V39" i="2"/>
  <c r="V55" i="2"/>
  <c r="V47" i="2"/>
  <c r="V26" i="2"/>
  <c r="V54" i="2"/>
  <c r="V46" i="2"/>
  <c r="V25" i="2"/>
  <c r="V17" i="2"/>
  <c r="V30" i="2"/>
  <c r="V71" i="2"/>
  <c r="V32" i="2"/>
  <c r="V195" i="2"/>
  <c r="V206" i="2"/>
  <c r="R205" i="2"/>
  <c r="V205" i="2" l="1"/>
</calcChain>
</file>

<file path=xl/sharedStrings.xml><?xml version="1.0" encoding="utf-8"?>
<sst xmlns="http://schemas.openxmlformats.org/spreadsheetml/2006/main" count="212" uniqueCount="131">
  <si>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</si>
  <si>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</si>
  <si>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</si>
  <si>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</si>
  <si>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</si>
  <si>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</si>
  <si>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</si>
  <si>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</si>
  <si>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</si>
  <si>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</si>
  <si>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</si>
  <si>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</si>
  <si>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</si>
  <si>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</si>
  <si>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</si>
  <si>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</si>
  <si>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</si>
  <si>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</si>
  <si>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</si>
  <si>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</si>
  <si>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</si>
  <si>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</si>
  <si>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</si>
  <si>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</si>
  <si>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</si>
  <si>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</si>
  <si>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</si>
  <si>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</si>
  <si>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</si>
  <si>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</si>
  <si>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</si>
  <si>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</si>
  <si>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</si>
  <si>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</si>
  <si>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</si>
  <si>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</si>
  <si>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</si>
  <si>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</si>
  <si>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</si>
  <si>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</si>
  <si>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</si>
  <si>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</si>
  <si>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</si>
  <si>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</si>
  <si>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</si>
  <si>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</si>
  <si>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</si>
  <si>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</si>
  <si>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</si>
  <si>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</si>
  <si>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</si>
  <si>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</si>
  <si>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</si>
  <si>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</si>
  <si>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</si>
  <si>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</si>
  <si>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</si>
  <si>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</si>
  <si>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</si>
  <si>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</si>
  <si>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</si>
  <si>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</si>
  <si>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</si>
  <si>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</si>
  <si>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</si>
  <si>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</si>
  <si>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</si>
  <si>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</si>
  <si>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</si>
  <si>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</si>
  <si>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</si>
  <si>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</si>
  <si>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</si>
  <si>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</si>
  <si>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</si>
  <si>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</si>
  <si>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</si>
  <si>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</si>
  <si>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</si>
  <si>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</si>
  <si>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</si>
  <si>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</si>
  <si>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</si>
  <si>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</si>
  <si>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</si>
  <si>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</si>
  <si>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</si>
  <si>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</si>
  <si>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</si>
  <si>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</si>
  <si>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</si>
  <si>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</si>
  <si>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</si>
  <si>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</si>
  <si>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</si>
  <si>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</si>
  <si>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</si>
  <si>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</si>
  <si>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</si>
  <si>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</si>
  <si>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</si>
  <si>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</si>
  <si>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</si>
  <si>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</si>
  <si>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</si>
  <si>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</si>
  <si>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</si>
  <si>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</si>
  <si>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</si>
  <si>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</si>
  <si>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</si>
  <si>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25/24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</si>
  <si>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</si>
  <si>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</si>
  <si>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</si>
  <si>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</si>
  <si>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</si>
  <si>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</si>
  <si>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</si>
  <si>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</si>
  <si>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</si>
  <si>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</si>
  <si>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</si>
  <si>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</si>
  <si>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</si>
  <si>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</si>
  <si>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</si>
  <si>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>ÓRDENES ELECTRÓNICAS DE TRANSFERENCIA DE FONDOS</t>
  </si>
  <si>
    <t>Marzo</t>
  </si>
  <si>
    <t xml:space="preserve">Nota: Se presenta una nueva estructura de billetera móvil desde 2024 con pagos inmediatos motivo por el cual  se tiene variaciones en el valor y número de  operaciones. 
</t>
  </si>
  <si>
    <t xml:space="preserve"> Abril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</si>
</sst>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#,##0.00000"/>
    <numFmt numFmtId="168" formatCode="0.0"/>
    <numFmt numFmtId="169" formatCode="_-* #,##0.00\ _P_t_s_-;\-* #,##0.00\ _P_t_s_-;_-* &quot;-&quot;??\ _P_t_s_-;_-@_-"/>
    <numFmt numFmtId="170" formatCode="_ * #,##0.00_ ;_ * \-#,##0.00_ ;_ * &quot;-&quot;??_ ;_ @_ "/>
    <numFmt numFmtId="171" formatCode="_(* #,##0.0_);_(* \(#,##0.0\);_(* &quot;-&quot;??_);_(@_)"/>
    <numFmt numFmtId="172" formatCode="#,##0."/>
    <numFmt numFmtId="173" formatCode="_ * #,##0_ ;_ * \-#,##0_ ;_ * &quot;-&quot;??_ ;_ @_ "/>
    <numFmt numFmtId="174" formatCode="0.0%"/>
    <numFmt numFmtId="175" formatCode="_-* #,##0.00\ _€_-;\-* #,##0.00\ _€_-;_-* &quot;-&quot;??\ _€_-;_-@_-"/>
    <numFmt numFmtId="176" formatCode="_-* ###0_-;\(###0\);_-* &quot;–&quot;_-;_-@_-"/>
    <numFmt numFmtId="177" formatCode="_-* #,##0_-;\(#,##0\);_-* &quot;–&quot;_-;_-@_-"/>
    <numFmt numFmtId="178" formatCode="_-* #,###_-;\(#,###\);_-* &quot;–&quot;_-;_-@_-"/>
    <numFmt numFmtId="179" formatCode="_-* #,###.00_-;\(#,###.00\);_-* &quot;–&quot;_-;_-@_-"/>
    <numFmt numFmtId="180" formatCode="_-\ #,##0.000_-;\(#,##0.000\);_-* &quot;–&quot;_-;_-@_-"/>
    <numFmt numFmtId="181" formatCode="_-* #,###.0_-;\(#,###.0\);_-* &quot;–&quot;_-;_-@_-"/>
    <numFmt numFmtId="182" formatCode="_-\ #,##0%_-;\(#,##0\)%;_-* &quot;–&quot;_-;_-@_-"/>
    <numFmt numFmtId="183" formatCode="_-####_-;\(####\);_-\ &quot;–&quot;_-;_-@_-"/>
    <numFmt numFmtId="184" formatCode="_-\ #,##0.00_-;\(#,##0.00\);_-* &quot;–&quot;_-;_-@_-"/>
    <numFmt numFmtId="185" formatCode="_-* #,##0.0_-;\(#,##0.0\);_-* &quot;–&quot;_-;_-@_-"/>
    <numFmt numFmtId="186" formatCode="_-\ #,##0.0_-;\(#,##0.0\);_-* &quot;–&quot;_-;_-@_-"/>
    <numFmt numFmtId="187" formatCode="#.##000"/>
    <numFmt numFmtId="188" formatCode="#.000"/>
    <numFmt numFmtId="189" formatCode="General_)"/>
    <numFmt numFmtId="190" formatCode="&quot;$&quot;#,#00"/>
    <numFmt numFmtId="191" formatCode="[$$b]#,#00"/>
    <numFmt numFmtId="192" formatCode="&quot;$b&quot;#,#00"/>
    <numFmt numFmtId="193" formatCode="&quot;$b&quot;#.00"/>
    <numFmt numFmtId="194" formatCode="\$#.00"/>
    <numFmt numFmtId="195" formatCode="_-* #,##0.00\ [$€]_-;\-* #,##0.00\ [$€]_-;_-* &quot;-&quot;??\ [$€]_-;_-@_-"/>
    <numFmt numFmtId="196" formatCode="#."/>
    <numFmt numFmtId="197" formatCode="_([$€-2]\ * #,##0.00_);_([$€-2]\ * \(#,##0.00\);_([$€-2]\ * &quot;-&quot;??_)"/>
    <numFmt numFmtId="198" formatCode="_([$€]\ * #,##0.00_);_([$€]\ * \(#,##0.00\);_([$€]\ * &quot;-&quot;??_);_(@_)"/>
    <numFmt numFmtId="199" formatCode="#,#00"/>
    <numFmt numFmtId="200" formatCode="#.00"/>
    <numFmt numFmtId="201" formatCode="_-* #,##0\ _p_t_a_-;\-* #,##0\ _p_t_a_-;_-* &quot;-&quot;\ _p_t_a_-;_-@_-"/>
    <numFmt numFmtId="202" formatCode="_-* #,##0\ _P_t_a_-;\-* #,##0\ _P_t_a_-;_-* &quot;-&quot;\ _P_t_a_-;_-@_-"/>
    <numFmt numFmtId="203" formatCode="_ * #,##0_ ;_ * \-#,##0_ ;_ * &quot;-&quot;_ ;_ @_ "/>
    <numFmt numFmtId="204" formatCode="_(* #,##0_);_(* \(#,##0\);_(* \-_);_(@_)"/>
    <numFmt numFmtId="205" formatCode="_-* #,##0\ _B_s_-;\-* #,##0\ _B_s_-;_-* &quot;-&quot;\ _B_s_-;_-@_-"/>
    <numFmt numFmtId="206" formatCode="_-* #,##0.00\ _p_t_a_-;\-* #,##0.00\ _p_t_a_-;_-* &quot;-&quot;??\ _p_t_a_-;_-@_-"/>
    <numFmt numFmtId="207" formatCode="mmmm"/>
    <numFmt numFmtId="208" formatCode="_-* #,##0.00\ _B_s_-;\-* #,##0.00\ _B_s_-;_-* &quot;-&quot;??\ _B_s_-;_-@_-"/>
    <numFmt numFmtId="209" formatCode="_(&quot;S/.&quot;\ * #,##0.00_);_(&quot;S/.&quot;\ * \(#,##0.00\);_(&quot;S/.&quot;\ * &quot;-&quot;??_);_(@_)"/>
    <numFmt numFmtId="210" formatCode="0.000"/>
    <numFmt numFmtId="211" formatCode="%#,#00"/>
    <numFmt numFmtId="212" formatCode="%#.00"/>
    <numFmt numFmtId="213" formatCode="_-* ###0.00_-;\(###0.00\);_-* &quot;–&quot;_-;_-@_-"/>
    <numFmt numFmtId="214" formatCode="_-* ###0.0_-;\(###0.0\);_-* &quot;–&quot;_-;_-@_-"/>
    <numFmt numFmtId="215" formatCode="#,##0.00000000"/>
    <numFmt numFmtId="216" formatCode="#,##0_ ;\-#,##0\ "/>
  </numFmts>
  <fonts count="1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13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2" fillId="26" borderId="0" applyNumberFormat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64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5" fillId="0" borderId="0"/>
    <xf numFmtId="0" fontId="65" fillId="0" borderId="0"/>
    <xf numFmtId="43" fontId="25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9" fillId="0" borderId="0"/>
    <xf numFmtId="37" fontId="6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71" fillId="4" borderId="0" applyNumberFormat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61" fillId="0" borderId="0" applyFill="0" applyProtection="0"/>
    <xf numFmtId="0" fontId="65" fillId="0" borderId="0"/>
    <xf numFmtId="43" fontId="63" fillId="0" borderId="0" applyFont="0" applyFill="0" applyBorder="0" applyAlignment="0" applyProtection="0"/>
    <xf numFmtId="0" fontId="3" fillId="0" borderId="0"/>
    <xf numFmtId="0" fontId="65" fillId="0" borderId="0"/>
    <xf numFmtId="0" fontId="65" fillId="0" borderId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25" fillId="0" borderId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24" fillId="13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24" fillId="17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24" fillId="21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5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9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24" fillId="33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4" fillId="58" borderId="0" applyNumberFormat="0" applyBorder="0" applyAlignment="0" applyProtection="0"/>
    <xf numFmtId="0" fontId="66" fillId="54" borderId="0" applyNumberFormat="0" applyBorder="0" applyAlignment="0" applyProtection="0"/>
    <xf numFmtId="0" fontId="66" fillId="59" borderId="0" applyNumberFormat="0" applyBorder="0" applyAlignment="0" applyProtection="0"/>
    <xf numFmtId="0" fontId="75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4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47" borderId="0" applyNumberFormat="0" applyBorder="0" applyAlignment="0" applyProtection="0"/>
    <xf numFmtId="0" fontId="66" fillId="6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4" fillId="62" borderId="0" applyNumberFormat="0" applyBorder="0" applyAlignment="0" applyProtection="0"/>
    <xf numFmtId="0" fontId="66" fillId="54" borderId="0" applyNumberFormat="0" applyBorder="0" applyAlignment="0" applyProtection="0"/>
    <xf numFmtId="0" fontId="66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0" fontId="78" fillId="66" borderId="0" applyNumberFormat="0" applyBorder="0" applyAlignment="0" applyProtection="0"/>
    <xf numFmtId="0" fontId="79" fillId="65" borderId="27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13" fillId="3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1" fillId="0" borderId="0">
      <alignment horizontal="left"/>
    </xf>
    <xf numFmtId="176" fontId="82" fillId="0" borderId="0">
      <alignment horizontal="right" vertical="center"/>
    </xf>
    <xf numFmtId="177" fontId="82" fillId="0" borderId="0">
      <alignment horizontal="right" vertical="center"/>
    </xf>
    <xf numFmtId="176" fontId="81" fillId="67" borderId="0">
      <alignment horizontal="right" vertical="center"/>
    </xf>
    <xf numFmtId="176" fontId="83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0" fontId="85" fillId="0" borderId="0">
      <alignment vertical="center"/>
    </xf>
    <xf numFmtId="0" fontId="59" fillId="0" borderId="0">
      <alignment vertical="center"/>
    </xf>
    <xf numFmtId="0" fontId="86" fillId="0" borderId="0">
      <alignment horizontal="left"/>
    </xf>
    <xf numFmtId="0" fontId="87" fillId="0" borderId="0">
      <alignment horizontal="left"/>
    </xf>
    <xf numFmtId="0" fontId="85" fillId="0" borderId="0"/>
    <xf numFmtId="0" fontId="88" fillId="0" borderId="0">
      <alignment horizontal="right" vertical="center"/>
    </xf>
    <xf numFmtId="178" fontId="89" fillId="0" borderId="0">
      <alignment horizontal="right" vertical="center"/>
    </xf>
    <xf numFmtId="179" fontId="89" fillId="0" borderId="0">
      <alignment horizontal="right" vertical="center"/>
    </xf>
    <xf numFmtId="180" fontId="89" fillId="0" borderId="0">
      <alignment horizontal="right"/>
    </xf>
    <xf numFmtId="9" fontId="90" fillId="67" borderId="0">
      <alignment horizontal="right" vertical="center"/>
    </xf>
    <xf numFmtId="181" fontId="90" fillId="67" borderId="0">
      <alignment horizontal="right" vertical="center"/>
    </xf>
    <xf numFmtId="182" fontId="90" fillId="0" borderId="28" applyBorder="0">
      <alignment horizontal="right"/>
    </xf>
    <xf numFmtId="183" fontId="85" fillId="0" borderId="0">
      <alignment horizontal="right" vertical="center"/>
    </xf>
    <xf numFmtId="184" fontId="90" fillId="0" borderId="0">
      <alignment horizontal="right"/>
    </xf>
    <xf numFmtId="180" fontId="90" fillId="0" borderId="0">
      <alignment horizontal="right"/>
    </xf>
    <xf numFmtId="174" fontId="90" fillId="0" borderId="0">
      <alignment horizontal="right" vertical="center"/>
    </xf>
    <xf numFmtId="185" fontId="90" fillId="0" borderId="0">
      <alignment horizontal="right" vertical="center"/>
    </xf>
    <xf numFmtId="182" fontId="91" fillId="0" borderId="0">
      <alignment horizontal="right"/>
    </xf>
    <xf numFmtId="178" fontId="90" fillId="0" borderId="0">
      <alignment horizontal="right" vertical="center"/>
    </xf>
    <xf numFmtId="178" fontId="92" fillId="67" borderId="0">
      <alignment horizontal="right" vertical="center"/>
    </xf>
    <xf numFmtId="178" fontId="92" fillId="0" borderId="0" applyFill="0" applyBorder="0">
      <alignment horizontal="right" vertical="center"/>
    </xf>
    <xf numFmtId="178" fontId="90" fillId="0" borderId="0">
      <alignment horizontal="right" vertical="center"/>
    </xf>
    <xf numFmtId="0" fontId="87" fillId="0" borderId="29"/>
    <xf numFmtId="186" fontId="59" fillId="0" borderId="30">
      <alignment horizontal="right"/>
    </xf>
    <xf numFmtId="0" fontId="93" fillId="0" borderId="0">
      <alignment horizontal="center"/>
    </xf>
    <xf numFmtId="0" fontId="92" fillId="0" borderId="0">
      <alignment horizontal="center"/>
    </xf>
    <xf numFmtId="0" fontId="79" fillId="65" borderId="27" applyNumberFormat="0" applyAlignment="0" applyProtection="0"/>
    <xf numFmtId="0" fontId="94" fillId="68" borderId="27" applyNumberFormat="0" applyAlignment="0" applyProtection="0"/>
    <xf numFmtId="0" fontId="94" fillId="68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18" fillId="7" borderId="19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25" fillId="0" borderId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20" fillId="8" borderId="22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19" fillId="0" borderId="21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5" fillId="69" borderId="31" applyNumberFormat="0" applyAlignment="0" applyProtection="0"/>
    <xf numFmtId="0" fontId="97" fillId="56" borderId="31" applyNumberFormat="0" applyAlignment="0" applyProtection="0"/>
    <xf numFmtId="0" fontId="97" fillId="56" borderId="31" applyNumberFormat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0" fontId="99" fillId="0" borderId="0">
      <protection locked="0"/>
    </xf>
    <xf numFmtId="187" fontId="100" fillId="0" borderId="0">
      <protection locked="0"/>
    </xf>
    <xf numFmtId="188" fontId="101" fillId="0" borderId="0" applyBorder="0">
      <protection locked="0"/>
    </xf>
    <xf numFmtId="4" fontId="102" fillId="0" borderId="0" applyBorder="0">
      <protection locked="0"/>
    </xf>
    <xf numFmtId="4" fontId="68" fillId="0" borderId="0">
      <protection locked="0"/>
    </xf>
    <xf numFmtId="170" fontId="25" fillId="0" borderId="0" applyFont="0" applyFill="0" applyBorder="0" applyAlignment="0" applyProtection="0"/>
    <xf numFmtId="189" fontId="103" fillId="0" borderId="0"/>
    <xf numFmtId="189" fontId="104" fillId="0" borderId="0"/>
    <xf numFmtId="0" fontId="99" fillId="0" borderId="0">
      <protection locked="0"/>
    </xf>
    <xf numFmtId="190" fontId="100" fillId="0" borderId="0">
      <protection locked="0"/>
    </xf>
    <xf numFmtId="191" fontId="101" fillId="0" borderId="0" applyBorder="0">
      <protection locked="0"/>
    </xf>
    <xf numFmtId="190" fontId="100" fillId="0" borderId="0">
      <protection locked="0"/>
    </xf>
    <xf numFmtId="192" fontId="100" fillId="0" borderId="0">
      <protection locked="0"/>
    </xf>
    <xf numFmtId="193" fontId="102" fillId="0" borderId="0" applyBorder="0">
      <protection locked="0"/>
    </xf>
    <xf numFmtId="190" fontId="100" fillId="0" borderId="0">
      <protection locked="0"/>
    </xf>
    <xf numFmtId="194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101" fillId="0" borderId="0" applyNumberFormat="0" applyBorder="0">
      <protection locked="0"/>
    </xf>
    <xf numFmtId="0" fontId="102" fillId="0" borderId="0" applyNumberFormat="0" applyBorder="0">
      <protection locked="0"/>
    </xf>
    <xf numFmtId="0" fontId="68" fillId="0" borderId="0">
      <protection locked="0"/>
    </xf>
    <xf numFmtId="0" fontId="105" fillId="0" borderId="33"/>
    <xf numFmtId="0" fontId="25" fillId="0" borderId="0"/>
    <xf numFmtId="0" fontId="25" fillId="0" borderId="33"/>
    <xf numFmtId="0" fontId="105" fillId="0" borderId="33"/>
    <xf numFmtId="0" fontId="106" fillId="40" borderId="27" applyNumberFormat="0" applyAlignment="0" applyProtection="0"/>
    <xf numFmtId="0" fontId="73" fillId="70" borderId="0" applyNumberFormat="0" applyBorder="0" applyAlignment="0" applyProtection="0"/>
    <xf numFmtId="0" fontId="73" fillId="71" borderId="0" applyNumberFormat="0" applyBorder="0" applyAlignment="0" applyProtection="0"/>
    <xf numFmtId="0" fontId="73" fillId="72" borderId="0" applyNumberFormat="0" applyBorder="0" applyAlignment="0" applyProtection="0"/>
    <xf numFmtId="0" fontId="10" fillId="0" borderId="16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24" fillId="10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24" fillId="14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24" fillId="1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2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24" fillId="30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6" fillId="6" borderId="19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8" fillId="0" borderId="34" applyNumberFormat="0" applyFill="0" applyAlignment="0" applyProtection="0"/>
    <xf numFmtId="0" fontId="109" fillId="0" borderId="0" applyNumberFormat="0" applyFill="0" applyBorder="0" applyAlignment="0" applyProtection="0"/>
    <xf numFmtId="0" fontId="25" fillId="0" borderId="0"/>
    <xf numFmtId="195" fontId="69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3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4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5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99" fillId="0" borderId="0">
      <protection locked="0"/>
    </xf>
    <xf numFmtId="199" fontId="100" fillId="0" borderId="0">
      <protection locked="0"/>
    </xf>
    <xf numFmtId="199" fontId="101" fillId="0" borderId="0" applyBorder="0">
      <protection locked="0"/>
    </xf>
    <xf numFmtId="200" fontId="102" fillId="0" borderId="0" applyBorder="0">
      <protection locked="0"/>
    </xf>
    <xf numFmtId="200" fontId="68" fillId="0" borderId="0">
      <protection locked="0"/>
    </xf>
    <xf numFmtId="0" fontId="93" fillId="0" borderId="0">
      <alignment vertical="center"/>
    </xf>
    <xf numFmtId="0" fontId="80" fillId="37" borderId="0" applyNumberFormat="0" applyBorder="0" applyAlignment="0" applyProtection="0"/>
    <xf numFmtId="0" fontId="116" fillId="59" borderId="0" applyNumberFormat="0" applyBorder="0" applyAlignment="0" applyProtection="0"/>
    <xf numFmtId="0" fontId="80" fillId="37" borderId="0" applyNumberFormat="0" applyBorder="0" applyAlignment="0" applyProtection="0"/>
    <xf numFmtId="0" fontId="117" fillId="0" borderId="35" applyNumberFormat="0" applyFill="0" applyAlignment="0" applyProtection="0"/>
    <xf numFmtId="0" fontId="118" fillId="0" borderId="36" applyNumberFormat="0" applyFill="0" applyAlignment="0" applyProtection="0"/>
    <xf numFmtId="0" fontId="119" fillId="0" borderId="37" applyNumberFormat="0" applyFill="0" applyAlignment="0" applyProtection="0"/>
    <xf numFmtId="0" fontId="120" fillId="0" borderId="37" applyNumberFormat="0" applyFill="0" applyAlignment="0" applyProtection="0"/>
    <xf numFmtId="0" fontId="107" fillId="0" borderId="38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0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13" fillId="0" borderId="0">
      <protection locked="0"/>
    </xf>
    <xf numFmtId="0" fontId="122" fillId="0" borderId="0">
      <protection locked="0"/>
    </xf>
    <xf numFmtId="0" fontId="123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113" fillId="0" borderId="0">
      <protection locked="0"/>
    </xf>
    <xf numFmtId="0" fontId="125" fillId="0" borderId="0">
      <protection locked="0"/>
    </xf>
    <xf numFmtId="0" fontId="126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25" fillId="41" borderId="40"/>
    <xf numFmtId="0" fontId="25" fillId="0" borderId="40"/>
    <xf numFmtId="0" fontId="25" fillId="0" borderId="40"/>
    <xf numFmtId="0" fontId="59" fillId="0" borderId="40"/>
    <xf numFmtId="0" fontId="59" fillId="0" borderId="40"/>
    <xf numFmtId="0" fontId="25" fillId="41" borderId="40"/>
    <xf numFmtId="0" fontId="128" fillId="65" borderId="40"/>
    <xf numFmtId="0" fontId="43" fillId="65" borderId="40"/>
    <xf numFmtId="0" fontId="128" fillId="65" borderId="40"/>
    <xf numFmtId="0" fontId="43" fillId="65" borderId="4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4" fillId="4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06" fillId="40" borderId="27" applyNumberFormat="0" applyAlignment="0" applyProtection="0"/>
    <xf numFmtId="0" fontId="129" fillId="63" borderId="27" applyNumberFormat="0" applyAlignment="0" applyProtection="0"/>
    <xf numFmtId="0" fontId="129" fillId="63" borderId="27" applyNumberFormat="0" applyAlignment="0" applyProtection="0"/>
    <xf numFmtId="0" fontId="96" fillId="0" borderId="32" applyNumberFormat="0" applyFill="0" applyAlignment="0" applyProtection="0"/>
    <xf numFmtId="0" fontId="130" fillId="0" borderId="32" applyNumberFormat="0" applyFill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4" fontId="25" fillId="0" borderId="0" applyFill="0" applyBorder="0" applyAlignment="0" applyProtection="0"/>
    <xf numFmtId="20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0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1" fillId="0" borderId="0" applyFont="0" applyFill="0" applyBorder="0" applyAlignment="0" applyProtection="0"/>
    <xf numFmtId="170" fontId="13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3" fillId="74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9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6" fillId="0" borderId="0" applyNumberFormat="0" applyFont="0" applyBorder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13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38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3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25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0" fontId="139" fillId="0" borderId="0"/>
    <xf numFmtId="0" fontId="25" fillId="0" borderId="0"/>
    <xf numFmtId="210" fontId="139" fillId="0" borderId="0"/>
    <xf numFmtId="0" fontId="3" fillId="0" borderId="0"/>
    <xf numFmtId="0" fontId="98" fillId="0" borderId="0"/>
    <xf numFmtId="0" fontId="3" fillId="0" borderId="0"/>
    <xf numFmtId="0" fontId="25" fillId="0" borderId="0"/>
    <xf numFmtId="0" fontId="3" fillId="0" borderId="0"/>
    <xf numFmtId="0" fontId="7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4" fillId="0" borderId="0" applyFont="0">
      <alignment vertical="justify"/>
    </xf>
    <xf numFmtId="2" fontId="134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7" fillId="0" borderId="0"/>
    <xf numFmtId="0" fontId="25" fillId="0" borderId="0"/>
    <xf numFmtId="0" fontId="59" fillId="0" borderId="0"/>
    <xf numFmtId="0" fontId="140" fillId="0" borderId="0"/>
    <xf numFmtId="0" fontId="141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142" fillId="0" borderId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75" borderId="41" applyNumberFormat="0" applyFont="0" applyAlignment="0" applyProtection="0"/>
    <xf numFmtId="0" fontId="85" fillId="0" borderId="0">
      <alignment vertical="center"/>
    </xf>
    <xf numFmtId="183" fontId="85" fillId="0" borderId="0">
      <alignment horizontal="right" vertical="center"/>
    </xf>
    <xf numFmtId="0" fontId="76" fillId="65" borderId="26" applyNumberFormat="0" applyAlignment="0" applyProtection="0"/>
    <xf numFmtId="0" fontId="143" fillId="68" borderId="26" applyNumberFormat="0" applyAlignment="0" applyProtection="0"/>
    <xf numFmtId="0" fontId="143" fillId="68" borderId="26" applyNumberFormat="0" applyAlignment="0" applyProtection="0"/>
    <xf numFmtId="0" fontId="99" fillId="0" borderId="0">
      <protection locked="0"/>
    </xf>
    <xf numFmtId="211" fontId="100" fillId="0" borderId="0">
      <protection locked="0"/>
    </xf>
    <xf numFmtId="211" fontId="101" fillId="0" borderId="0" applyBorder="0">
      <protection locked="0"/>
    </xf>
    <xf numFmtId="212" fontId="102" fillId="0" borderId="0" applyBorder="0">
      <protection locked="0"/>
    </xf>
    <xf numFmtId="212" fontId="68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189" fontId="145" fillId="76" borderId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17" fillId="7" borderId="20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170" fontId="25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89" fontId="14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" fillId="0" borderId="1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2" fillId="0" borderId="1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0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02" fillId="0" borderId="43" applyNumberFormat="0">
      <protection locked="0"/>
    </xf>
    <xf numFmtId="0" fontId="99" fillId="0" borderId="42">
      <protection locked="0"/>
    </xf>
    <xf numFmtId="0" fontId="100" fillId="0" borderId="42">
      <protection locked="0"/>
    </xf>
    <xf numFmtId="0" fontId="99" fillId="0" borderId="42">
      <protection locked="0"/>
    </xf>
    <xf numFmtId="0" fontId="68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23" fillId="0" borderId="2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1" fillId="0" borderId="43" applyNumberFormat="0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73" fillId="0" borderId="44" applyNumberFormat="0" applyFill="0" applyAlignment="0" applyProtection="0"/>
    <xf numFmtId="0" fontId="73" fillId="0" borderId="4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48" fillId="0" borderId="0" applyNumberFormat="0" applyFill="0" applyBorder="0" applyAlignment="0" applyProtection="0"/>
    <xf numFmtId="0" fontId="117" fillId="0" borderId="35" applyNumberFormat="0" applyFill="0" applyAlignment="0" applyProtection="0"/>
    <xf numFmtId="0" fontId="119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0" applyNumberFormat="0" applyFill="0" applyBorder="0" applyAlignment="0" applyProtection="0"/>
    <xf numFmtId="0" fontId="96" fillId="0" borderId="32" applyNumberFormat="0" applyFill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1" fillId="0" borderId="0"/>
    <xf numFmtId="0" fontId="86" fillId="0" borderId="0">
      <alignment horizontal="left"/>
    </xf>
    <xf numFmtId="176" fontId="82" fillId="77" borderId="0">
      <alignment horizontal="right" vertical="center"/>
    </xf>
    <xf numFmtId="0" fontId="86" fillId="0" borderId="0">
      <alignment horizontal="left"/>
    </xf>
    <xf numFmtId="183" fontId="85" fillId="0" borderId="0">
      <alignment horizontal="right" vertical="center"/>
    </xf>
    <xf numFmtId="174" fontId="85" fillId="0" borderId="0">
      <alignment horizontal="right" vertical="center"/>
    </xf>
    <xf numFmtId="0" fontId="82" fillId="0" borderId="0">
      <alignment vertical="center"/>
    </xf>
    <xf numFmtId="0" fontId="152" fillId="0" borderId="45" applyNumberFormat="0">
      <alignment vertical="center"/>
    </xf>
    <xf numFmtId="0" fontId="81" fillId="0" borderId="0">
      <alignment horizontal="left" vertical="center"/>
    </xf>
    <xf numFmtId="213" fontId="85" fillId="0" borderId="0">
      <alignment horizontal="right" vertical="center"/>
    </xf>
    <xf numFmtId="214" fontId="153" fillId="0" borderId="45">
      <alignment horizontal="right" vertical="center"/>
    </xf>
    <xf numFmtId="0" fontId="95" fillId="69" borderId="31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1" fillId="0" borderId="0" applyFill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175" fontId="61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56" fillId="0" borderId="0" applyFont="0" applyFill="0" applyBorder="0" applyAlignment="0" applyProtection="0"/>
  </cellStyleXfs>
  <cellXfs count="385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2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43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7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0" borderId="0" xfId="0" applyFont="1" applyFill="1" applyBorder="1" applyAlignment="1"/>
    <xf numFmtId="0" fontId="43" fillId="0" borderId="0" xfId="0" applyFont="1" applyFill="1" applyBorder="1" applyAlignment="1">
      <alignment horizontal="center"/>
    </xf>
    <xf numFmtId="164" fontId="37" fillId="0" borderId="0" xfId="0" applyNumberFormat="1" applyFont="1" applyFill="1" applyBorder="1" applyAlignment="1">
      <alignment horizontal="right"/>
    </xf>
    <xf numFmtId="0" fontId="50" fillId="2" borderId="0" xfId="0" applyFont="1" applyFill="1" applyBorder="1" applyAlignment="1"/>
    <xf numFmtId="0" fontId="51" fillId="0" borderId="0" xfId="0" applyFont="1" applyBorder="1" applyAlignment="1"/>
    <xf numFmtId="0" fontId="34" fillId="0" borderId="12" xfId="0" applyFont="1" applyFill="1" applyBorder="1" applyAlignment="1"/>
    <xf numFmtId="0" fontId="45" fillId="0" borderId="0" xfId="0" applyFont="1" applyFill="1" applyBorder="1" applyAlignment="1">
      <alignment horizontal="right"/>
    </xf>
    <xf numFmtId="9" fontId="45" fillId="0" borderId="0" xfId="11050" applyFont="1" applyFill="1" applyBorder="1" applyAlignment="1">
      <alignment horizontal="right"/>
    </xf>
    <xf numFmtId="0" fontId="41" fillId="0" borderId="0" xfId="0" applyFont="1" applyFill="1" applyAlignment="1"/>
    <xf numFmtId="0" fontId="38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3" fillId="2" borderId="0" xfId="0" applyFont="1" applyFill="1" applyBorder="1" applyAlignment="1">
      <alignment horizontal="left"/>
    </xf>
    <xf numFmtId="0" fontId="53" fillId="0" borderId="0" xfId="0" applyFont="1" applyBorder="1" applyAlignment="1">
      <alignment horizontal="left"/>
    </xf>
    <xf numFmtId="0" fontId="54" fillId="0" borderId="5" xfId="0" applyFont="1" applyFill="1" applyBorder="1" applyAlignment="1"/>
    <xf numFmtId="0" fontId="44" fillId="2" borderId="5" xfId="0" applyFont="1" applyFill="1" applyBorder="1" applyAlignment="1"/>
    <xf numFmtId="0" fontId="55" fillId="2" borderId="8" xfId="0" applyFont="1" applyFill="1" applyBorder="1" applyAlignment="1">
      <alignment horizontal="left"/>
    </xf>
    <xf numFmtId="0" fontId="53" fillId="2" borderId="8" xfId="0" applyFont="1" applyFill="1" applyBorder="1" applyAlignment="1">
      <alignment horizontal="left"/>
    </xf>
    <xf numFmtId="0" fontId="53" fillId="2" borderId="10" xfId="0" applyFont="1" applyFill="1" applyBorder="1" applyAlignment="1">
      <alignment horizontal="left"/>
    </xf>
    <xf numFmtId="0" fontId="53" fillId="0" borderId="10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55" fillId="2" borderId="1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4" fillId="2" borderId="0" xfId="0" applyFont="1" applyFill="1" applyBorder="1" applyAlignment="1"/>
    <xf numFmtId="0" fontId="56" fillId="2" borderId="8" xfId="0" applyFont="1" applyFill="1" applyBorder="1" applyAlignment="1">
      <alignment horizontal="left"/>
    </xf>
    <xf numFmtId="0" fontId="56" fillId="2" borderId="10" xfId="0" applyFont="1" applyFill="1" applyBorder="1" applyAlignment="1">
      <alignment horizontal="left"/>
    </xf>
    <xf numFmtId="0" fontId="56" fillId="0" borderId="10" xfId="0" applyFont="1" applyBorder="1" applyAlignment="1">
      <alignment horizontal="left"/>
    </xf>
    <xf numFmtId="0" fontId="56" fillId="0" borderId="4" xfId="0" applyFont="1" applyBorder="1" applyAlignment="1">
      <alignment horizontal="left"/>
    </xf>
    <xf numFmtId="0" fontId="56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6" fillId="0" borderId="8" xfId="0" applyNumberFormat="1" applyFont="1" applyFill="1" applyBorder="1" applyAlignment="1">
      <alignment horizontal="left"/>
    </xf>
    <xf numFmtId="2" fontId="56" fillId="0" borderId="10" xfId="0" applyNumberFormat="1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53" fillId="0" borderId="0" xfId="0" applyFont="1" applyFill="1" applyBorder="1" applyAlignment="1">
      <alignment horizontal="left"/>
    </xf>
    <xf numFmtId="2" fontId="57" fillId="0" borderId="11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7" fillId="2" borderId="11" xfId="0" applyFont="1" applyFill="1" applyBorder="1" applyAlignment="1"/>
    <xf numFmtId="0" fontId="56" fillId="0" borderId="8" xfId="0" applyFont="1" applyFill="1" applyBorder="1" applyAlignment="1">
      <alignment horizontal="left"/>
    </xf>
    <xf numFmtId="167" fontId="40" fillId="0" borderId="0" xfId="0" applyNumberFormat="1" applyFont="1" applyFill="1" applyBorder="1" applyAlignment="1"/>
    <xf numFmtId="0" fontId="56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6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7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7" fontId="58" fillId="0" borderId="0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3" fillId="0" borderId="0" xfId="0" applyFont="1" applyFill="1" applyBorder="1" applyAlignment="1"/>
    <xf numFmtId="3" fontId="45" fillId="0" borderId="14" xfId="0" applyNumberFormat="1" applyFont="1" applyFill="1" applyBorder="1" applyAlignment="1">
      <alignment horizontal="right"/>
    </xf>
    <xf numFmtId="0" fontId="56" fillId="0" borderId="14" xfId="0" applyFont="1" applyFill="1" applyBorder="1" applyAlignment="1"/>
    <xf numFmtId="3" fontId="45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6" fillId="0" borderId="9" xfId="0" applyFont="1" applyFill="1" applyBorder="1" applyAlignment="1"/>
    <xf numFmtId="0" fontId="56" fillId="0" borderId="11" xfId="0" applyFont="1" applyFill="1" applyBorder="1" applyAlignment="1"/>
    <xf numFmtId="0" fontId="56" fillId="0" borderId="4" xfId="0" applyFont="1" applyFill="1" applyBorder="1" applyAlignment="1">
      <alignment horizontal="left"/>
    </xf>
    <xf numFmtId="0" fontId="56" fillId="0" borderId="12" xfId="0" applyFont="1" applyFill="1" applyBorder="1" applyAlignment="1"/>
    <xf numFmtId="0" fontId="56" fillId="0" borderId="0" xfId="0" applyFont="1" applyFill="1" applyBorder="1" applyAlignment="1"/>
    <xf numFmtId="0" fontId="60" fillId="0" borderId="3" xfId="0" applyFont="1" applyFill="1" applyBorder="1" applyAlignment="1"/>
    <xf numFmtId="43" fontId="44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3" fontId="45" fillId="0" borderId="11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0" fontId="57" fillId="0" borderId="1" xfId="0" applyFont="1" applyFill="1" applyBorder="1" applyAlignment="1">
      <alignment horizontal="left"/>
    </xf>
    <xf numFmtId="0" fontId="56" fillId="0" borderId="6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44" fillId="78" borderId="1" xfId="0" applyFont="1" applyFill="1" applyBorder="1" applyAlignment="1"/>
    <xf numFmtId="0" fontId="26" fillId="78" borderId="6" xfId="0" applyFont="1" applyFill="1" applyBorder="1" applyAlignment="1"/>
    <xf numFmtId="0" fontId="32" fillId="78" borderId="0" xfId="0" applyFont="1" applyFill="1" applyBorder="1" applyAlignment="1"/>
    <xf numFmtId="0" fontId="43" fillId="78" borderId="0" xfId="0" applyFont="1" applyFill="1" applyBorder="1" applyAlignment="1">
      <alignment horizontal="center"/>
    </xf>
    <xf numFmtId="0" fontId="53" fillId="78" borderId="1" xfId="0" applyFont="1" applyFill="1" applyBorder="1" applyAlignment="1">
      <alignment horizontal="left"/>
    </xf>
    <xf numFmtId="0" fontId="27" fillId="78" borderId="0" xfId="0" applyFont="1" applyFill="1" applyBorder="1" applyAlignment="1"/>
    <xf numFmtId="0" fontId="45" fillId="78" borderId="1" xfId="0" applyFont="1" applyFill="1" applyBorder="1" applyAlignment="1">
      <alignment horizontal="left"/>
    </xf>
    <xf numFmtId="3" fontId="45" fillId="78" borderId="6" xfId="0" applyNumberFormat="1" applyFont="1" applyFill="1" applyBorder="1" applyAlignment="1">
      <alignment horizontal="right"/>
    </xf>
    <xf numFmtId="0" fontId="29" fillId="78" borderId="0" xfId="0" applyFont="1" applyFill="1" applyBorder="1" applyAlignment="1"/>
    <xf numFmtId="0" fontId="45" fillId="78" borderId="6" xfId="0" applyFont="1" applyFill="1" applyBorder="1" applyAlignment="1"/>
    <xf numFmtId="0" fontId="25" fillId="78" borderId="0" xfId="0" applyFont="1" applyFill="1" applyBorder="1" applyAlignment="1"/>
    <xf numFmtId="0" fontId="44" fillId="78" borderId="0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5" fillId="78" borderId="1" xfId="0" applyFont="1" applyFill="1" applyBorder="1" applyAlignment="1"/>
    <xf numFmtId="0" fontId="45" fillId="0" borderId="14" xfId="0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5" fillId="78" borderId="3" xfId="0" applyFont="1" applyFill="1" applyBorder="1" applyAlignment="1"/>
    <xf numFmtId="4" fontId="37" fillId="0" borderId="11" xfId="0" applyNumberFormat="1" applyFont="1" applyFill="1" applyBorder="1" applyAlignment="1">
      <alignment horizontal="right"/>
    </xf>
    <xf numFmtId="3" fontId="4" fillId="0" borderId="48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5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5" fillId="0" borderId="14" xfId="0" applyNumberFormat="1" applyFont="1" applyFill="1" applyBorder="1" applyAlignment="1">
      <alignment horizontal="center"/>
    </xf>
    <xf numFmtId="0" fontId="26" fillId="0" borderId="49" xfId="0" applyFont="1" applyFill="1" applyBorder="1" applyAlignment="1">
      <alignment horizontal="center" vertical="center" wrapText="1"/>
    </xf>
    <xf numFmtId="3" fontId="37" fillId="0" borderId="15" xfId="0" applyNumberFormat="1" applyFont="1" applyFill="1" applyBorder="1" applyAlignment="1">
      <alignment horizontal="center"/>
    </xf>
    <xf numFmtId="0" fontId="56" fillId="0" borderId="8" xfId="0" applyFont="1" applyBorder="1" applyAlignment="1">
      <alignment horizontal="left"/>
    </xf>
    <xf numFmtId="0" fontId="35" fillId="0" borderId="9" xfId="0" applyFont="1" applyBorder="1" applyAlignment="1"/>
    <xf numFmtId="3" fontId="26" fillId="0" borderId="15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7" fillId="0" borderId="13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4" fillId="0" borderId="0" xfId="0" applyFont="1" applyFill="1" applyBorder="1" applyAlignment="1">
      <alignment horizontal="right" vertical="center"/>
    </xf>
    <xf numFmtId="0" fontId="155" fillId="0" borderId="0" xfId="0" applyFont="1" applyFill="1" applyBorder="1" applyAlignment="1">
      <alignment horizontal="right" vertical="center"/>
    </xf>
    <xf numFmtId="0" fontId="49" fillId="0" borderId="0" xfId="0" applyFont="1" applyFill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43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5" fontId="25" fillId="0" borderId="0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7" fillId="0" borderId="11" xfId="11051" applyNumberFormat="1" applyFont="1" applyFill="1" applyBorder="1" applyAlignment="1">
      <alignment horizontal="right"/>
    </xf>
    <xf numFmtId="166" fontId="58" fillId="0" borderId="0" xfId="11051" applyNumberFormat="1" applyFont="1" applyFill="1" applyBorder="1" applyAlignment="1"/>
    <xf numFmtId="166" fontId="25" fillId="0" borderId="0" xfId="11051" applyNumberFormat="1" applyFont="1" applyFill="1" applyBorder="1" applyAlignment="1"/>
    <xf numFmtId="3" fontId="4" fillId="0" borderId="11" xfId="0" applyNumberFormat="1" applyFont="1" applyFill="1" applyBorder="1" applyAlignment="1">
      <alignment horizontal="right"/>
    </xf>
    <xf numFmtId="0" fontId="56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5" fillId="79" borderId="7" xfId="11051" applyNumberFormat="1" applyFont="1" applyFill="1" applyBorder="1" applyAlignment="1">
      <alignment horizontal="right"/>
    </xf>
    <xf numFmtId="3" fontId="26" fillId="79" borderId="7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/>
    </xf>
    <xf numFmtId="3" fontId="45" fillId="79" borderId="6" xfId="0" applyNumberFormat="1" applyFont="1" applyFill="1" applyBorder="1" applyAlignment="1">
      <alignment horizontal="center"/>
    </xf>
    <xf numFmtId="3" fontId="45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9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right"/>
    </xf>
    <xf numFmtId="3" fontId="26" fillId="79" borderId="15" xfId="0" applyNumberFormat="1" applyFont="1" applyFill="1" applyBorder="1" applyAlignment="1">
      <alignment horizontal="center"/>
    </xf>
    <xf numFmtId="3" fontId="26" fillId="79" borderId="12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right"/>
    </xf>
    <xf numFmtId="3" fontId="45" fillId="79" borderId="7" xfId="0" applyNumberFormat="1" applyFont="1" applyFill="1" applyBorder="1" applyAlignment="1">
      <alignment horizontal="center"/>
    </xf>
    <xf numFmtId="3" fontId="45" fillId="79" borderId="9" xfId="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right"/>
    </xf>
    <xf numFmtId="3" fontId="45" fillId="79" borderId="46" xfId="0" applyNumberFormat="1" applyFont="1" applyFill="1" applyBorder="1" applyAlignment="1">
      <alignment horizontal="center"/>
    </xf>
    <xf numFmtId="3" fontId="45" fillId="79" borderId="47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right"/>
    </xf>
    <xf numFmtId="3" fontId="26" fillId="79" borderId="11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 vertical="center"/>
    </xf>
    <xf numFmtId="3" fontId="45" fillId="79" borderId="7" xfId="0" applyNumberFormat="1" applyFont="1" applyFill="1" applyBorder="1" applyAlignment="1">
      <alignment horizontal="center" vertical="center"/>
    </xf>
    <xf numFmtId="3" fontId="45" fillId="79" borderId="12" xfId="0" applyNumberFormat="1" applyFont="1" applyFill="1" applyBorder="1" applyAlignment="1">
      <alignment horizontal="center" vertical="center"/>
    </xf>
    <xf numFmtId="3" fontId="45" fillId="0" borderId="7" xfId="0" applyNumberFormat="1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center"/>
    </xf>
    <xf numFmtId="3" fontId="37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37" fillId="0" borderId="4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center"/>
    </xf>
    <xf numFmtId="3" fontId="37" fillId="0" borderId="11" xfId="11051" applyNumberFormat="1" applyFont="1" applyFill="1" applyBorder="1" applyAlignment="1">
      <alignment horizontal="center"/>
    </xf>
    <xf numFmtId="3" fontId="45" fillId="0" borderId="0" xfId="11050" applyNumberFormat="1" applyFont="1" applyFill="1" applyBorder="1" applyAlignment="1">
      <alignment horizontal="center"/>
    </xf>
    <xf numFmtId="3" fontId="45" fillId="79" borderId="7" xfId="11051" applyNumberFormat="1" applyFont="1" applyFill="1" applyBorder="1" applyAlignment="1">
      <alignment horizontal="center"/>
    </xf>
    <xf numFmtId="3" fontId="26" fillId="0" borderId="14" xfId="0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5" fillId="79" borderId="12" xfId="0" applyNumberFormat="1" applyFont="1" applyFill="1" applyBorder="1" applyAlignment="1">
      <alignment horizontal="center"/>
    </xf>
    <xf numFmtId="3" fontId="45" fillId="0" borderId="2" xfId="0" applyNumberFormat="1" applyFont="1" applyFill="1" applyBorder="1" applyAlignment="1">
      <alignment horizontal="center"/>
    </xf>
    <xf numFmtId="3" fontId="45" fillId="0" borderId="5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3" fillId="79" borderId="0" xfId="0" applyFont="1" applyFill="1" applyBorder="1" applyAlignment="1">
      <alignment horizontal="center"/>
    </xf>
    <xf numFmtId="0" fontId="45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0" fontId="27" fillId="79" borderId="0" xfId="0" applyFont="1" applyFill="1" applyBorder="1" applyAlignment="1"/>
    <xf numFmtId="0" fontId="157" fillId="34" borderId="0" xfId="0" applyFont="1" applyFill="1" applyBorder="1" applyAlignment="1">
      <alignment horizontal="center"/>
    </xf>
    <xf numFmtId="0" fontId="46" fillId="0" borderId="0" xfId="0" applyFont="1" applyFill="1" applyBorder="1" applyAlignment="1"/>
    <xf numFmtId="0" fontId="157" fillId="78" borderId="0" xfId="0" applyFont="1" applyFill="1" applyBorder="1" applyAlignment="1">
      <alignment horizontal="center"/>
    </xf>
    <xf numFmtId="0" fontId="46" fillId="78" borderId="0" xfId="0" applyFont="1" applyFill="1" applyBorder="1" applyAlignment="1"/>
    <xf numFmtId="167" fontId="158" fillId="0" borderId="0" xfId="0" applyNumberFormat="1" applyFont="1" applyFill="1" applyBorder="1" applyAlignment="1"/>
    <xf numFmtId="3" fontId="45" fillId="78" borderId="7" xfId="0" applyNumberFormat="1" applyFont="1" applyFill="1" applyBorder="1" applyAlignment="1">
      <alignment horizontal="center"/>
    </xf>
    <xf numFmtId="3" fontId="45" fillId="78" borderId="6" xfId="0" applyNumberFormat="1" applyFont="1" applyFill="1" applyBorder="1" applyAlignment="1">
      <alignment horizontal="center"/>
    </xf>
    <xf numFmtId="0" fontId="57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3" fontId="37" fillId="80" borderId="11" xfId="0" applyNumberFormat="1" applyFont="1" applyFill="1" applyBorder="1" applyAlignment="1">
      <alignment horizontal="center"/>
    </xf>
    <xf numFmtId="4" fontId="45" fillId="0" borderId="14" xfId="0" applyNumberFormat="1" applyFont="1" applyFill="1" applyBorder="1" applyAlignment="1">
      <alignment horizontal="center"/>
    </xf>
    <xf numFmtId="0" fontId="44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59" fillId="79" borderId="0" xfId="0" applyFont="1" applyFill="1" applyBorder="1" applyAlignment="1"/>
    <xf numFmtId="0" fontId="58" fillId="79" borderId="0" xfId="0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32" fillId="79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0" fontId="58" fillId="0" borderId="0" xfId="0" applyFont="1" applyFill="1" applyBorder="1" applyAlignment="1"/>
    <xf numFmtId="0" fontId="162" fillId="0" borderId="0" xfId="0" applyFont="1" applyFill="1" applyBorder="1" applyAlignment="1">
      <alignment horizontal="center"/>
    </xf>
    <xf numFmtId="0" fontId="163" fillId="0" borderId="0" xfId="0" applyFont="1" applyFill="1" applyBorder="1" applyAlignment="1">
      <alignment horizontal="left"/>
    </xf>
    <xf numFmtId="0" fontId="164" fillId="0" borderId="0" xfId="0" applyFont="1" applyFill="1" applyBorder="1" applyAlignment="1"/>
    <xf numFmtId="3" fontId="158" fillId="0" borderId="2" xfId="0" applyNumberFormat="1" applyFont="1" applyFill="1" applyBorder="1" applyAlignment="1">
      <alignment horizontal="right"/>
    </xf>
    <xf numFmtId="0" fontId="158" fillId="0" borderId="0" xfId="0" applyFont="1" applyFill="1" applyBorder="1" applyAlignment="1"/>
    <xf numFmtId="0" fontId="160" fillId="0" borderId="0" xfId="0" applyFont="1" applyFill="1" applyBorder="1" applyAlignment="1">
      <alignment horizontal="left"/>
    </xf>
    <xf numFmtId="0" fontId="161" fillId="0" borderId="0" xfId="0" applyFont="1" applyFill="1" applyBorder="1" applyAlignment="1"/>
    <xf numFmtId="3" fontId="58" fillId="0" borderId="0" xfId="0" applyNumberFormat="1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167" fontId="36" fillId="0" borderId="0" xfId="0" applyNumberFormat="1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/>
    <xf numFmtId="2" fontId="43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3" fillId="0" borderId="7" xfId="11051" applyNumberFormat="1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3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3" fillId="0" borderId="46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3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3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7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3" fontId="45" fillId="79" borderId="3" xfId="0" applyNumberFormat="1" applyFont="1" applyFill="1" applyBorder="1" applyAlignment="1">
      <alignment horizontal="center"/>
    </xf>
    <xf numFmtId="0" fontId="32" fillId="0" borderId="14" xfId="0" applyFont="1" applyFill="1" applyBorder="1" applyAlignment="1"/>
    <xf numFmtId="1" fontId="26" fillId="79" borderId="9" xfId="0" applyNumberFormat="1" applyFont="1" applyFill="1" applyBorder="1" applyAlignment="1">
      <alignment horizontal="center"/>
    </xf>
    <xf numFmtId="1" fontId="4" fillId="0" borderId="9" xfId="0" applyNumberFormat="1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1" fontId="26" fillId="79" borderId="6" xfId="0" applyNumberFormat="1" applyFont="1" applyFill="1" applyBorder="1" applyAlignment="1">
      <alignment horizontal="center"/>
    </xf>
    <xf numFmtId="1" fontId="4" fillId="0" borderId="11" xfId="0" applyNumberFormat="1" applyFont="1" applyFill="1" applyBorder="1" applyAlignment="1">
      <alignment horizontal="center"/>
    </xf>
    <xf numFmtId="3" fontId="28" fillId="0" borderId="7" xfId="0" applyNumberFormat="1" applyFont="1" applyFill="1" applyBorder="1" applyAlignment="1">
      <alignment horizontal="right"/>
    </xf>
    <xf numFmtId="0" fontId="28" fillId="0" borderId="7" xfId="0" applyFont="1" applyFill="1" applyBorder="1" applyAlignment="1">
      <alignment horizontal="center" vertical="center" wrapText="1"/>
    </xf>
    <xf numFmtId="3" fontId="28" fillId="0" borderId="8" xfId="0" applyNumberFormat="1" applyFont="1" applyFill="1" applyBorder="1" applyAlignment="1">
      <alignment horizontal="right"/>
    </xf>
    <xf numFmtId="3" fontId="28" fillId="0" borderId="9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166" fontId="28" fillId="0" borderId="10" xfId="26305" applyNumberFormat="1" applyFont="1" applyFill="1" applyBorder="1" applyAlignment="1">
      <alignment horizontal="right"/>
    </xf>
    <xf numFmtId="3" fontId="25" fillId="0" borderId="10" xfId="26305" applyNumberFormat="1" applyFont="1" applyFill="1" applyBorder="1" applyAlignment="1">
      <alignment horizontal="right"/>
    </xf>
    <xf numFmtId="166" fontId="43" fillId="0" borderId="1" xfId="11051" applyNumberFormat="1" applyFont="1" applyFill="1" applyBorder="1" applyAlignment="1">
      <alignment horizontal="right"/>
    </xf>
    <xf numFmtId="3" fontId="25" fillId="0" borderId="11" xfId="26305" applyNumberFormat="1" applyFont="1" applyFill="1" applyBorder="1" applyAlignment="1">
      <alignment horizontal="right"/>
    </xf>
    <xf numFmtId="3" fontId="27" fillId="0" borderId="11" xfId="0" applyNumberFormat="1" applyFont="1" applyFill="1" applyBorder="1" applyAlignment="1">
      <alignment horizontal="right"/>
    </xf>
    <xf numFmtId="3" fontId="28" fillId="0" borderId="6" xfId="0" applyNumberFormat="1" applyFont="1" applyFill="1" applyBorder="1" applyAlignment="1">
      <alignment horizontal="right"/>
    </xf>
    <xf numFmtId="2" fontId="158" fillId="0" borderId="0" xfId="38012" applyNumberFormat="1" applyFont="1" applyFill="1" applyBorder="1" applyAlignment="1">
      <alignment horizontal="right"/>
    </xf>
    <xf numFmtId="9" fontId="4" fillId="0" borderId="0" xfId="38012" applyFont="1" applyFill="1" applyBorder="1" applyAlignment="1">
      <alignment horizontal="center"/>
    </xf>
    <xf numFmtId="166" fontId="28" fillId="0" borderId="11" xfId="11051" applyNumberFormat="1" applyFont="1" applyFill="1" applyBorder="1" applyAlignment="1">
      <alignment horizontal="right"/>
    </xf>
    <xf numFmtId="3" fontId="158" fillId="0" borderId="0" xfId="0" applyNumberFormat="1" applyFont="1" applyFill="1" applyBorder="1" applyAlignment="1">
      <alignment horizontal="right"/>
    </xf>
    <xf numFmtId="1" fontId="4" fillId="78" borderId="7" xfId="11050" applyNumberFormat="1" applyFont="1" applyFill="1" applyBorder="1" applyAlignment="1">
      <alignment horizontal="center"/>
    </xf>
    <xf numFmtId="1" fontId="4" fillId="0" borderId="11" xfId="11050" applyNumberFormat="1" applyFont="1" applyFill="1" applyBorder="1" applyAlignment="1">
      <alignment horizontal="center"/>
    </xf>
    <xf numFmtId="1" fontId="37" fillId="0" borderId="11" xfId="11050" applyNumberFormat="1" applyFont="1" applyFill="1" applyBorder="1" applyAlignment="1">
      <alignment horizontal="center"/>
    </xf>
    <xf numFmtId="164" fontId="45" fillId="0" borderId="14" xfId="0" applyNumberFormat="1" applyFont="1" applyFill="1" applyBorder="1" applyAlignment="1">
      <alignment horizontal="center"/>
    </xf>
    <xf numFmtId="216" fontId="45" fillId="79" borderId="7" xfId="11051" applyNumberFormat="1" applyFont="1" applyFill="1" applyBorder="1" applyAlignment="1">
      <alignment horizontal="center"/>
    </xf>
    <xf numFmtId="164" fontId="37" fillId="0" borderId="11" xfId="11051" applyNumberFormat="1" applyFont="1" applyFill="1" applyBorder="1" applyAlignment="1">
      <alignment horizontal="center"/>
    </xf>
    <xf numFmtId="166" fontId="25" fillId="0" borderId="10" xfId="26305" applyNumberFormat="1" applyFont="1" applyFill="1" applyBorder="1" applyAlignment="1">
      <alignment horizontal="right"/>
    </xf>
    <xf numFmtId="166" fontId="25" fillId="0" borderId="15" xfId="26305" applyNumberFormat="1" applyFont="1" applyFill="1" applyBorder="1" applyAlignment="1">
      <alignment horizontal="right"/>
    </xf>
    <xf numFmtId="166" fontId="25" fillId="0" borderId="4" xfId="26305" applyNumberFormat="1" applyFont="1" applyFill="1" applyBorder="1" applyAlignment="1">
      <alignment horizontal="right"/>
    </xf>
    <xf numFmtId="3" fontId="25" fillId="0" borderId="15" xfId="26305" applyNumberFormat="1" applyFont="1" applyFill="1" applyBorder="1" applyAlignment="1">
      <alignment horizontal="right"/>
    </xf>
    <xf numFmtId="3" fontId="25" fillId="0" borderId="12" xfId="26305" applyNumberFormat="1" applyFont="1" applyFill="1" applyBorder="1" applyAlignment="1">
      <alignment horizontal="right"/>
    </xf>
    <xf numFmtId="0" fontId="44" fillId="0" borderId="8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16" fontId="28" fillId="0" borderId="25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/>
    </xf>
    <xf numFmtId="0" fontId="26" fillId="78" borderId="6" xfId="0" applyFont="1" applyFill="1" applyBorder="1" applyAlignment="1">
      <alignment horizontal="left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17" fontId="26" fillId="0" borderId="1" xfId="0" quotePrefix="1" applyNumberFormat="1" applyFont="1" applyFill="1" applyBorder="1" applyAlignment="1">
      <alignment horizontal="center" vertical="center" wrapText="1"/>
    </xf>
    <xf numFmtId="17" fontId="26" fillId="0" borderId="50" xfId="0" quotePrefix="1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57" fillId="0" borderId="10" xfId="0" applyFont="1" applyFill="1" applyBorder="1" applyAlignment="1">
      <alignment horizontal="left" wrapText="1"/>
    </xf>
    <xf numFmtId="0" fontId="57" fillId="0" borderId="11" xfId="0" applyFont="1" applyFill="1" applyBorder="1" applyAlignment="1">
      <alignment horizontal="left" wrapText="1"/>
    </xf>
    <xf numFmtId="0" fontId="57" fillId="0" borderId="4" xfId="0" applyFont="1" applyFill="1" applyBorder="1" applyAlignment="1">
      <alignment horizontal="left" wrapText="1"/>
    </xf>
    <xf numFmtId="0" fontId="57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45" fillId="78" borderId="1" xfId="0" applyFont="1" applyFill="1" applyBorder="1" applyAlignment="1">
      <alignment horizontal="left"/>
    </xf>
    <xf numFmtId="0" fontId="45" fillId="78" borderId="6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  <xf numFmtId="0" fontId="56" fillId="0" borderId="8" xfId="0" applyFont="1" applyFill="1" applyBorder="1" applyAlignment="1">
      <alignment horizontal="left"/>
    </xf>
    <xf numFmtId="0" fontId="56" fillId="0" borderId="9" xfId="0" applyFont="1" applyFill="1" applyBorder="1" applyAlignment="1">
      <alignment horizontal="left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center"/>
    </xf>
  </cellXfs>
  <cellStyles count="38013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" xfId="38012" builtinId="5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25C60A"/>
      <color rgb="FF66FF33"/>
      <color rgb="FFFFFFFF"/>
      <color rgb="FFD80000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36635</xdr:colOff>
      <xdr:row>2</xdr:row>
      <xdr:rowOff>61057</xdr:rowOff>
    </xdr:from>
    <xdr:to>
      <xdr:col>5</xdr:col>
      <xdr:colOff>949228</xdr:colOff>
      <xdr:row>7</xdr:row>
      <xdr:rowOff>61058</xdr:rowOff>
    </xdr:to>
    <xdr:pic>
      <xdr:nvPicPr>
        <xdr:cNvPr id="3" name="Imagen 2" descr="Imagen que contiene Interfaz de usuario gráfica&#10;&#10;Descripción generada automáticamente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" y="549519"/>
          <a:ext cx="8309708" cy="1172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1"/>
  <sheetViews>
    <sheetView showGridLines="0" tabSelected="1" topLeftCell="B175" zoomScale="80" zoomScaleNormal="80" zoomScaleSheetLayoutView="64" zoomScalePageLayoutView="50" workbookViewId="0">
      <selection activeCell="X16" sqref="X16"/>
    </sheetView>
  </sheetViews>
  <sheetFormatPr baseColWidth="10" defaultColWidth="11.42578125" defaultRowHeight="20.100000000000001" customHeight="1"/>
  <cols>
    <col min="1" max="1" width="0" style="31" hidden="1" customWidth="1"/>
    <col min="2" max="2" width="6.140625" style="71" customWidth="1"/>
    <col min="3" max="3" width="72.7109375" style="32" customWidth="1"/>
    <col min="4" max="5" width="15.85546875" style="164" customWidth="1"/>
    <col min="6" max="6" width="16.28515625" style="164" customWidth="1"/>
    <col min="7" max="9" width="15.28515625" style="164" customWidth="1"/>
    <col min="10" max="10" width="16.28515625" style="164" customWidth="1"/>
    <col min="11" max="11" width="15.85546875" style="164" customWidth="1"/>
    <col min="12" max="12" width="16.28515625" style="164" customWidth="1"/>
    <col min="13" max="14" width="17.7109375" style="164" customWidth="1"/>
    <col min="15" max="15" width="14.7109375" style="164" customWidth="1"/>
    <col min="16" max="16" width="17.7109375" style="164" customWidth="1"/>
    <col min="17" max="19" width="22.85546875" style="164" customWidth="1"/>
    <col min="20" max="20" width="19.5703125" style="25" customWidth="1"/>
    <col min="21" max="21" width="18.140625" style="25" customWidth="1"/>
    <col min="22" max="22" width="10.42578125" style="25" customWidth="1"/>
    <col min="23" max="23" width="20.42578125" style="36" customWidth="1"/>
    <col min="24" max="24" width="22.5703125" style="36" customWidth="1"/>
    <col min="25" max="25" width="23.7109375" style="25" customWidth="1"/>
    <col min="26" max="16384" width="11.42578125" style="25"/>
  </cols>
  <sheetData>
    <row r="1" spans="1:27" ht="20.100000000000001" customHeight="1">
      <c r="A1" s="382"/>
      <c r="B1" s="383"/>
    </row>
    <row r="2" spans="1:27" ht="20.100000000000001" customHeight="1">
      <c r="A2" s="382"/>
      <c r="B2" s="383"/>
    </row>
    <row r="3" spans="1:27" ht="15.75" customHeight="1">
      <c r="A3" s="18"/>
      <c r="B3" s="47"/>
      <c r="C3" s="39"/>
    </row>
    <row r="4" spans="1:27" ht="18.75">
      <c r="A4" s="18"/>
      <c r="B4" s="48"/>
      <c r="C4" s="40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44"/>
      <c r="U4" s="44"/>
      <c r="V4" s="44"/>
    </row>
    <row r="5" spans="1:27" ht="18.75">
      <c r="A5" s="18"/>
      <c r="B5" s="48"/>
      <c r="C5" s="40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44"/>
      <c r="U5" s="44"/>
      <c r="V5" s="44"/>
    </row>
    <row r="6" spans="1:27" ht="18.75">
      <c r="A6" s="18"/>
      <c r="B6" s="48"/>
      <c r="C6" s="1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44"/>
      <c r="U6" s="44"/>
      <c r="V6" s="44"/>
    </row>
    <row r="7" spans="1:27" ht="18.75">
      <c r="A7" s="18"/>
      <c r="B7" s="48"/>
      <c r="C7" s="1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44"/>
      <c r="U7" s="44"/>
      <c r="V7" s="44"/>
    </row>
    <row r="8" spans="1:27" ht="20.100000000000001" customHeight="1">
      <c r="A8" s="18"/>
      <c r="B8" s="48"/>
      <c r="C8" s="1"/>
      <c r="T8" s="45"/>
      <c r="U8" s="45"/>
      <c r="V8" s="45"/>
    </row>
    <row r="9" spans="1:27" ht="30.75" customHeight="1" thickBot="1">
      <c r="A9" s="18"/>
      <c r="B9" s="49" t="s">
        <v>0</v>
      </c>
      <c r="C9" s="8"/>
    </row>
    <row r="10" spans="1:27" ht="29.25" customHeight="1" thickBot="1">
      <c r="A10" s="18"/>
      <c r="B10" s="351" t="s">
        <v>1</v>
      </c>
      <c r="C10" s="352"/>
      <c r="D10" s="319">
        <v>2024</v>
      </c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1"/>
      <c r="P10" s="319">
        <v>2025</v>
      </c>
      <c r="Q10" s="320"/>
      <c r="R10" s="320"/>
      <c r="S10" s="321"/>
      <c r="T10" s="361" t="s">
        <v>5</v>
      </c>
      <c r="U10" s="362"/>
      <c r="V10" s="152" t="s">
        <v>6</v>
      </c>
    </row>
    <row r="11" spans="1:27" ht="25.5" customHeight="1" thickBot="1">
      <c r="A11" s="18"/>
      <c r="B11" s="353"/>
      <c r="C11" s="354"/>
      <c r="D11" s="322"/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4"/>
      <c r="P11" s="322"/>
      <c r="Q11" s="323"/>
      <c r="R11" s="323"/>
      <c r="S11" s="324"/>
      <c r="T11" s="359" t="s">
        <v>130</v>
      </c>
      <c r="U11" s="360"/>
      <c r="V11" s="339" t="s">
        <v>111</v>
      </c>
    </row>
    <row r="12" spans="1:27" s="26" customFormat="1" ht="21" customHeight="1" thickBot="1">
      <c r="A12" s="18"/>
      <c r="B12" s="355"/>
      <c r="C12" s="356"/>
      <c r="D12" s="119" t="s">
        <v>97</v>
      </c>
      <c r="E12" s="119" t="s">
        <v>98</v>
      </c>
      <c r="F12" s="119" t="s">
        <v>99</v>
      </c>
      <c r="G12" s="119" t="s">
        <v>102</v>
      </c>
      <c r="H12" s="119" t="s">
        <v>103</v>
      </c>
      <c r="I12" s="119" t="s">
        <v>104</v>
      </c>
      <c r="J12" s="119" t="s">
        <v>105</v>
      </c>
      <c r="K12" s="119" t="s">
        <v>106</v>
      </c>
      <c r="L12" s="119" t="s">
        <v>107</v>
      </c>
      <c r="M12" s="119" t="s">
        <v>108</v>
      </c>
      <c r="N12" s="119" t="s">
        <v>109</v>
      </c>
      <c r="O12" s="119" t="s">
        <v>110</v>
      </c>
      <c r="P12" s="119" t="s">
        <v>97</v>
      </c>
      <c r="Q12" s="119" t="s">
        <v>98</v>
      </c>
      <c r="R12" s="119" t="s">
        <v>128</v>
      </c>
      <c r="S12" s="119" t="s">
        <v>102</v>
      </c>
      <c r="T12" s="294">
        <v>2024</v>
      </c>
      <c r="U12" s="13">
        <v>2025</v>
      </c>
      <c r="V12" s="340"/>
      <c r="W12" s="164"/>
      <c r="X12" s="164"/>
    </row>
    <row r="13" spans="1:27" s="26" customFormat="1" ht="21" customHeight="1">
      <c r="A13" s="18"/>
      <c r="B13" s="348" t="s">
        <v>13</v>
      </c>
      <c r="C13" s="348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23"/>
      <c r="U13" s="23"/>
      <c r="V13" s="23"/>
      <c r="W13" s="164"/>
      <c r="X13" s="164"/>
    </row>
    <row r="14" spans="1:27" s="27" customFormat="1" ht="19.5" customHeight="1" thickBot="1">
      <c r="A14" s="19"/>
      <c r="B14" s="50" t="s">
        <v>60</v>
      </c>
      <c r="C14" s="11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46"/>
      <c r="U14" s="46"/>
      <c r="V14" s="46"/>
      <c r="W14" s="246"/>
      <c r="X14" s="246"/>
    </row>
    <row r="15" spans="1:27" s="130" customFormat="1" ht="20.100000000000001" customHeight="1" thickBot="1">
      <c r="A15" s="127"/>
      <c r="B15" s="128"/>
      <c r="C15" s="129" t="s">
        <v>7</v>
      </c>
      <c r="D15" s="181">
        <v>39135.757841070001</v>
      </c>
      <c r="E15" s="181">
        <v>34899.442097424027</v>
      </c>
      <c r="F15" s="181">
        <v>41551.936996677192</v>
      </c>
      <c r="G15" s="181">
        <v>50162.271715888361</v>
      </c>
      <c r="H15" s="181">
        <v>37589.439934652422</v>
      </c>
      <c r="I15" s="181">
        <v>37710.362095880198</v>
      </c>
      <c r="J15" s="181">
        <v>45806.611638648166</v>
      </c>
      <c r="K15" s="181">
        <v>43168.033298753609</v>
      </c>
      <c r="L15" s="181">
        <v>40393.995869606581</v>
      </c>
      <c r="M15" s="214">
        <v>43129.173975689395</v>
      </c>
      <c r="N15" s="214">
        <v>42180.992701694595</v>
      </c>
      <c r="O15" s="214">
        <v>54564.134336270567</v>
      </c>
      <c r="P15" s="214">
        <v>46154.855205373773</v>
      </c>
      <c r="Q15" s="214">
        <v>40435.52564846872</v>
      </c>
      <c r="R15" s="214">
        <v>43764.142180058057</v>
      </c>
      <c r="S15" s="214">
        <f>+S17+S32</f>
        <v>57864.747395161845</v>
      </c>
      <c r="T15" s="182">
        <f>SUM(D15:G15)</f>
        <v>165749.40865105958</v>
      </c>
      <c r="U15" s="183">
        <f>SUM(P15:S15)</f>
        <v>188219.2704290624</v>
      </c>
      <c r="V15" s="183">
        <f>+((U15-T15)/T15)*100</f>
        <v>13.55652605995537</v>
      </c>
      <c r="W15" s="175"/>
      <c r="X15" s="90"/>
      <c r="Y15" s="80"/>
      <c r="Z15" s="27"/>
      <c r="AA15" s="27"/>
    </row>
    <row r="16" spans="1:27" s="27" customFormat="1" ht="20.100000000000001" customHeight="1">
      <c r="A16" s="19"/>
      <c r="B16" s="51" t="s">
        <v>58</v>
      </c>
      <c r="C16" s="2"/>
      <c r="D16" s="142"/>
      <c r="E16" s="142"/>
      <c r="F16" s="142"/>
      <c r="G16" s="142"/>
      <c r="H16" s="142"/>
      <c r="I16" s="142"/>
      <c r="J16" s="142"/>
      <c r="K16" s="142"/>
      <c r="L16" s="142"/>
      <c r="M16" s="151"/>
      <c r="N16" s="151"/>
      <c r="O16" s="151"/>
      <c r="P16" s="151"/>
      <c r="Q16" s="151"/>
      <c r="R16" s="151"/>
      <c r="S16" s="151"/>
      <c r="T16" s="215"/>
      <c r="U16" s="117"/>
      <c r="V16" s="117"/>
      <c r="W16" s="175"/>
      <c r="X16" s="90"/>
      <c r="Y16" s="80"/>
    </row>
    <row r="17" spans="1:25" ht="20.100000000000001" customHeight="1" thickBot="1">
      <c r="A17" s="18"/>
      <c r="B17" s="357" t="s">
        <v>2</v>
      </c>
      <c r="C17" s="358"/>
      <c r="D17" s="20">
        <v>37208.214611989999</v>
      </c>
      <c r="E17" s="20">
        <v>32878.797302010025</v>
      </c>
      <c r="F17" s="20">
        <v>39757.530760959991</v>
      </c>
      <c r="G17" s="20">
        <v>48292.213613379958</v>
      </c>
      <c r="H17" s="20">
        <v>36076.833558160019</v>
      </c>
      <c r="I17" s="20">
        <v>36399.556241769998</v>
      </c>
      <c r="J17" s="20">
        <v>44688.949967419969</v>
      </c>
      <c r="K17" s="20">
        <v>41268.398307480013</v>
      </c>
      <c r="L17" s="20">
        <v>38936.497259039978</v>
      </c>
      <c r="M17" s="205">
        <v>41367.353849714396</v>
      </c>
      <c r="N17" s="205">
        <v>39967.272028349995</v>
      </c>
      <c r="O17" s="205">
        <v>52832.421678420564</v>
      </c>
      <c r="P17" s="205">
        <v>44348.094524206375</v>
      </c>
      <c r="Q17" s="205">
        <v>38731.446367913319</v>
      </c>
      <c r="R17" s="205">
        <v>42676.265379143661</v>
      </c>
      <c r="S17" s="205">
        <f>SUM(S18:S30)</f>
        <v>56593.340537480042</v>
      </c>
      <c r="T17" s="156">
        <f>SUM(D17:G17)</f>
        <v>158136.75628833997</v>
      </c>
      <c r="U17" s="106">
        <f>SUM(P17:S17)</f>
        <v>182349.14680874339</v>
      </c>
      <c r="V17" s="106">
        <f t="shared" ref="V17:V71" si="0">+((U17-T17)/T17)*100</f>
        <v>15.311045381666712</v>
      </c>
      <c r="W17" s="175"/>
      <c r="X17" s="90"/>
      <c r="Y17" s="80"/>
    </row>
    <row r="18" spans="1:25" ht="18.75" customHeight="1">
      <c r="A18" s="18"/>
      <c r="B18" s="52"/>
      <c r="C18" s="4" t="s">
        <v>9</v>
      </c>
      <c r="D18" s="91">
        <v>47.632399230000004</v>
      </c>
      <c r="E18" s="91">
        <v>52.297379210000003</v>
      </c>
      <c r="F18" s="91">
        <v>72.765081979999991</v>
      </c>
      <c r="G18" s="91">
        <v>616.43566150999993</v>
      </c>
      <c r="H18" s="91">
        <v>143.13310382</v>
      </c>
      <c r="I18" s="91">
        <v>73.051544549999988</v>
      </c>
      <c r="J18" s="91">
        <v>70.112555950000001</v>
      </c>
      <c r="K18" s="91">
        <v>59.632607450000002</v>
      </c>
      <c r="L18" s="91">
        <v>483.76630243999995</v>
      </c>
      <c r="M18" s="150">
        <v>377.22630238901587</v>
      </c>
      <c r="N18" s="150">
        <v>346.55411705</v>
      </c>
      <c r="O18" s="150">
        <v>443.94193196999987</v>
      </c>
      <c r="P18" s="150">
        <v>65.360827809093706</v>
      </c>
      <c r="Q18" s="150">
        <v>91.49517637999999</v>
      </c>
      <c r="R18" s="150">
        <v>41.317963509999998</v>
      </c>
      <c r="S18" s="150">
        <v>58.347255769999997</v>
      </c>
      <c r="T18" s="121">
        <f t="shared" ref="T17:T30" si="1">SUM(D18:G18)</f>
        <v>789.13052192999999</v>
      </c>
      <c r="U18" s="104">
        <f>SUM(P18:S18)</f>
        <v>256.52122346909368</v>
      </c>
      <c r="V18" s="104">
        <f>+((U18-T18)/T18)*100</f>
        <v>-67.493181883053751</v>
      </c>
      <c r="W18" s="175"/>
      <c r="X18" s="90"/>
      <c r="Y18" s="80"/>
    </row>
    <row r="19" spans="1:25" ht="20.100000000000001" customHeight="1">
      <c r="A19" s="18"/>
      <c r="B19" s="53"/>
      <c r="C19" s="5" t="s">
        <v>84</v>
      </c>
      <c r="D19" s="91">
        <v>56.027439970000003</v>
      </c>
      <c r="E19" s="91">
        <v>26.002058330000001</v>
      </c>
      <c r="F19" s="91">
        <v>29.502058330000001</v>
      </c>
      <c r="G19" s="91">
        <v>63.468882970000003</v>
      </c>
      <c r="H19" s="91">
        <v>74.309340280000001</v>
      </c>
      <c r="I19" s="91">
        <v>111.28511846999999</v>
      </c>
      <c r="J19" s="91">
        <v>69.908931600000003</v>
      </c>
      <c r="K19" s="91">
        <v>210.8866553</v>
      </c>
      <c r="L19" s="91">
        <v>149.74604495000003</v>
      </c>
      <c r="M19" s="150">
        <v>163.44765328999998</v>
      </c>
      <c r="N19" s="150">
        <v>128.60369029</v>
      </c>
      <c r="O19" s="150">
        <v>125.06035516</v>
      </c>
      <c r="P19" s="150">
        <v>167.69988569</v>
      </c>
      <c r="Q19" s="150">
        <v>90.640924330000004</v>
      </c>
      <c r="R19" s="150">
        <v>49.912712499999998</v>
      </c>
      <c r="S19" s="150">
        <v>68.630101870000004</v>
      </c>
      <c r="T19" s="121">
        <f t="shared" si="1"/>
        <v>175.00043959999999</v>
      </c>
      <c r="U19" s="104">
        <f t="shared" ref="U17:U30" si="2">SUM(P19:S19)</f>
        <v>376.88362439000002</v>
      </c>
      <c r="V19" s="104">
        <f>+((U19-T19)/T19)*100</f>
        <v>115.36153009183643</v>
      </c>
      <c r="W19" s="175"/>
      <c r="X19" s="90"/>
      <c r="Y19" s="80"/>
    </row>
    <row r="20" spans="1:25" ht="20.100000000000001" customHeight="1">
      <c r="A20" s="18"/>
      <c r="B20" s="53"/>
      <c r="C20" s="78" t="s">
        <v>10</v>
      </c>
      <c r="D20" s="91">
        <v>0</v>
      </c>
      <c r="E20" s="91">
        <v>0.90500000000000003</v>
      </c>
      <c r="F20" s="91">
        <v>0</v>
      </c>
      <c r="G20" s="91">
        <v>0.62197499999999994</v>
      </c>
      <c r="H20" s="91">
        <v>0.12482500000000002</v>
      </c>
      <c r="I20" s="91">
        <v>0</v>
      </c>
      <c r="J20" s="91">
        <v>8.7962699999999998</v>
      </c>
      <c r="K20" s="91">
        <v>6.0417639999999997</v>
      </c>
      <c r="L20" s="91">
        <v>0</v>
      </c>
      <c r="M20" s="150">
        <v>2.4999999953934</v>
      </c>
      <c r="N20" s="150">
        <v>0</v>
      </c>
      <c r="O20" s="150">
        <v>242.48309404057198</v>
      </c>
      <c r="P20" s="150">
        <v>132.67399769729201</v>
      </c>
      <c r="Q20" s="150">
        <v>77.531372363322504</v>
      </c>
      <c r="R20" s="150">
        <v>203.2156304336882</v>
      </c>
      <c r="S20" s="150">
        <v>14.005000000000001</v>
      </c>
      <c r="T20" s="121">
        <f t="shared" si="1"/>
        <v>1.526975</v>
      </c>
      <c r="U20" s="104">
        <f t="shared" si="2"/>
        <v>427.42600049430268</v>
      </c>
      <c r="V20" s="104">
        <f>+((U20-T20)/T20)*100</f>
        <v>27891.682934841941</v>
      </c>
      <c r="W20" s="175"/>
      <c r="X20" s="90"/>
      <c r="Y20" s="80"/>
    </row>
    <row r="21" spans="1:25" ht="20.100000000000001" customHeight="1">
      <c r="A21" s="18"/>
      <c r="B21" s="53"/>
      <c r="C21" s="5" t="s">
        <v>89</v>
      </c>
      <c r="D21" s="91">
        <v>3698.9762140400007</v>
      </c>
      <c r="E21" s="91">
        <v>3182.4705332799999</v>
      </c>
      <c r="F21" s="91">
        <v>3416.9546640499993</v>
      </c>
      <c r="G21" s="91">
        <v>6085.9612542600007</v>
      </c>
      <c r="H21" s="91">
        <v>3290.89608877</v>
      </c>
      <c r="I21" s="91">
        <v>3330.4866806700006</v>
      </c>
      <c r="J21" s="91">
        <v>4085.5914144999997</v>
      </c>
      <c r="K21" s="91">
        <v>3090.4115685799993</v>
      </c>
      <c r="L21" s="91">
        <v>2961.0223968300002</v>
      </c>
      <c r="M21" s="150">
        <v>3297.094132629999</v>
      </c>
      <c r="N21" s="150">
        <v>3108.0740886999997</v>
      </c>
      <c r="O21" s="150">
        <v>4734.5694080499989</v>
      </c>
      <c r="P21" s="150">
        <v>4128.0862465699993</v>
      </c>
      <c r="Q21" s="150">
        <v>3459.5930061599997</v>
      </c>
      <c r="R21" s="150">
        <v>4040.9551418499991</v>
      </c>
      <c r="S21" s="150">
        <v>6906.9336999200004</v>
      </c>
      <c r="T21" s="121">
        <f t="shared" si="1"/>
        <v>16384.36266563</v>
      </c>
      <c r="U21" s="104">
        <f t="shared" si="2"/>
        <v>18535.568094499999</v>
      </c>
      <c r="V21" s="104">
        <f t="shared" si="0"/>
        <v>13.129625318796503</v>
      </c>
      <c r="W21" s="175"/>
      <c r="X21" s="90"/>
      <c r="Y21" s="80"/>
    </row>
    <row r="22" spans="1:25" ht="20.100000000000001" customHeight="1">
      <c r="A22" s="18"/>
      <c r="B22" s="53"/>
      <c r="C22" s="5" t="s">
        <v>11</v>
      </c>
      <c r="D22" s="91">
        <v>2931.08</v>
      </c>
      <c r="E22" s="91">
        <v>2807.5699999999997</v>
      </c>
      <c r="F22" s="91">
        <v>2766.6567500000001</v>
      </c>
      <c r="G22" s="91">
        <v>2781.08</v>
      </c>
      <c r="H22" s="91">
        <v>2449.67</v>
      </c>
      <c r="I22" s="91">
        <v>2206.6299999999997</v>
      </c>
      <c r="J22" s="91">
        <v>2488.31</v>
      </c>
      <c r="K22" s="91">
        <v>2328.0600000000004</v>
      </c>
      <c r="L22" s="91">
        <v>1694.27</v>
      </c>
      <c r="M22" s="150">
        <v>2158.44</v>
      </c>
      <c r="N22" s="150">
        <v>1436.6399999999999</v>
      </c>
      <c r="O22" s="150">
        <v>1559.41</v>
      </c>
      <c r="P22" s="150">
        <v>1819.64</v>
      </c>
      <c r="Q22" s="150">
        <v>2227.48</v>
      </c>
      <c r="R22" s="150">
        <v>1752</v>
      </c>
      <c r="S22" s="150">
        <v>1335.37</v>
      </c>
      <c r="T22" s="121">
        <f t="shared" si="1"/>
        <v>11286.38675</v>
      </c>
      <c r="U22" s="104">
        <f t="shared" si="2"/>
        <v>7134.49</v>
      </c>
      <c r="V22" s="104">
        <f t="shared" si="0"/>
        <v>-36.786766588518688</v>
      </c>
      <c r="W22" s="175"/>
      <c r="X22" s="90"/>
      <c r="Y22" s="80"/>
    </row>
    <row r="23" spans="1:25" ht="20.100000000000001" customHeight="1">
      <c r="A23" s="18"/>
      <c r="B23" s="53"/>
      <c r="C23" s="5" t="s">
        <v>12</v>
      </c>
      <c r="D23" s="91">
        <v>12155.332284209997</v>
      </c>
      <c r="E23" s="91">
        <v>10872.357741920006</v>
      </c>
      <c r="F23" s="91">
        <v>13703.454408230007</v>
      </c>
      <c r="G23" s="91">
        <v>16488.294047789979</v>
      </c>
      <c r="H23" s="91">
        <v>12075.473878420016</v>
      </c>
      <c r="I23" s="91">
        <v>11997.559973289997</v>
      </c>
      <c r="J23" s="91">
        <v>16056.371953989978</v>
      </c>
      <c r="K23" s="91">
        <v>15458.490742369995</v>
      </c>
      <c r="L23" s="91">
        <v>14837.654139479986</v>
      </c>
      <c r="M23" s="150">
        <v>15912.034231439986</v>
      </c>
      <c r="N23" s="150">
        <v>13697.465676700005</v>
      </c>
      <c r="O23" s="150">
        <v>17058.399128499994</v>
      </c>
      <c r="P23" s="150">
        <v>16411.946258730019</v>
      </c>
      <c r="Q23" s="150">
        <v>14196.116596139995</v>
      </c>
      <c r="R23" s="150">
        <v>15593.792531469986</v>
      </c>
      <c r="S23" s="150">
        <v>18855.873198070021</v>
      </c>
      <c r="T23" s="121">
        <f t="shared" si="1"/>
        <v>53219.438482149984</v>
      </c>
      <c r="U23" s="104">
        <f t="shared" si="2"/>
        <v>65057.728584410026</v>
      </c>
      <c r="V23" s="104">
        <f t="shared" si="0"/>
        <v>22.244297271626891</v>
      </c>
      <c r="W23" s="175"/>
      <c r="X23" s="90"/>
      <c r="Y23" s="80"/>
    </row>
    <row r="24" spans="1:25" ht="20.100000000000001" customHeight="1">
      <c r="A24" s="18"/>
      <c r="B24" s="53"/>
      <c r="C24" s="5" t="s">
        <v>85</v>
      </c>
      <c r="D24" s="91">
        <v>14705.887550520001</v>
      </c>
      <c r="E24" s="91">
        <v>13090.401286570013</v>
      </c>
      <c r="F24" s="91">
        <v>15313.922784799986</v>
      </c>
      <c r="G24" s="91">
        <v>18461.638518449981</v>
      </c>
      <c r="H24" s="91">
        <v>14420.814018639996</v>
      </c>
      <c r="I24" s="91">
        <v>14740.33323842</v>
      </c>
      <c r="J24" s="91">
        <v>17349.640972009991</v>
      </c>
      <c r="K24" s="91">
        <v>15854.653871570015</v>
      </c>
      <c r="L24" s="91">
        <v>14410.96350351</v>
      </c>
      <c r="M24" s="150">
        <v>14173.572838760003</v>
      </c>
      <c r="N24" s="150">
        <v>17497.676271579996</v>
      </c>
      <c r="O24" s="150">
        <v>24011.987729840002</v>
      </c>
      <c r="P24" s="150">
        <v>16503.678877069982</v>
      </c>
      <c r="Q24" s="150">
        <v>13645.758978450009</v>
      </c>
      <c r="R24" s="150">
        <v>16020.900315589981</v>
      </c>
      <c r="S24" s="150">
        <v>23315.55579316002</v>
      </c>
      <c r="T24" s="121">
        <f t="shared" si="1"/>
        <v>61571.850140339986</v>
      </c>
      <c r="U24" s="104">
        <f t="shared" si="2"/>
        <v>69485.893964269984</v>
      </c>
      <c r="V24" s="104">
        <f t="shared" si="0"/>
        <v>12.853347440253318</v>
      </c>
      <c r="W24" s="175"/>
      <c r="X24" s="90"/>
      <c r="Y24" s="80"/>
    </row>
    <row r="25" spans="1:25" ht="20.100000000000001" customHeight="1">
      <c r="A25" s="18"/>
      <c r="B25" s="53"/>
      <c r="C25" s="5" t="s">
        <v>88</v>
      </c>
      <c r="D25" s="91">
        <v>141.72783169000002</v>
      </c>
      <c r="E25" s="91">
        <v>185.64510421999989</v>
      </c>
      <c r="F25" s="91">
        <v>171.20410555999996</v>
      </c>
      <c r="G25" s="91">
        <v>217.84212340000013</v>
      </c>
      <c r="H25" s="91">
        <v>183.23915950000003</v>
      </c>
      <c r="I25" s="91">
        <v>184.76790449999999</v>
      </c>
      <c r="J25" s="91">
        <v>244.58364644</v>
      </c>
      <c r="K25" s="91">
        <v>265.98025695000001</v>
      </c>
      <c r="L25" s="91">
        <v>261.70719915000001</v>
      </c>
      <c r="M25" s="150">
        <v>278.77465508999978</v>
      </c>
      <c r="N25" s="150">
        <v>250.25322922999987</v>
      </c>
      <c r="O25" s="150">
        <v>276.00236035000023</v>
      </c>
      <c r="P25" s="150">
        <v>200.52244213999995</v>
      </c>
      <c r="Q25" s="150">
        <v>226.45539091000006</v>
      </c>
      <c r="R25" s="150">
        <v>237.03924989999999</v>
      </c>
      <c r="S25" s="150">
        <v>454.99396158999991</v>
      </c>
      <c r="T25" s="121">
        <f t="shared" si="1"/>
        <v>716.41916487000003</v>
      </c>
      <c r="U25" s="104">
        <f t="shared" si="2"/>
        <v>1119.0110445400001</v>
      </c>
      <c r="V25" s="104">
        <f t="shared" si="0"/>
        <v>56.195018141796012</v>
      </c>
      <c r="W25" s="175"/>
      <c r="X25" s="90"/>
      <c r="Y25" s="80"/>
    </row>
    <row r="26" spans="1:25" ht="20.100000000000001" customHeight="1">
      <c r="A26" s="18"/>
      <c r="B26" s="53"/>
      <c r="C26" s="5" t="s">
        <v>87</v>
      </c>
      <c r="D26" s="91">
        <v>2.5351363</v>
      </c>
      <c r="E26" s="91">
        <v>2.4337870200000005</v>
      </c>
      <c r="F26" s="91">
        <v>2.3564323700000003</v>
      </c>
      <c r="G26" s="91">
        <v>2.2901387399999997</v>
      </c>
      <c r="H26" s="91">
        <v>2.48270743</v>
      </c>
      <c r="I26" s="91">
        <v>3.6678582500000001</v>
      </c>
      <c r="J26" s="91">
        <v>5.4911510999999997</v>
      </c>
      <c r="K26" s="91">
        <v>6.7476736000000006</v>
      </c>
      <c r="L26" s="91">
        <v>5.6541466700000012</v>
      </c>
      <c r="M26" s="150">
        <v>5.6833732999999995</v>
      </c>
      <c r="N26" s="150">
        <v>6.36100888</v>
      </c>
      <c r="O26" s="150">
        <v>11.6603271</v>
      </c>
      <c r="P26" s="150">
        <v>5.9127300200000006</v>
      </c>
      <c r="Q26" s="150">
        <v>7.4060378100000008</v>
      </c>
      <c r="R26" s="150">
        <v>6.5615064800000003</v>
      </c>
      <c r="S26" s="150">
        <v>11.293430010000002</v>
      </c>
      <c r="T26" s="121">
        <f t="shared" si="1"/>
        <v>9.61549443</v>
      </c>
      <c r="U26" s="104">
        <f t="shared" si="2"/>
        <v>31.173704320000006</v>
      </c>
      <c r="V26" s="104">
        <f t="shared" si="0"/>
        <v>224.20282229834339</v>
      </c>
      <c r="W26" s="175"/>
      <c r="X26" s="90"/>
      <c r="Y26" s="80"/>
    </row>
    <row r="27" spans="1:25" ht="20.100000000000001" customHeight="1">
      <c r="A27" s="18"/>
      <c r="B27" s="53"/>
      <c r="C27" s="5" t="s">
        <v>86</v>
      </c>
      <c r="D27" s="91">
        <v>1374.7132364499998</v>
      </c>
      <c r="E27" s="91">
        <v>1163.7697396200003</v>
      </c>
      <c r="F27" s="91">
        <v>1081.7894045899995</v>
      </c>
      <c r="G27" s="91">
        <v>1217.42927444</v>
      </c>
      <c r="H27" s="91">
        <v>1191.7534127499998</v>
      </c>
      <c r="I27" s="91">
        <v>1090.3267522100002</v>
      </c>
      <c r="J27" s="91">
        <v>1311.8729723399999</v>
      </c>
      <c r="K27" s="91">
        <v>1229.2538889000004</v>
      </c>
      <c r="L27" s="91">
        <v>1296.9048519299997</v>
      </c>
      <c r="M27" s="150">
        <v>1320.6272028699998</v>
      </c>
      <c r="N27" s="150">
        <v>1275.2168451300001</v>
      </c>
      <c r="O27" s="150">
        <v>1782.4383476600005</v>
      </c>
      <c r="P27" s="150">
        <v>1427.1150707199995</v>
      </c>
      <c r="Q27" s="150">
        <v>1274.6333910199999</v>
      </c>
      <c r="R27" s="150">
        <v>1342.2440193600003</v>
      </c>
      <c r="S27" s="150">
        <v>1309.7278832399998</v>
      </c>
      <c r="T27" s="121">
        <f t="shared" si="1"/>
        <v>4837.7016550999997</v>
      </c>
      <c r="U27" s="104">
        <f t="shared" si="2"/>
        <v>5353.7203643399998</v>
      </c>
      <c r="V27" s="104">
        <f t="shared" si="0"/>
        <v>10.666608774768141</v>
      </c>
      <c r="W27" s="175"/>
      <c r="X27" s="90"/>
      <c r="Y27" s="80"/>
    </row>
    <row r="28" spans="1:25" ht="20.100000000000001" customHeight="1">
      <c r="A28" s="18"/>
      <c r="B28" s="53"/>
      <c r="C28" s="5" t="s">
        <v>51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150">
        <v>0</v>
      </c>
      <c r="N28" s="150">
        <v>0</v>
      </c>
      <c r="O28" s="150">
        <v>0</v>
      </c>
      <c r="P28" s="150">
        <v>0</v>
      </c>
      <c r="Q28" s="150">
        <v>0</v>
      </c>
      <c r="R28" s="150">
        <v>0</v>
      </c>
      <c r="S28" s="150">
        <v>0</v>
      </c>
      <c r="T28" s="121">
        <f t="shared" si="1"/>
        <v>0</v>
      </c>
      <c r="U28" s="104">
        <f t="shared" si="2"/>
        <v>0</v>
      </c>
      <c r="V28" s="104"/>
      <c r="W28" s="175"/>
      <c r="X28" s="90"/>
      <c r="Y28" s="80"/>
    </row>
    <row r="29" spans="1:25" ht="20.100000000000001" customHeight="1">
      <c r="A29" s="18"/>
      <c r="B29" s="53"/>
      <c r="C29" s="5" t="s">
        <v>82</v>
      </c>
      <c r="D29" s="91">
        <v>1334.7023194999997</v>
      </c>
      <c r="E29" s="91">
        <v>1037.10892945</v>
      </c>
      <c r="F29" s="91">
        <v>2371.1142955199998</v>
      </c>
      <c r="G29" s="91">
        <v>1622.6541677400005</v>
      </c>
      <c r="H29" s="91">
        <v>1629.7126254299997</v>
      </c>
      <c r="I29" s="91">
        <v>2004.9510016300001</v>
      </c>
      <c r="J29" s="91">
        <v>2307.0032172799997</v>
      </c>
      <c r="K29" s="91">
        <v>1756.3643800500001</v>
      </c>
      <c r="L29" s="91">
        <v>1990.0829511399998</v>
      </c>
      <c r="M29" s="150">
        <v>3001.2550047600007</v>
      </c>
      <c r="N29" s="150">
        <v>1723.4388356799998</v>
      </c>
      <c r="O29" s="150">
        <v>2207.4314711100001</v>
      </c>
      <c r="P29" s="150">
        <v>2935.0201977199999</v>
      </c>
      <c r="Q29" s="150">
        <v>2706.0748059800003</v>
      </c>
      <c r="R29" s="150">
        <v>2885.8655969300007</v>
      </c>
      <c r="S29" s="150">
        <v>3402.7308116400013</v>
      </c>
      <c r="T29" s="121">
        <f t="shared" si="1"/>
        <v>6365.5797122099993</v>
      </c>
      <c r="U29" s="104">
        <f t="shared" si="2"/>
        <v>11929.691412270004</v>
      </c>
      <c r="V29" s="104">
        <f t="shared" si="0"/>
        <v>87.409347641776023</v>
      </c>
      <c r="W29" s="175"/>
      <c r="X29" s="90"/>
      <c r="Y29" s="80"/>
    </row>
    <row r="30" spans="1:25" ht="20.100000000000001" customHeight="1" thickBot="1">
      <c r="A30" s="18"/>
      <c r="B30" s="54"/>
      <c r="C30" s="15" t="s">
        <v>61</v>
      </c>
      <c r="D30" s="91">
        <v>759.60020007999992</v>
      </c>
      <c r="E30" s="91">
        <v>457.83574238999995</v>
      </c>
      <c r="F30" s="91">
        <v>827.81077552999989</v>
      </c>
      <c r="G30" s="91">
        <v>734.49756907999949</v>
      </c>
      <c r="H30" s="91">
        <v>615.22439812000005</v>
      </c>
      <c r="I30" s="91">
        <v>656.49616978000006</v>
      </c>
      <c r="J30" s="91">
        <v>691.26688220999984</v>
      </c>
      <c r="K30" s="91">
        <v>1001.87489871</v>
      </c>
      <c r="L30" s="91">
        <v>844.7257229400002</v>
      </c>
      <c r="M30" s="150">
        <v>676.69845519</v>
      </c>
      <c r="N30" s="150">
        <v>496.98826510999993</v>
      </c>
      <c r="O30" s="150">
        <v>379.03752463999996</v>
      </c>
      <c r="P30" s="150">
        <v>550.43799004000005</v>
      </c>
      <c r="Q30" s="150">
        <v>728.26068837000003</v>
      </c>
      <c r="R30" s="150">
        <v>502.46071111999998</v>
      </c>
      <c r="S30" s="150">
        <v>859.87940220999974</v>
      </c>
      <c r="T30" s="121">
        <f t="shared" si="1"/>
        <v>2779.7442870799996</v>
      </c>
      <c r="U30" s="104">
        <f t="shared" si="2"/>
        <v>2641.0387917399999</v>
      </c>
      <c r="V30" s="104">
        <f t="shared" si="0"/>
        <v>-4.9898652902963185</v>
      </c>
      <c r="W30" s="175"/>
      <c r="X30" s="90"/>
      <c r="Y30" s="80"/>
    </row>
    <row r="31" spans="1:25" ht="20.100000000000001" customHeight="1">
      <c r="A31" s="18"/>
      <c r="B31" s="55" t="s">
        <v>59</v>
      </c>
      <c r="C31" s="17"/>
      <c r="D31" s="143"/>
      <c r="E31" s="143"/>
      <c r="F31" s="143"/>
      <c r="G31" s="143"/>
      <c r="H31" s="143"/>
      <c r="I31" s="143"/>
      <c r="J31" s="143"/>
      <c r="K31" s="143"/>
      <c r="L31" s="143"/>
      <c r="M31" s="149"/>
      <c r="N31" s="149"/>
      <c r="O31" s="149"/>
      <c r="P31" s="149"/>
      <c r="Q31" s="149"/>
      <c r="R31" s="149"/>
      <c r="S31" s="149"/>
      <c r="T31" s="157"/>
      <c r="U31" s="105"/>
      <c r="V31" s="105"/>
      <c r="W31" s="175"/>
      <c r="X31" s="90"/>
      <c r="Y31" s="80"/>
    </row>
    <row r="32" spans="1:25" ht="20.100000000000001" customHeight="1" thickBot="1">
      <c r="A32" s="18"/>
      <c r="B32" s="349" t="s">
        <v>2</v>
      </c>
      <c r="C32" s="350"/>
      <c r="D32" s="20">
        <v>1927.5432290799999</v>
      </c>
      <c r="E32" s="20">
        <v>2020.6447954140006</v>
      </c>
      <c r="F32" s="20">
        <v>1794.4062357171999</v>
      </c>
      <c r="G32" s="20">
        <v>1870.0581025084</v>
      </c>
      <c r="H32" s="20">
        <v>1512.6063764924006</v>
      </c>
      <c r="I32" s="20">
        <v>1310.8058541102</v>
      </c>
      <c r="J32" s="20">
        <v>1117.6616712282002</v>
      </c>
      <c r="K32" s="20">
        <v>1899.6349912735998</v>
      </c>
      <c r="L32" s="20">
        <v>1457.4986105665998</v>
      </c>
      <c r="M32" s="205">
        <v>1761.8201259750001</v>
      </c>
      <c r="N32" s="205">
        <v>2213.7206733445996</v>
      </c>
      <c r="O32" s="205">
        <v>1731.7126578499997</v>
      </c>
      <c r="P32" s="205">
        <v>1806.7606811674</v>
      </c>
      <c r="Q32" s="205">
        <v>1704.0792805554001</v>
      </c>
      <c r="R32" s="205">
        <v>1087.8768009144001</v>
      </c>
      <c r="S32" s="205">
        <f>SUM(S33:S44)</f>
        <v>1271.4068576818001</v>
      </c>
      <c r="T32" s="156">
        <f t="shared" ref="T32:T72" si="3">SUM(D32:G32)</f>
        <v>7612.6523627196002</v>
      </c>
      <c r="U32" s="106">
        <f t="shared" ref="U32:U72" si="4">SUM(P32:S32)</f>
        <v>5870.1236203190001</v>
      </c>
      <c r="V32" s="106">
        <f t="shared" si="0"/>
        <v>-22.889903011124577</v>
      </c>
      <c r="W32" s="175"/>
      <c r="X32" s="90"/>
      <c r="Y32" s="80"/>
    </row>
    <row r="33" spans="1:27" ht="20.100000000000001" customHeight="1">
      <c r="A33" s="18"/>
      <c r="B33" s="56"/>
      <c r="C33" s="16" t="s">
        <v>9</v>
      </c>
      <c r="D33" s="91">
        <v>0.9816702531999999</v>
      </c>
      <c r="E33" s="91">
        <v>0.92437031959999971</v>
      </c>
      <c r="F33" s="91">
        <v>0.63518571620000019</v>
      </c>
      <c r="G33" s="91">
        <v>24.434308698800002</v>
      </c>
      <c r="H33" s="91">
        <v>0.57763923419999985</v>
      </c>
      <c r="I33" s="91">
        <v>0.75302055359999975</v>
      </c>
      <c r="J33" s="91">
        <v>0.52595386759999996</v>
      </c>
      <c r="K33" s="91">
        <v>0.72110563839999997</v>
      </c>
      <c r="L33" s="91">
        <v>1.4629635999999999</v>
      </c>
      <c r="M33" s="150">
        <v>1.4657425173999998</v>
      </c>
      <c r="N33" s="150">
        <v>0.75797450259999999</v>
      </c>
      <c r="O33" s="150">
        <v>0.63622404579999969</v>
      </c>
      <c r="P33" s="150">
        <v>0.79714366200000009</v>
      </c>
      <c r="Q33" s="150">
        <v>0.66811419640000014</v>
      </c>
      <c r="R33" s="150">
        <v>0.46106327540000003</v>
      </c>
      <c r="S33" s="150">
        <v>1.1266770018000003</v>
      </c>
      <c r="T33" s="121">
        <f t="shared" si="3"/>
        <v>26.975534987800003</v>
      </c>
      <c r="U33" s="104">
        <f t="shared" si="4"/>
        <v>3.0529981356000002</v>
      </c>
      <c r="V33" s="104">
        <f t="shared" si="0"/>
        <v>-88.682344439208521</v>
      </c>
      <c r="W33" s="175"/>
      <c r="X33" s="90"/>
      <c r="Y33" s="80"/>
    </row>
    <row r="34" spans="1:27" ht="20.100000000000001" customHeight="1">
      <c r="A34" s="18"/>
      <c r="B34" s="54"/>
      <c r="C34" s="5" t="s">
        <v>84</v>
      </c>
      <c r="D34" s="91">
        <v>27.337776876200003</v>
      </c>
      <c r="E34" s="91">
        <v>32.144460815599999</v>
      </c>
      <c r="F34" s="91">
        <v>16.474976205800001</v>
      </c>
      <c r="G34" s="91">
        <v>0</v>
      </c>
      <c r="H34" s="91">
        <v>6.4534152774000013</v>
      </c>
      <c r="I34" s="91">
        <v>22.213771426000001</v>
      </c>
      <c r="J34" s="91">
        <v>29.974285066600004</v>
      </c>
      <c r="K34" s="91">
        <v>31.470033635600004</v>
      </c>
      <c r="L34" s="91">
        <v>24.982965530599998</v>
      </c>
      <c r="M34" s="150">
        <v>29.727728914800004</v>
      </c>
      <c r="N34" s="150">
        <v>27.6332377622</v>
      </c>
      <c r="O34" s="150">
        <v>22.915822042400002</v>
      </c>
      <c r="P34" s="150">
        <v>24.969982637600001</v>
      </c>
      <c r="Q34" s="150">
        <v>16.982778170400003</v>
      </c>
      <c r="R34" s="150">
        <v>16.991489684400001</v>
      </c>
      <c r="S34" s="150">
        <v>25.604470966200001</v>
      </c>
      <c r="T34" s="121">
        <f t="shared" si="3"/>
        <v>75.957213897599999</v>
      </c>
      <c r="U34" s="104">
        <f t="shared" si="4"/>
        <v>84.548721458600014</v>
      </c>
      <c r="V34" s="104">
        <f t="shared" si="0"/>
        <v>11.310983012860978</v>
      </c>
      <c r="W34" s="175"/>
      <c r="X34" s="90"/>
      <c r="Y34" s="80"/>
    </row>
    <row r="35" spans="1:27" ht="20.100000000000001" customHeight="1">
      <c r="A35" s="18"/>
      <c r="B35" s="54"/>
      <c r="C35" s="15" t="s">
        <v>10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150">
        <v>0</v>
      </c>
      <c r="N35" s="150">
        <v>0</v>
      </c>
      <c r="O35" s="150">
        <v>0</v>
      </c>
      <c r="P35" s="150">
        <v>0</v>
      </c>
      <c r="Q35" s="150">
        <v>0</v>
      </c>
      <c r="R35" s="150">
        <v>0</v>
      </c>
      <c r="S35" s="150">
        <v>0</v>
      </c>
      <c r="T35" s="121">
        <f t="shared" si="3"/>
        <v>0</v>
      </c>
      <c r="U35" s="104">
        <f t="shared" si="4"/>
        <v>0</v>
      </c>
      <c r="V35" s="104"/>
      <c r="W35" s="175"/>
      <c r="X35" s="90"/>
      <c r="Y35" s="80"/>
    </row>
    <row r="36" spans="1:27" ht="20.100000000000001" customHeight="1">
      <c r="A36" s="18"/>
      <c r="B36" s="54"/>
      <c r="C36" s="15" t="s">
        <v>89</v>
      </c>
      <c r="D36" s="91">
        <v>425.68277052000002</v>
      </c>
      <c r="E36" s="91">
        <v>392.14298886</v>
      </c>
      <c r="F36" s="91">
        <v>424.14429890000002</v>
      </c>
      <c r="G36" s="91">
        <v>396.43634043999998</v>
      </c>
      <c r="H36" s="91">
        <v>347.30477347999999</v>
      </c>
      <c r="I36" s="91">
        <v>411.13339652000002</v>
      </c>
      <c r="J36" s="91">
        <v>382.75501026000001</v>
      </c>
      <c r="K36" s="91">
        <v>377.66272249999997</v>
      </c>
      <c r="L36" s="91">
        <v>365.24490828</v>
      </c>
      <c r="M36" s="150">
        <v>376.75204378000001</v>
      </c>
      <c r="N36" s="150">
        <v>365.28824290000006</v>
      </c>
      <c r="O36" s="150">
        <v>295.81215230000004</v>
      </c>
      <c r="P36" s="150">
        <v>287.23654862000001</v>
      </c>
      <c r="Q36" s="150">
        <v>311.85332934000002</v>
      </c>
      <c r="R36" s="150">
        <v>293.42544168000001</v>
      </c>
      <c r="S36" s="150">
        <v>259.45219034000002</v>
      </c>
      <c r="T36" s="121">
        <f t="shared" si="3"/>
        <v>1638.4063987200002</v>
      </c>
      <c r="U36" s="104">
        <f t="shared" si="4"/>
        <v>1151.9675099799999</v>
      </c>
      <c r="V36" s="104">
        <f t="shared" si="0"/>
        <v>-29.68975762790167</v>
      </c>
      <c r="W36" s="175"/>
      <c r="X36" s="90"/>
      <c r="Y36" s="80"/>
    </row>
    <row r="37" spans="1:27" ht="20.100000000000001" customHeight="1">
      <c r="A37" s="18"/>
      <c r="B37" s="54"/>
      <c r="C37" s="15" t="s">
        <v>11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150">
        <v>0</v>
      </c>
      <c r="N37" s="150">
        <v>0</v>
      </c>
      <c r="O37" s="150">
        <v>0</v>
      </c>
      <c r="P37" s="150">
        <v>0</v>
      </c>
      <c r="Q37" s="150">
        <v>0</v>
      </c>
      <c r="R37" s="150">
        <v>0</v>
      </c>
      <c r="S37" s="150">
        <v>0</v>
      </c>
      <c r="T37" s="121">
        <f t="shared" si="3"/>
        <v>0</v>
      </c>
      <c r="U37" s="104">
        <f t="shared" si="4"/>
        <v>0</v>
      </c>
      <c r="V37" s="104"/>
      <c r="W37" s="175"/>
      <c r="X37" s="90"/>
      <c r="Y37" s="80"/>
    </row>
    <row r="38" spans="1:27" ht="20.100000000000001" customHeight="1">
      <c r="A38" s="18"/>
      <c r="B38" s="54"/>
      <c r="C38" s="15" t="s">
        <v>12</v>
      </c>
      <c r="D38" s="91">
        <v>596.06143066680011</v>
      </c>
      <c r="E38" s="91">
        <v>748.94015082600015</v>
      </c>
      <c r="F38" s="91">
        <v>685.71586895279972</v>
      </c>
      <c r="G38" s="91">
        <v>762.57810831300026</v>
      </c>
      <c r="H38" s="91">
        <v>560.11604107620064</v>
      </c>
      <c r="I38" s="91">
        <v>400.94766131699998</v>
      </c>
      <c r="J38" s="91">
        <v>384.47137711500011</v>
      </c>
      <c r="K38" s="91">
        <v>1032.6255696819997</v>
      </c>
      <c r="L38" s="91">
        <v>792.99950904019977</v>
      </c>
      <c r="M38" s="150">
        <v>1028.7651883054002</v>
      </c>
      <c r="N38" s="150">
        <v>1333.1359731255998</v>
      </c>
      <c r="O38" s="150">
        <v>1168.3316068395993</v>
      </c>
      <c r="P38" s="150">
        <v>1265.7690385060002</v>
      </c>
      <c r="Q38" s="150">
        <v>1002.4509999182002</v>
      </c>
      <c r="R38" s="150">
        <v>588.52604246939995</v>
      </c>
      <c r="S38" s="150">
        <v>781.43398904059984</v>
      </c>
      <c r="T38" s="121">
        <f t="shared" si="3"/>
        <v>2793.2955587586002</v>
      </c>
      <c r="U38" s="104">
        <f t="shared" si="4"/>
        <v>3638.1800699342002</v>
      </c>
      <c r="V38" s="104">
        <f t="shared" si="0"/>
        <v>30.24687124591587</v>
      </c>
      <c r="W38" s="175"/>
      <c r="X38" s="90"/>
      <c r="Y38" s="80"/>
    </row>
    <row r="39" spans="1:27" ht="20.100000000000001" customHeight="1">
      <c r="A39" s="18"/>
      <c r="B39" s="54"/>
      <c r="C39" s="5" t="s">
        <v>85</v>
      </c>
      <c r="D39" s="91">
        <v>706.25904975499952</v>
      </c>
      <c r="E39" s="91">
        <v>660.20841684000015</v>
      </c>
      <c r="F39" s="91">
        <v>382.36273014660009</v>
      </c>
      <c r="G39" s="91">
        <v>418.34945830299989</v>
      </c>
      <c r="H39" s="91">
        <v>360.91156989720002</v>
      </c>
      <c r="I39" s="91">
        <v>282.51229766480009</v>
      </c>
      <c r="J39" s="91">
        <v>170.33069104800001</v>
      </c>
      <c r="K39" s="91">
        <v>247.6978578955999</v>
      </c>
      <c r="L39" s="91">
        <v>95.950610495599989</v>
      </c>
      <c r="M39" s="150">
        <v>125.35720442559995</v>
      </c>
      <c r="N39" s="150">
        <v>199.64853441399998</v>
      </c>
      <c r="O39" s="150">
        <v>118.13497351320005</v>
      </c>
      <c r="P39" s="150">
        <v>123.542526499</v>
      </c>
      <c r="Q39" s="150">
        <v>180.49217903219989</v>
      </c>
      <c r="R39" s="150">
        <v>80.359399514799975</v>
      </c>
      <c r="S39" s="150">
        <v>103.5883273922</v>
      </c>
      <c r="T39" s="121">
        <f t="shared" si="3"/>
        <v>2167.1796550445997</v>
      </c>
      <c r="U39" s="104">
        <f t="shared" si="4"/>
        <v>487.98243243819991</v>
      </c>
      <c r="V39" s="104">
        <f t="shared" si="0"/>
        <v>-77.483065084045506</v>
      </c>
      <c r="W39" s="175"/>
      <c r="X39" s="90"/>
      <c r="Y39" s="80"/>
    </row>
    <row r="40" spans="1:27" ht="20.100000000000001" customHeight="1">
      <c r="A40" s="18"/>
      <c r="B40" s="54"/>
      <c r="C40" s="5" t="s">
        <v>88</v>
      </c>
      <c r="D40" s="91">
        <v>0.76452072619999989</v>
      </c>
      <c r="E40" s="91">
        <v>1.6661688050000001</v>
      </c>
      <c r="F40" s="91">
        <v>0.34639281879999995</v>
      </c>
      <c r="G40" s="91">
        <v>0.60122412000000003</v>
      </c>
      <c r="H40" s="91">
        <v>5.1735787599999999E-2</v>
      </c>
      <c r="I40" s="91">
        <v>0.2601391576</v>
      </c>
      <c r="J40" s="91">
        <v>1.4357294000000003E-2</v>
      </c>
      <c r="K40" s="91">
        <v>0.23817837680000001</v>
      </c>
      <c r="L40" s="91">
        <v>0.27484727200000003</v>
      </c>
      <c r="M40" s="150">
        <v>0.4058941264</v>
      </c>
      <c r="N40" s="150">
        <v>5.96247876E-2</v>
      </c>
      <c r="O40" s="150">
        <v>7.6830765199999998E-2</v>
      </c>
      <c r="P40" s="150">
        <v>0.11805840479999999</v>
      </c>
      <c r="Q40" s="150">
        <v>2.83984792E-2</v>
      </c>
      <c r="R40" s="150">
        <v>1.1156829600000001E-2</v>
      </c>
      <c r="S40" s="150">
        <v>0.56967950760000008</v>
      </c>
      <c r="T40" s="121">
        <f t="shared" si="3"/>
        <v>3.3783064700000001</v>
      </c>
      <c r="U40" s="104">
        <f t="shared" si="4"/>
        <v>0.72729322120000006</v>
      </c>
      <c r="V40" s="104">
        <f t="shared" si="0"/>
        <v>-78.471662424398104</v>
      </c>
      <c r="W40" s="175"/>
      <c r="X40" s="90"/>
      <c r="Y40" s="80"/>
    </row>
    <row r="41" spans="1:27" ht="20.100000000000001" customHeight="1">
      <c r="A41" s="18"/>
      <c r="B41" s="54"/>
      <c r="C41" s="5" t="s">
        <v>87</v>
      </c>
      <c r="D41" s="91">
        <v>0</v>
      </c>
      <c r="E41" s="91">
        <v>0</v>
      </c>
      <c r="F41" s="91">
        <v>0</v>
      </c>
      <c r="G41" s="91">
        <v>0</v>
      </c>
      <c r="H41" s="91">
        <v>0</v>
      </c>
      <c r="I41" s="91">
        <v>0</v>
      </c>
      <c r="J41" s="91">
        <v>0</v>
      </c>
      <c r="K41" s="91">
        <v>0</v>
      </c>
      <c r="L41" s="91">
        <v>0</v>
      </c>
      <c r="M41" s="150">
        <v>0</v>
      </c>
      <c r="N41" s="150">
        <v>0</v>
      </c>
      <c r="O41" s="150">
        <v>0</v>
      </c>
      <c r="P41" s="150">
        <v>0</v>
      </c>
      <c r="Q41" s="150">
        <v>0</v>
      </c>
      <c r="R41" s="150">
        <v>0</v>
      </c>
      <c r="S41" s="150">
        <v>0.21559628580000001</v>
      </c>
      <c r="T41" s="121">
        <f t="shared" si="3"/>
        <v>0</v>
      </c>
      <c r="U41" s="104">
        <f t="shared" si="4"/>
        <v>0.21559628580000001</v>
      </c>
      <c r="V41" s="104"/>
      <c r="W41" s="175"/>
      <c r="X41" s="90"/>
      <c r="Y41" s="80"/>
    </row>
    <row r="42" spans="1:27" ht="20.100000000000001" customHeight="1">
      <c r="A42" s="18"/>
      <c r="B42" s="54"/>
      <c r="C42" s="5" t="s">
        <v>86</v>
      </c>
      <c r="D42" s="91">
        <v>89.787227580400014</v>
      </c>
      <c r="E42" s="91">
        <v>97.49130770539999</v>
      </c>
      <c r="F42" s="91">
        <v>107.28854066559997</v>
      </c>
      <c r="G42" s="91">
        <v>120.79515933660001</v>
      </c>
      <c r="H42" s="91">
        <v>151.71933666680005</v>
      </c>
      <c r="I42" s="91">
        <v>102.47074414359997</v>
      </c>
      <c r="J42" s="91">
        <v>90.339525219999999</v>
      </c>
      <c r="K42" s="91">
        <v>83.842363859800017</v>
      </c>
      <c r="L42" s="91">
        <v>64.272119844800002</v>
      </c>
      <c r="M42" s="150">
        <v>71.663335126599989</v>
      </c>
      <c r="N42" s="150">
        <v>69.75097601360001</v>
      </c>
      <c r="O42" s="150">
        <v>63.926767139200024</v>
      </c>
      <c r="P42" s="150">
        <v>66.213551774999971</v>
      </c>
      <c r="Q42" s="150">
        <v>60.977922668600016</v>
      </c>
      <c r="R42" s="150">
        <v>64.353513744800011</v>
      </c>
      <c r="S42" s="150">
        <v>48.377636838999997</v>
      </c>
      <c r="T42" s="121">
        <f t="shared" si="3"/>
        <v>415.36223528799997</v>
      </c>
      <c r="U42" s="104">
        <f t="shared" si="4"/>
        <v>239.92262502739999</v>
      </c>
      <c r="V42" s="104">
        <f t="shared" si="0"/>
        <v>-42.237737414658149</v>
      </c>
      <c r="W42" s="175"/>
      <c r="X42" s="90"/>
      <c r="Y42" s="80"/>
    </row>
    <row r="43" spans="1:27" ht="20.100000000000001" customHeight="1">
      <c r="A43" s="18"/>
      <c r="B43" s="54"/>
      <c r="C43" s="5" t="s">
        <v>82</v>
      </c>
      <c r="D43" s="91">
        <v>60.274942727999999</v>
      </c>
      <c r="E43" s="91">
        <v>81.501498276800021</v>
      </c>
      <c r="F43" s="91">
        <v>82.67020560680001</v>
      </c>
      <c r="G43" s="91">
        <v>146.82548991039999</v>
      </c>
      <c r="H43" s="91">
        <v>70.291391310000009</v>
      </c>
      <c r="I43" s="91">
        <v>82.389988463999984</v>
      </c>
      <c r="J43" s="91">
        <v>47.159369096000006</v>
      </c>
      <c r="K43" s="91">
        <v>105.46130351959999</v>
      </c>
      <c r="L43" s="91">
        <v>93.478454185199993</v>
      </c>
      <c r="M43" s="150">
        <v>18.386551220800001</v>
      </c>
      <c r="N43" s="150">
        <v>217.43835495200003</v>
      </c>
      <c r="O43" s="150">
        <v>61.871776895600007</v>
      </c>
      <c r="P43" s="150">
        <v>31.296560973999998</v>
      </c>
      <c r="Q43" s="150">
        <v>125.20704616</v>
      </c>
      <c r="R43" s="150">
        <v>43.744658663999999</v>
      </c>
      <c r="S43" s="150">
        <v>36.222807784800011</v>
      </c>
      <c r="T43" s="121">
        <f t="shared" si="3"/>
        <v>371.27213652199998</v>
      </c>
      <c r="U43" s="104">
        <f t="shared" si="4"/>
        <v>236.47107358279999</v>
      </c>
      <c r="V43" s="104">
        <f t="shared" si="0"/>
        <v>-36.307885693224456</v>
      </c>
      <c r="W43" s="175"/>
      <c r="X43" s="90"/>
      <c r="Y43" s="80"/>
    </row>
    <row r="44" spans="1:27" ht="20.100000000000001" customHeight="1" thickBot="1">
      <c r="A44" s="18"/>
      <c r="B44" s="54"/>
      <c r="C44" s="15" t="s">
        <v>61</v>
      </c>
      <c r="D44" s="91">
        <v>20.393839974200002</v>
      </c>
      <c r="E44" s="91">
        <v>5.6254329655999999</v>
      </c>
      <c r="F44" s="91">
        <v>94.768036704599993</v>
      </c>
      <c r="G44" s="91">
        <v>3.8013386600000004E-2</v>
      </c>
      <c r="H44" s="91">
        <v>15.180473763000002</v>
      </c>
      <c r="I44" s="91">
        <v>8.1248348636000003</v>
      </c>
      <c r="J44" s="91">
        <v>12.091102261000001</v>
      </c>
      <c r="K44" s="91">
        <v>19.915856165800001</v>
      </c>
      <c r="L44" s="91">
        <v>18.832232318200003</v>
      </c>
      <c r="M44" s="150">
        <v>109.29643755800001</v>
      </c>
      <c r="N44" s="150">
        <v>7.7548870000000011E-3</v>
      </c>
      <c r="O44" s="150">
        <v>6.5043089999999998E-3</v>
      </c>
      <c r="P44" s="150">
        <v>6.817270089</v>
      </c>
      <c r="Q44" s="150">
        <v>5.4185125903999998</v>
      </c>
      <c r="R44" s="150">
        <v>4.0350520000000008E-3</v>
      </c>
      <c r="S44" s="150">
        <v>14.8154825238</v>
      </c>
      <c r="T44" s="121">
        <f t="shared" si="3"/>
        <v>120.825323031</v>
      </c>
      <c r="U44" s="104">
        <f t="shared" si="4"/>
        <v>27.055300255200002</v>
      </c>
      <c r="V44" s="104">
        <f t="shared" si="0"/>
        <v>-77.60792226621362</v>
      </c>
      <c r="W44" s="175"/>
      <c r="X44" s="90"/>
      <c r="Y44" s="80"/>
    </row>
    <row r="45" spans="1:27" s="133" customFormat="1" ht="20.100000000000001" customHeight="1" thickBot="1">
      <c r="A45" s="131"/>
      <c r="B45" s="132"/>
      <c r="C45" s="129" t="s">
        <v>8</v>
      </c>
      <c r="D45" s="184">
        <v>15947</v>
      </c>
      <c r="E45" s="184">
        <v>15228</v>
      </c>
      <c r="F45" s="184">
        <v>16421</v>
      </c>
      <c r="G45" s="184">
        <v>18496</v>
      </c>
      <c r="H45" s="184">
        <v>17651</v>
      </c>
      <c r="I45" s="184">
        <v>15677</v>
      </c>
      <c r="J45" s="184">
        <v>18909</v>
      </c>
      <c r="K45" s="184">
        <v>17314</v>
      </c>
      <c r="L45" s="184">
        <v>17391</v>
      </c>
      <c r="M45" s="194">
        <v>18941</v>
      </c>
      <c r="N45" s="194">
        <v>16943</v>
      </c>
      <c r="O45" s="194">
        <v>17937</v>
      </c>
      <c r="P45" s="194">
        <v>16924</v>
      </c>
      <c r="Q45" s="194">
        <v>15881</v>
      </c>
      <c r="R45" s="194">
        <v>15877</v>
      </c>
      <c r="S45" s="194">
        <f>+S46+S60</f>
        <v>17162</v>
      </c>
      <c r="T45" s="182">
        <f t="shared" si="3"/>
        <v>66092</v>
      </c>
      <c r="U45" s="183">
        <f t="shared" si="4"/>
        <v>65844</v>
      </c>
      <c r="V45" s="183">
        <f t="shared" si="0"/>
        <v>-0.37523452157598497</v>
      </c>
      <c r="W45" s="175"/>
      <c r="X45" s="90"/>
      <c r="Y45" s="80"/>
      <c r="Z45" s="25"/>
      <c r="AA45" s="25"/>
    </row>
    <row r="46" spans="1:27" s="28" customFormat="1" ht="20.100000000000001" customHeight="1" thickBot="1">
      <c r="A46" s="18"/>
      <c r="B46" s="57" t="s">
        <v>3</v>
      </c>
      <c r="C46" s="9"/>
      <c r="D46" s="95">
        <v>13857</v>
      </c>
      <c r="E46" s="95">
        <v>13330</v>
      </c>
      <c r="F46" s="95">
        <v>14453</v>
      </c>
      <c r="G46" s="95">
        <v>16501</v>
      </c>
      <c r="H46" s="95">
        <v>15644</v>
      </c>
      <c r="I46" s="95">
        <v>13997</v>
      </c>
      <c r="J46" s="95">
        <v>16996</v>
      </c>
      <c r="K46" s="95">
        <v>15508</v>
      </c>
      <c r="L46" s="95">
        <v>15659</v>
      </c>
      <c r="M46" s="204">
        <v>17147</v>
      </c>
      <c r="N46" s="204">
        <v>15289</v>
      </c>
      <c r="O46" s="204">
        <v>16277</v>
      </c>
      <c r="P46" s="204">
        <v>15371</v>
      </c>
      <c r="Q46" s="204">
        <v>14435</v>
      </c>
      <c r="R46" s="204">
        <v>14524</v>
      </c>
      <c r="S46" s="204">
        <f>SUM(S47:S59)</f>
        <v>15722</v>
      </c>
      <c r="T46" s="158">
        <f t="shared" si="3"/>
        <v>58141</v>
      </c>
      <c r="U46" s="106">
        <f t="shared" si="4"/>
        <v>60052</v>
      </c>
      <c r="V46" s="106">
        <f t="shared" si="0"/>
        <v>3.2868371717032732</v>
      </c>
      <c r="W46" s="175"/>
      <c r="X46" s="90"/>
      <c r="Y46" s="80"/>
    </row>
    <row r="47" spans="1:27" ht="20.100000000000001" customHeight="1">
      <c r="A47" s="18"/>
      <c r="B47" s="53"/>
      <c r="C47" s="4" t="s">
        <v>9</v>
      </c>
      <c r="D47" s="91">
        <v>79</v>
      </c>
      <c r="E47" s="91">
        <v>99</v>
      </c>
      <c r="F47" s="91">
        <v>114</v>
      </c>
      <c r="G47" s="91">
        <v>113</v>
      </c>
      <c r="H47" s="91">
        <v>107</v>
      </c>
      <c r="I47" s="91">
        <v>99</v>
      </c>
      <c r="J47" s="91">
        <v>126</v>
      </c>
      <c r="K47" s="91">
        <v>109</v>
      </c>
      <c r="L47" s="91">
        <v>116</v>
      </c>
      <c r="M47" s="150">
        <v>122</v>
      </c>
      <c r="N47" s="150">
        <v>112</v>
      </c>
      <c r="O47" s="150">
        <v>124</v>
      </c>
      <c r="P47" s="150">
        <v>112</v>
      </c>
      <c r="Q47" s="150">
        <v>108</v>
      </c>
      <c r="R47" s="150">
        <v>118</v>
      </c>
      <c r="S47" s="150">
        <v>116</v>
      </c>
      <c r="T47" s="121">
        <f t="shared" si="3"/>
        <v>405</v>
      </c>
      <c r="U47" s="104">
        <f t="shared" si="4"/>
        <v>454</v>
      </c>
      <c r="V47" s="104">
        <f t="shared" si="0"/>
        <v>12.098765432098766</v>
      </c>
      <c r="W47" s="175"/>
      <c r="X47" s="90"/>
      <c r="Y47" s="80"/>
    </row>
    <row r="48" spans="1:27" ht="20.100000000000001" customHeight="1">
      <c r="A48" s="18"/>
      <c r="B48" s="53"/>
      <c r="C48" s="5" t="s">
        <v>84</v>
      </c>
      <c r="D48" s="91">
        <v>10</v>
      </c>
      <c r="E48" s="91">
        <v>2</v>
      </c>
      <c r="F48" s="91">
        <v>3</v>
      </c>
      <c r="G48" s="91">
        <v>14</v>
      </c>
      <c r="H48" s="91">
        <v>15</v>
      </c>
      <c r="I48" s="91">
        <v>14</v>
      </c>
      <c r="J48" s="91">
        <v>14</v>
      </c>
      <c r="K48" s="91">
        <v>25</v>
      </c>
      <c r="L48" s="91">
        <v>20</v>
      </c>
      <c r="M48" s="150">
        <v>23</v>
      </c>
      <c r="N48" s="150">
        <v>24</v>
      </c>
      <c r="O48" s="150">
        <v>22</v>
      </c>
      <c r="P48" s="150">
        <v>22</v>
      </c>
      <c r="Q48" s="150">
        <v>13</v>
      </c>
      <c r="R48" s="150">
        <v>5</v>
      </c>
      <c r="S48" s="150">
        <v>13</v>
      </c>
      <c r="T48" s="121">
        <f t="shared" si="3"/>
        <v>29</v>
      </c>
      <c r="U48" s="104">
        <f t="shared" si="4"/>
        <v>53</v>
      </c>
      <c r="V48" s="104">
        <f t="shared" si="0"/>
        <v>82.758620689655174</v>
      </c>
      <c r="W48" s="175"/>
      <c r="X48" s="90"/>
      <c r="Y48" s="80"/>
    </row>
    <row r="49" spans="1:25" ht="20.100000000000001" customHeight="1">
      <c r="A49" s="18"/>
      <c r="B49" s="53"/>
      <c r="C49" s="5" t="s">
        <v>10</v>
      </c>
      <c r="D49" s="91">
        <v>0</v>
      </c>
      <c r="E49" s="91">
        <v>3</v>
      </c>
      <c r="F49" s="91">
        <v>0</v>
      </c>
      <c r="G49" s="91">
        <v>1</v>
      </c>
      <c r="H49" s="91">
        <v>1</v>
      </c>
      <c r="I49" s="91">
        <v>0</v>
      </c>
      <c r="J49" s="91">
        <v>1</v>
      </c>
      <c r="K49" s="91">
        <v>2</v>
      </c>
      <c r="L49" s="91">
        <v>0</v>
      </c>
      <c r="M49" s="150">
        <v>2</v>
      </c>
      <c r="N49" s="150">
        <v>0</v>
      </c>
      <c r="O49" s="150">
        <v>8</v>
      </c>
      <c r="P49" s="150">
        <v>5</v>
      </c>
      <c r="Q49" s="150">
        <v>10</v>
      </c>
      <c r="R49" s="150">
        <v>8</v>
      </c>
      <c r="S49" s="150">
        <v>2</v>
      </c>
      <c r="T49" s="121">
        <f t="shared" si="3"/>
        <v>4</v>
      </c>
      <c r="U49" s="104">
        <f t="shared" si="4"/>
        <v>25</v>
      </c>
      <c r="V49" s="104">
        <f t="shared" si="0"/>
        <v>525</v>
      </c>
      <c r="W49" s="175"/>
      <c r="X49" s="90"/>
      <c r="Y49" s="80"/>
    </row>
    <row r="50" spans="1:25" ht="20.100000000000001" customHeight="1">
      <c r="A50" s="18"/>
      <c r="B50" s="53"/>
      <c r="C50" s="5" t="s">
        <v>89</v>
      </c>
      <c r="D50" s="91">
        <v>44</v>
      </c>
      <c r="E50" s="91">
        <v>42</v>
      </c>
      <c r="F50" s="91">
        <v>43</v>
      </c>
      <c r="G50" s="91">
        <v>46</v>
      </c>
      <c r="H50" s="91">
        <v>44</v>
      </c>
      <c r="I50" s="91">
        <v>41</v>
      </c>
      <c r="J50" s="91">
        <v>47</v>
      </c>
      <c r="K50" s="91">
        <v>44</v>
      </c>
      <c r="L50" s="91">
        <v>45</v>
      </c>
      <c r="M50" s="150">
        <v>48</v>
      </c>
      <c r="N50" s="150">
        <v>49</v>
      </c>
      <c r="O50" s="150">
        <v>48</v>
      </c>
      <c r="P50" s="150">
        <v>45</v>
      </c>
      <c r="Q50" s="150">
        <v>43</v>
      </c>
      <c r="R50" s="150">
        <v>43</v>
      </c>
      <c r="S50" s="150">
        <v>52</v>
      </c>
      <c r="T50" s="121">
        <f t="shared" si="3"/>
        <v>175</v>
      </c>
      <c r="U50" s="104">
        <f t="shared" si="4"/>
        <v>183</v>
      </c>
      <c r="V50" s="104">
        <f t="shared" si="0"/>
        <v>4.5714285714285712</v>
      </c>
      <c r="W50" s="175"/>
      <c r="X50" s="90"/>
      <c r="Y50" s="80"/>
    </row>
    <row r="51" spans="1:25" ht="20.100000000000001" customHeight="1">
      <c r="A51" s="18"/>
      <c r="B51" s="53"/>
      <c r="C51" s="5" t="s">
        <v>11</v>
      </c>
      <c r="D51" s="91">
        <v>548</v>
      </c>
      <c r="E51" s="91">
        <v>481</v>
      </c>
      <c r="F51" s="91">
        <v>512</v>
      </c>
      <c r="G51" s="91">
        <v>579</v>
      </c>
      <c r="H51" s="91">
        <v>521</v>
      </c>
      <c r="I51" s="91">
        <v>437</v>
      </c>
      <c r="J51" s="91">
        <v>518</v>
      </c>
      <c r="K51" s="91">
        <v>499</v>
      </c>
      <c r="L51" s="91">
        <v>414</v>
      </c>
      <c r="M51" s="150">
        <v>487</v>
      </c>
      <c r="N51" s="150">
        <v>421</v>
      </c>
      <c r="O51" s="150">
        <v>419</v>
      </c>
      <c r="P51" s="150">
        <v>464</v>
      </c>
      <c r="Q51" s="150">
        <v>419</v>
      </c>
      <c r="R51" s="150">
        <v>382</v>
      </c>
      <c r="S51" s="150">
        <v>301</v>
      </c>
      <c r="T51" s="121">
        <f t="shared" si="3"/>
        <v>2120</v>
      </c>
      <c r="U51" s="104">
        <f t="shared" si="4"/>
        <v>1566</v>
      </c>
      <c r="V51" s="104">
        <f t="shared" si="0"/>
        <v>-26.132075471698112</v>
      </c>
      <c r="W51" s="175"/>
      <c r="X51" s="90"/>
      <c r="Y51" s="80"/>
    </row>
    <row r="52" spans="1:25" ht="20.100000000000001" customHeight="1">
      <c r="A52" s="18"/>
      <c r="B52" s="54"/>
      <c r="C52" s="5" t="s">
        <v>12</v>
      </c>
      <c r="D52" s="91">
        <v>8251</v>
      </c>
      <c r="E52" s="91">
        <v>7902</v>
      </c>
      <c r="F52" s="91">
        <v>8746</v>
      </c>
      <c r="G52" s="91">
        <v>10057</v>
      </c>
      <c r="H52" s="91">
        <v>9453</v>
      </c>
      <c r="I52" s="91">
        <v>8368</v>
      </c>
      <c r="J52" s="91">
        <v>10092</v>
      </c>
      <c r="K52" s="91">
        <v>9201</v>
      </c>
      <c r="L52" s="91">
        <v>9280</v>
      </c>
      <c r="M52" s="150">
        <v>10169</v>
      </c>
      <c r="N52" s="150">
        <v>8934</v>
      </c>
      <c r="O52" s="150">
        <v>9725</v>
      </c>
      <c r="P52" s="150">
        <v>8952</v>
      </c>
      <c r="Q52" s="150">
        <v>8286</v>
      </c>
      <c r="R52" s="150">
        <v>8513</v>
      </c>
      <c r="S52" s="150">
        <v>9100</v>
      </c>
      <c r="T52" s="121">
        <f t="shared" si="3"/>
        <v>34956</v>
      </c>
      <c r="U52" s="104">
        <f t="shared" si="4"/>
        <v>34851</v>
      </c>
      <c r="V52" s="104">
        <f t="shared" si="0"/>
        <v>-0.30037761757638171</v>
      </c>
      <c r="W52" s="175"/>
      <c r="X52" s="90"/>
      <c r="Y52" s="80"/>
    </row>
    <row r="53" spans="1:25" ht="20.100000000000001" customHeight="1">
      <c r="A53" s="18"/>
      <c r="B53" s="53"/>
      <c r="C53" s="5" t="s">
        <v>85</v>
      </c>
      <c r="D53" s="91">
        <v>1911</v>
      </c>
      <c r="E53" s="91">
        <v>1743</v>
      </c>
      <c r="F53" s="91">
        <v>1823</v>
      </c>
      <c r="G53" s="91">
        <v>2005</v>
      </c>
      <c r="H53" s="91">
        <v>1920</v>
      </c>
      <c r="I53" s="91">
        <v>1729</v>
      </c>
      <c r="J53" s="91">
        <v>2110</v>
      </c>
      <c r="K53" s="91">
        <v>1908</v>
      </c>
      <c r="L53" s="91">
        <v>1958</v>
      </c>
      <c r="M53" s="150">
        <v>2095</v>
      </c>
      <c r="N53" s="150">
        <v>1917</v>
      </c>
      <c r="O53" s="150">
        <v>1978</v>
      </c>
      <c r="P53" s="150">
        <v>1934</v>
      </c>
      <c r="Q53" s="150">
        <v>1834</v>
      </c>
      <c r="R53" s="150">
        <v>1811</v>
      </c>
      <c r="S53" s="150">
        <v>2041</v>
      </c>
      <c r="T53" s="121">
        <f t="shared" si="3"/>
        <v>7482</v>
      </c>
      <c r="U53" s="104">
        <f t="shared" si="4"/>
        <v>7620</v>
      </c>
      <c r="V53" s="104">
        <f t="shared" si="0"/>
        <v>1.8444266238973537</v>
      </c>
      <c r="W53" s="175"/>
      <c r="X53" s="90"/>
      <c r="Y53" s="80"/>
    </row>
    <row r="54" spans="1:25" ht="20.100000000000001" customHeight="1">
      <c r="A54" s="18"/>
      <c r="B54" s="53"/>
      <c r="C54" s="5" t="s">
        <v>88</v>
      </c>
      <c r="D54" s="91">
        <v>1741</v>
      </c>
      <c r="E54" s="91">
        <v>1856</v>
      </c>
      <c r="F54" s="91">
        <v>1958</v>
      </c>
      <c r="G54" s="91">
        <v>2229</v>
      </c>
      <c r="H54" s="91">
        <v>2236</v>
      </c>
      <c r="I54" s="91">
        <v>2119</v>
      </c>
      <c r="J54" s="91">
        <v>2706</v>
      </c>
      <c r="K54" s="91">
        <v>2399</v>
      </c>
      <c r="L54" s="91">
        <v>2467</v>
      </c>
      <c r="M54" s="150">
        <v>2789</v>
      </c>
      <c r="N54" s="150">
        <v>2599</v>
      </c>
      <c r="O54" s="150">
        <v>2644</v>
      </c>
      <c r="P54" s="150">
        <v>2565</v>
      </c>
      <c r="Q54" s="150">
        <v>2391</v>
      </c>
      <c r="R54" s="150">
        <v>2366</v>
      </c>
      <c r="S54" s="150">
        <v>2727</v>
      </c>
      <c r="T54" s="121">
        <f t="shared" si="3"/>
        <v>7784</v>
      </c>
      <c r="U54" s="104">
        <f t="shared" si="4"/>
        <v>10049</v>
      </c>
      <c r="V54" s="104">
        <f t="shared" si="0"/>
        <v>29.09815005138746</v>
      </c>
      <c r="W54" s="175"/>
      <c r="X54" s="90"/>
      <c r="Y54" s="80"/>
    </row>
    <row r="55" spans="1:25" ht="20.100000000000001" customHeight="1">
      <c r="A55" s="18"/>
      <c r="B55" s="53"/>
      <c r="C55" s="5" t="s">
        <v>87</v>
      </c>
      <c r="D55" s="91">
        <v>86</v>
      </c>
      <c r="E55" s="91">
        <v>88</v>
      </c>
      <c r="F55" s="91">
        <v>93</v>
      </c>
      <c r="G55" s="91">
        <v>96</v>
      </c>
      <c r="H55" s="91">
        <v>105</v>
      </c>
      <c r="I55" s="91">
        <v>92</v>
      </c>
      <c r="J55" s="91">
        <v>109</v>
      </c>
      <c r="K55" s="91">
        <v>112</v>
      </c>
      <c r="L55" s="91">
        <v>113</v>
      </c>
      <c r="M55" s="150">
        <v>122</v>
      </c>
      <c r="N55" s="150">
        <v>110</v>
      </c>
      <c r="O55" s="150">
        <v>105</v>
      </c>
      <c r="P55" s="150">
        <v>104</v>
      </c>
      <c r="Q55" s="150">
        <v>102</v>
      </c>
      <c r="R55" s="150">
        <v>100</v>
      </c>
      <c r="S55" s="150">
        <v>108</v>
      </c>
      <c r="T55" s="121">
        <f t="shared" si="3"/>
        <v>363</v>
      </c>
      <c r="U55" s="104">
        <f t="shared" si="4"/>
        <v>414</v>
      </c>
      <c r="V55" s="104">
        <f t="shared" si="0"/>
        <v>14.049586776859504</v>
      </c>
      <c r="W55" s="175"/>
      <c r="X55" s="90"/>
      <c r="Y55" s="80"/>
    </row>
    <row r="56" spans="1:25" ht="20.100000000000001" customHeight="1">
      <c r="A56" s="18"/>
      <c r="B56" s="53"/>
      <c r="C56" s="5" t="s">
        <v>86</v>
      </c>
      <c r="D56" s="91">
        <v>715</v>
      </c>
      <c r="E56" s="91">
        <v>648</v>
      </c>
      <c r="F56" s="91">
        <v>684</v>
      </c>
      <c r="G56" s="91">
        <v>741</v>
      </c>
      <c r="H56" s="91">
        <v>720</v>
      </c>
      <c r="I56" s="91">
        <v>604</v>
      </c>
      <c r="J56" s="91">
        <v>707</v>
      </c>
      <c r="K56" s="91">
        <v>678</v>
      </c>
      <c r="L56" s="91">
        <v>650</v>
      </c>
      <c r="M56" s="150">
        <v>722</v>
      </c>
      <c r="N56" s="150">
        <v>640</v>
      </c>
      <c r="O56" s="150">
        <v>699</v>
      </c>
      <c r="P56" s="150">
        <v>677</v>
      </c>
      <c r="Q56" s="150">
        <v>634</v>
      </c>
      <c r="R56" s="150">
        <v>604</v>
      </c>
      <c r="S56" s="150">
        <v>673</v>
      </c>
      <c r="T56" s="121">
        <f t="shared" si="3"/>
        <v>2788</v>
      </c>
      <c r="U56" s="104">
        <f t="shared" si="4"/>
        <v>2588</v>
      </c>
      <c r="V56" s="104">
        <f t="shared" si="0"/>
        <v>-7.173601147776183</v>
      </c>
      <c r="W56" s="175"/>
      <c r="X56" s="90"/>
      <c r="Y56" s="80"/>
    </row>
    <row r="57" spans="1:25" ht="20.100000000000001" customHeight="1">
      <c r="A57" s="18"/>
      <c r="B57" s="53"/>
      <c r="C57" s="5" t="s">
        <v>51</v>
      </c>
      <c r="D57" s="91">
        <v>0</v>
      </c>
      <c r="E57" s="91">
        <v>0</v>
      </c>
      <c r="F57" s="91">
        <v>0</v>
      </c>
      <c r="G57" s="91">
        <v>0</v>
      </c>
      <c r="H57" s="91">
        <v>0</v>
      </c>
      <c r="I57" s="91">
        <v>0</v>
      </c>
      <c r="J57" s="91">
        <v>0</v>
      </c>
      <c r="K57" s="91">
        <v>0</v>
      </c>
      <c r="L57" s="91">
        <v>0</v>
      </c>
      <c r="M57" s="150">
        <v>0</v>
      </c>
      <c r="N57" s="150">
        <v>0</v>
      </c>
      <c r="O57" s="150">
        <v>0</v>
      </c>
      <c r="P57" s="150">
        <v>0</v>
      </c>
      <c r="Q57" s="150">
        <v>0</v>
      </c>
      <c r="R57" s="150">
        <v>0</v>
      </c>
      <c r="S57" s="150">
        <v>0</v>
      </c>
      <c r="T57" s="121">
        <f t="shared" si="3"/>
        <v>0</v>
      </c>
      <c r="U57" s="104">
        <f t="shared" si="4"/>
        <v>0</v>
      </c>
      <c r="V57" s="104"/>
      <c r="W57" s="175"/>
      <c r="X57" s="90"/>
      <c r="Y57" s="80"/>
    </row>
    <row r="58" spans="1:25" ht="20.100000000000001" customHeight="1">
      <c r="A58" s="18"/>
      <c r="B58" s="53"/>
      <c r="C58" s="5" t="s">
        <v>82</v>
      </c>
      <c r="D58" s="91">
        <v>166</v>
      </c>
      <c r="E58" s="91">
        <v>157</v>
      </c>
      <c r="F58" s="91">
        <v>171</v>
      </c>
      <c r="G58" s="91">
        <v>167</v>
      </c>
      <c r="H58" s="91">
        <v>163</v>
      </c>
      <c r="I58" s="91">
        <v>140</v>
      </c>
      <c r="J58" s="91">
        <v>168</v>
      </c>
      <c r="K58" s="91">
        <v>156</v>
      </c>
      <c r="L58" s="91">
        <v>171</v>
      </c>
      <c r="M58" s="150">
        <v>183</v>
      </c>
      <c r="N58" s="150">
        <v>148</v>
      </c>
      <c r="O58" s="150">
        <v>183</v>
      </c>
      <c r="P58" s="150">
        <v>169</v>
      </c>
      <c r="Q58" s="150">
        <v>170</v>
      </c>
      <c r="R58" s="150">
        <v>168</v>
      </c>
      <c r="S58" s="150">
        <v>180</v>
      </c>
      <c r="T58" s="121">
        <f t="shared" si="3"/>
        <v>661</v>
      </c>
      <c r="U58" s="104">
        <f t="shared" si="4"/>
        <v>687</v>
      </c>
      <c r="V58" s="104">
        <f t="shared" si="0"/>
        <v>3.9334341906202726</v>
      </c>
      <c r="W58" s="175"/>
      <c r="X58" s="90"/>
      <c r="Y58" s="80"/>
    </row>
    <row r="59" spans="1:25" ht="20.100000000000001" customHeight="1" thickBot="1">
      <c r="A59" s="18"/>
      <c r="B59" s="53"/>
      <c r="C59" s="15" t="s">
        <v>61</v>
      </c>
      <c r="D59" s="91">
        <v>306</v>
      </c>
      <c r="E59" s="91">
        <v>309</v>
      </c>
      <c r="F59" s="91">
        <v>306</v>
      </c>
      <c r="G59" s="91">
        <v>453</v>
      </c>
      <c r="H59" s="91">
        <v>359</v>
      </c>
      <c r="I59" s="91">
        <v>354</v>
      </c>
      <c r="J59" s="91">
        <v>398</v>
      </c>
      <c r="K59" s="91">
        <v>375</v>
      </c>
      <c r="L59" s="91">
        <v>425</v>
      </c>
      <c r="M59" s="150">
        <v>385</v>
      </c>
      <c r="N59" s="150">
        <v>335</v>
      </c>
      <c r="O59" s="150">
        <v>322</v>
      </c>
      <c r="P59" s="150">
        <v>322</v>
      </c>
      <c r="Q59" s="150">
        <v>425</v>
      </c>
      <c r="R59" s="150">
        <v>406</v>
      </c>
      <c r="S59" s="150">
        <v>409</v>
      </c>
      <c r="T59" s="121">
        <f t="shared" si="3"/>
        <v>1374</v>
      </c>
      <c r="U59" s="104">
        <f t="shared" si="4"/>
        <v>1562</v>
      </c>
      <c r="V59" s="104">
        <f t="shared" si="0"/>
        <v>13.682678311499272</v>
      </c>
      <c r="W59" s="175"/>
      <c r="X59" s="90"/>
      <c r="Y59" s="80"/>
    </row>
    <row r="60" spans="1:25" s="29" customFormat="1" ht="20.100000000000001" customHeight="1" thickBot="1">
      <c r="A60" s="18"/>
      <c r="B60" s="58" t="s">
        <v>4</v>
      </c>
      <c r="C60" s="12"/>
      <c r="D60" s="143">
        <v>2090</v>
      </c>
      <c r="E60" s="143">
        <v>1898</v>
      </c>
      <c r="F60" s="143">
        <v>1968</v>
      </c>
      <c r="G60" s="143">
        <v>1995</v>
      </c>
      <c r="H60" s="143">
        <v>2007</v>
      </c>
      <c r="I60" s="143">
        <v>1680</v>
      </c>
      <c r="J60" s="143">
        <v>1913</v>
      </c>
      <c r="K60" s="143">
        <v>1806</v>
      </c>
      <c r="L60" s="143">
        <v>1732</v>
      </c>
      <c r="M60" s="149">
        <v>1794</v>
      </c>
      <c r="N60" s="149">
        <v>1654</v>
      </c>
      <c r="O60" s="149">
        <v>1660</v>
      </c>
      <c r="P60" s="149">
        <v>1553</v>
      </c>
      <c r="Q60" s="149">
        <v>1446</v>
      </c>
      <c r="R60" s="149">
        <v>1353</v>
      </c>
      <c r="S60" s="149">
        <f>SUM(S61:S72)</f>
        <v>1440</v>
      </c>
      <c r="T60" s="157">
        <f t="shared" si="3"/>
        <v>7951</v>
      </c>
      <c r="U60" s="105">
        <f t="shared" si="4"/>
        <v>5792</v>
      </c>
      <c r="V60" s="105">
        <f>+((U60-T60)/T60)*100</f>
        <v>-27.153817129920764</v>
      </c>
      <c r="W60" s="175"/>
      <c r="X60" s="90"/>
      <c r="Y60" s="80"/>
    </row>
    <row r="61" spans="1:25" ht="20.100000000000001" customHeight="1">
      <c r="A61" s="18"/>
      <c r="B61" s="52"/>
      <c r="C61" s="16" t="s">
        <v>9</v>
      </c>
      <c r="D61" s="76">
        <v>47</v>
      </c>
      <c r="E61" s="76">
        <v>53</v>
      </c>
      <c r="F61" s="76">
        <v>48</v>
      </c>
      <c r="G61" s="76">
        <v>50</v>
      </c>
      <c r="H61" s="76">
        <v>48</v>
      </c>
      <c r="I61" s="76">
        <v>48</v>
      </c>
      <c r="J61" s="76">
        <v>51</v>
      </c>
      <c r="K61" s="76">
        <v>46</v>
      </c>
      <c r="L61" s="76">
        <v>55</v>
      </c>
      <c r="M61" s="206">
        <v>49</v>
      </c>
      <c r="N61" s="206">
        <v>50</v>
      </c>
      <c r="O61" s="206">
        <v>50</v>
      </c>
      <c r="P61" s="206">
        <v>45</v>
      </c>
      <c r="Q61" s="206">
        <v>47</v>
      </c>
      <c r="R61" s="206">
        <v>50</v>
      </c>
      <c r="S61" s="206">
        <v>46</v>
      </c>
      <c r="T61" s="159">
        <f t="shared" si="3"/>
        <v>198</v>
      </c>
      <c r="U61" s="159">
        <f t="shared" si="4"/>
        <v>188</v>
      </c>
      <c r="V61" s="120">
        <f t="shared" si="0"/>
        <v>-5.0505050505050502</v>
      </c>
      <c r="W61" s="175"/>
      <c r="X61" s="90"/>
      <c r="Y61" s="80"/>
    </row>
    <row r="62" spans="1:25" ht="20.100000000000001" customHeight="1">
      <c r="A62" s="18"/>
      <c r="B62" s="53"/>
      <c r="C62" s="5" t="s">
        <v>84</v>
      </c>
      <c r="D62" s="77">
        <v>8</v>
      </c>
      <c r="E62" s="77">
        <v>10</v>
      </c>
      <c r="F62" s="77">
        <v>5</v>
      </c>
      <c r="G62" s="77">
        <v>0</v>
      </c>
      <c r="H62" s="77">
        <v>2</v>
      </c>
      <c r="I62" s="77">
        <v>7</v>
      </c>
      <c r="J62" s="77">
        <v>10</v>
      </c>
      <c r="K62" s="77">
        <v>10</v>
      </c>
      <c r="L62" s="77">
        <v>8</v>
      </c>
      <c r="M62" s="207">
        <v>10</v>
      </c>
      <c r="N62" s="207">
        <v>10</v>
      </c>
      <c r="O62" s="207">
        <v>8</v>
      </c>
      <c r="P62" s="207">
        <v>10</v>
      </c>
      <c r="Q62" s="207">
        <v>8</v>
      </c>
      <c r="R62" s="207">
        <v>8</v>
      </c>
      <c r="S62" s="207">
        <v>10</v>
      </c>
      <c r="T62" s="160">
        <f t="shared" si="3"/>
        <v>23</v>
      </c>
      <c r="U62" s="160">
        <f t="shared" si="4"/>
        <v>36</v>
      </c>
      <c r="V62" s="121">
        <f t="shared" si="0"/>
        <v>56.521739130434781</v>
      </c>
      <c r="W62" s="175"/>
      <c r="X62" s="90"/>
      <c r="Y62" s="80"/>
    </row>
    <row r="63" spans="1:25" ht="20.100000000000001" customHeight="1">
      <c r="A63" s="18"/>
      <c r="B63" s="53"/>
      <c r="C63" s="15" t="s">
        <v>10</v>
      </c>
      <c r="D63" s="77">
        <v>0</v>
      </c>
      <c r="E63" s="77">
        <v>0</v>
      </c>
      <c r="F63" s="77">
        <v>0</v>
      </c>
      <c r="G63" s="77">
        <v>0</v>
      </c>
      <c r="H63" s="77">
        <v>0</v>
      </c>
      <c r="I63" s="77">
        <v>0</v>
      </c>
      <c r="J63" s="77">
        <v>0</v>
      </c>
      <c r="K63" s="77">
        <v>0</v>
      </c>
      <c r="L63" s="77">
        <v>0</v>
      </c>
      <c r="M63" s="207">
        <v>0</v>
      </c>
      <c r="N63" s="207">
        <v>0</v>
      </c>
      <c r="O63" s="207">
        <v>0</v>
      </c>
      <c r="P63" s="207">
        <v>0</v>
      </c>
      <c r="Q63" s="207">
        <v>0</v>
      </c>
      <c r="R63" s="207">
        <v>0</v>
      </c>
      <c r="S63" s="207">
        <v>0</v>
      </c>
      <c r="T63" s="160">
        <f t="shared" si="3"/>
        <v>0</v>
      </c>
      <c r="U63" s="160">
        <f t="shared" si="4"/>
        <v>0</v>
      </c>
      <c r="V63" s="121"/>
      <c r="W63" s="175"/>
      <c r="X63" s="90"/>
      <c r="Y63" s="80"/>
    </row>
    <row r="64" spans="1:25" ht="20.100000000000001" customHeight="1">
      <c r="A64" s="18"/>
      <c r="B64" s="53"/>
      <c r="C64" s="15" t="s">
        <v>89</v>
      </c>
      <c r="D64" s="77">
        <v>1</v>
      </c>
      <c r="E64" s="77">
        <v>1</v>
      </c>
      <c r="F64" s="77">
        <v>1</v>
      </c>
      <c r="G64" s="77">
        <v>1</v>
      </c>
      <c r="H64" s="77">
        <v>2</v>
      </c>
      <c r="I64" s="77">
        <v>1</v>
      </c>
      <c r="J64" s="77">
        <v>2</v>
      </c>
      <c r="K64" s="77">
        <v>1</v>
      </c>
      <c r="L64" s="77">
        <v>1</v>
      </c>
      <c r="M64" s="207">
        <v>1</v>
      </c>
      <c r="N64" s="207">
        <v>1</v>
      </c>
      <c r="O64" s="207">
        <v>1</v>
      </c>
      <c r="P64" s="207">
        <v>1</v>
      </c>
      <c r="Q64" s="207">
        <v>1</v>
      </c>
      <c r="R64" s="207">
        <v>1</v>
      </c>
      <c r="S64" s="207">
        <v>1</v>
      </c>
      <c r="T64" s="160">
        <f t="shared" si="3"/>
        <v>4</v>
      </c>
      <c r="U64" s="160">
        <f t="shared" si="4"/>
        <v>4</v>
      </c>
      <c r="V64" s="121">
        <f t="shared" si="0"/>
        <v>0</v>
      </c>
      <c r="W64" s="175"/>
      <c r="X64" s="90"/>
      <c r="Y64" s="80"/>
    </row>
    <row r="65" spans="1:27" ht="20.100000000000001" customHeight="1">
      <c r="A65" s="18"/>
      <c r="B65" s="53"/>
      <c r="C65" s="15" t="s">
        <v>11</v>
      </c>
      <c r="D65" s="77">
        <v>0</v>
      </c>
      <c r="E65" s="77">
        <v>0</v>
      </c>
      <c r="F65" s="77">
        <v>0</v>
      </c>
      <c r="G65" s="77">
        <v>0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207">
        <v>0</v>
      </c>
      <c r="N65" s="207">
        <v>0</v>
      </c>
      <c r="O65" s="207">
        <v>0</v>
      </c>
      <c r="P65" s="207">
        <v>0</v>
      </c>
      <c r="Q65" s="207">
        <v>0</v>
      </c>
      <c r="R65" s="207">
        <v>0</v>
      </c>
      <c r="S65" s="207">
        <v>0</v>
      </c>
      <c r="T65" s="160">
        <f t="shared" si="3"/>
        <v>0</v>
      </c>
      <c r="U65" s="160">
        <f t="shared" si="4"/>
        <v>0</v>
      </c>
      <c r="V65" s="121"/>
      <c r="W65" s="175"/>
      <c r="X65" s="90"/>
      <c r="Y65" s="80"/>
    </row>
    <row r="66" spans="1:27" ht="20.100000000000001" customHeight="1">
      <c r="A66" s="18"/>
      <c r="B66" s="53"/>
      <c r="C66" s="15" t="s">
        <v>12</v>
      </c>
      <c r="D66" s="77">
        <v>496</v>
      </c>
      <c r="E66" s="77">
        <v>531</v>
      </c>
      <c r="F66" s="77">
        <v>613</v>
      </c>
      <c r="G66" s="77">
        <v>523</v>
      </c>
      <c r="H66" s="77">
        <v>715</v>
      </c>
      <c r="I66" s="77">
        <v>493</v>
      </c>
      <c r="J66" s="77">
        <v>526</v>
      </c>
      <c r="K66" s="77">
        <v>555</v>
      </c>
      <c r="L66" s="77">
        <v>526</v>
      </c>
      <c r="M66" s="207">
        <v>487</v>
      </c>
      <c r="N66" s="207">
        <v>455</v>
      </c>
      <c r="O66" s="207">
        <v>479</v>
      </c>
      <c r="P66" s="207">
        <v>399</v>
      </c>
      <c r="Q66" s="207">
        <v>358</v>
      </c>
      <c r="R66" s="207">
        <v>340</v>
      </c>
      <c r="S66" s="207">
        <v>363</v>
      </c>
      <c r="T66" s="160">
        <f t="shared" si="3"/>
        <v>2163</v>
      </c>
      <c r="U66" s="160">
        <f t="shared" si="4"/>
        <v>1460</v>
      </c>
      <c r="V66" s="121">
        <f t="shared" si="0"/>
        <v>-32.501155802126675</v>
      </c>
      <c r="W66" s="175"/>
      <c r="X66" s="90"/>
      <c r="Y66" s="80"/>
    </row>
    <row r="67" spans="1:27" ht="20.100000000000001" customHeight="1">
      <c r="A67" s="18"/>
      <c r="B67" s="53"/>
      <c r="C67" s="5" t="s">
        <v>85</v>
      </c>
      <c r="D67" s="77">
        <v>878</v>
      </c>
      <c r="E67" s="77">
        <v>724</v>
      </c>
      <c r="F67" s="77">
        <v>736</v>
      </c>
      <c r="G67" s="77">
        <v>774</v>
      </c>
      <c r="H67" s="77">
        <v>665</v>
      </c>
      <c r="I67" s="77">
        <v>607</v>
      </c>
      <c r="J67" s="77">
        <v>702</v>
      </c>
      <c r="K67" s="77">
        <v>622</v>
      </c>
      <c r="L67" s="77">
        <v>580</v>
      </c>
      <c r="M67" s="207">
        <v>629</v>
      </c>
      <c r="N67" s="207">
        <v>568</v>
      </c>
      <c r="O67" s="207">
        <v>556</v>
      </c>
      <c r="P67" s="207">
        <v>537</v>
      </c>
      <c r="Q67" s="207">
        <v>511</v>
      </c>
      <c r="R67" s="207">
        <v>471</v>
      </c>
      <c r="S67" s="207">
        <v>493</v>
      </c>
      <c r="T67" s="160">
        <f t="shared" si="3"/>
        <v>3112</v>
      </c>
      <c r="U67" s="160">
        <f t="shared" si="4"/>
        <v>2012</v>
      </c>
      <c r="V67" s="121">
        <f t="shared" si="0"/>
        <v>-35.347043701799485</v>
      </c>
      <c r="W67" s="175"/>
      <c r="X67" s="90"/>
      <c r="Y67" s="80"/>
    </row>
    <row r="68" spans="1:27" ht="20.100000000000001" customHeight="1">
      <c r="A68" s="18"/>
      <c r="B68" s="53"/>
      <c r="C68" s="5" t="s">
        <v>88</v>
      </c>
      <c r="D68" s="77">
        <v>145</v>
      </c>
      <c r="E68" s="77">
        <v>89</v>
      </c>
      <c r="F68" s="77">
        <v>64</v>
      </c>
      <c r="G68" s="77">
        <v>70</v>
      </c>
      <c r="H68" s="77">
        <v>46</v>
      </c>
      <c r="I68" s="77">
        <v>40</v>
      </c>
      <c r="J68" s="77">
        <v>48</v>
      </c>
      <c r="K68" s="77">
        <v>23</v>
      </c>
      <c r="L68" s="77">
        <v>56</v>
      </c>
      <c r="M68" s="207">
        <v>32</v>
      </c>
      <c r="N68" s="207">
        <v>37</v>
      </c>
      <c r="O68" s="207">
        <v>38</v>
      </c>
      <c r="P68" s="207">
        <v>28</v>
      </c>
      <c r="Q68" s="207">
        <v>30</v>
      </c>
      <c r="R68" s="207">
        <v>21</v>
      </c>
      <c r="S68" s="207">
        <v>31</v>
      </c>
      <c r="T68" s="160">
        <f t="shared" si="3"/>
        <v>368</v>
      </c>
      <c r="U68" s="160">
        <f t="shared" si="4"/>
        <v>110</v>
      </c>
      <c r="V68" s="121">
        <f t="shared" si="0"/>
        <v>-70.108695652173907</v>
      </c>
      <c r="W68" s="175"/>
      <c r="X68" s="90"/>
      <c r="Y68" s="80"/>
    </row>
    <row r="69" spans="1:27" ht="20.100000000000001" customHeight="1">
      <c r="A69" s="18"/>
      <c r="B69" s="53"/>
      <c r="C69" s="5" t="s">
        <v>87</v>
      </c>
      <c r="D69" s="77">
        <v>0</v>
      </c>
      <c r="E69" s="77">
        <v>0</v>
      </c>
      <c r="F69" s="77">
        <v>0</v>
      </c>
      <c r="G69" s="77">
        <v>0</v>
      </c>
      <c r="H69" s="77">
        <v>0</v>
      </c>
      <c r="I69" s="77">
        <v>0</v>
      </c>
      <c r="J69" s="77">
        <v>0</v>
      </c>
      <c r="K69" s="77">
        <v>0</v>
      </c>
      <c r="L69" s="77">
        <v>0</v>
      </c>
      <c r="M69" s="207">
        <v>0</v>
      </c>
      <c r="N69" s="207">
        <v>0</v>
      </c>
      <c r="O69" s="207">
        <v>0</v>
      </c>
      <c r="P69" s="207">
        <v>0</v>
      </c>
      <c r="Q69" s="207">
        <v>0</v>
      </c>
      <c r="R69" s="207">
        <v>0</v>
      </c>
      <c r="S69" s="207">
        <v>1</v>
      </c>
      <c r="T69" s="160">
        <f t="shared" si="3"/>
        <v>0</v>
      </c>
      <c r="U69" s="160">
        <f t="shared" si="4"/>
        <v>1</v>
      </c>
      <c r="V69" s="121"/>
      <c r="W69" s="175"/>
      <c r="X69" s="90"/>
      <c r="Y69" s="80"/>
    </row>
    <row r="70" spans="1:27" ht="20.100000000000001" customHeight="1">
      <c r="A70" s="18"/>
      <c r="B70" s="53"/>
      <c r="C70" s="5" t="s">
        <v>86</v>
      </c>
      <c r="D70" s="77">
        <v>465</v>
      </c>
      <c r="E70" s="77">
        <v>436</v>
      </c>
      <c r="F70" s="77">
        <v>448</v>
      </c>
      <c r="G70" s="77">
        <v>516</v>
      </c>
      <c r="H70" s="77">
        <v>472</v>
      </c>
      <c r="I70" s="77">
        <v>429</v>
      </c>
      <c r="J70" s="77">
        <v>511</v>
      </c>
      <c r="K70" s="77">
        <v>481</v>
      </c>
      <c r="L70" s="77">
        <v>449</v>
      </c>
      <c r="M70" s="207">
        <v>523</v>
      </c>
      <c r="N70" s="207">
        <v>471</v>
      </c>
      <c r="O70" s="207">
        <v>469</v>
      </c>
      <c r="P70" s="207">
        <v>487</v>
      </c>
      <c r="Q70" s="207">
        <v>437</v>
      </c>
      <c r="R70" s="207">
        <v>415</v>
      </c>
      <c r="S70" s="207">
        <v>452</v>
      </c>
      <c r="T70" s="160">
        <f t="shared" si="3"/>
        <v>1865</v>
      </c>
      <c r="U70" s="160">
        <f t="shared" si="4"/>
        <v>1791</v>
      </c>
      <c r="V70" s="121">
        <f t="shared" si="0"/>
        <v>-3.967828418230563</v>
      </c>
      <c r="W70" s="175"/>
      <c r="X70" s="90"/>
      <c r="Y70" s="80"/>
    </row>
    <row r="71" spans="1:27" ht="20.100000000000001" customHeight="1">
      <c r="A71" s="18"/>
      <c r="B71" s="53"/>
      <c r="C71" s="5" t="s">
        <v>82</v>
      </c>
      <c r="D71" s="77">
        <v>23</v>
      </c>
      <c r="E71" s="77">
        <v>24</v>
      </c>
      <c r="F71" s="77">
        <v>25</v>
      </c>
      <c r="G71" s="77">
        <v>29</v>
      </c>
      <c r="H71" s="77">
        <v>31</v>
      </c>
      <c r="I71" s="77">
        <v>25</v>
      </c>
      <c r="J71" s="77">
        <v>28</v>
      </c>
      <c r="K71" s="77">
        <v>32</v>
      </c>
      <c r="L71" s="77">
        <v>33</v>
      </c>
      <c r="M71" s="207">
        <v>29</v>
      </c>
      <c r="N71" s="207">
        <v>35</v>
      </c>
      <c r="O71" s="207">
        <v>27</v>
      </c>
      <c r="P71" s="207">
        <v>22</v>
      </c>
      <c r="Q71" s="207">
        <v>29</v>
      </c>
      <c r="R71" s="207">
        <v>24</v>
      </c>
      <c r="S71" s="207">
        <v>27</v>
      </c>
      <c r="T71" s="160">
        <f t="shared" si="3"/>
        <v>101</v>
      </c>
      <c r="U71" s="160">
        <f t="shared" si="4"/>
        <v>102</v>
      </c>
      <c r="V71" s="121">
        <f t="shared" si="0"/>
        <v>0.99009900990099009</v>
      </c>
      <c r="W71" s="175"/>
      <c r="X71" s="90"/>
      <c r="Y71" s="80"/>
    </row>
    <row r="72" spans="1:27" ht="18.75" thickBot="1">
      <c r="A72" s="18"/>
      <c r="B72" s="59"/>
      <c r="C72" s="41" t="s">
        <v>61</v>
      </c>
      <c r="D72" s="75">
        <v>27</v>
      </c>
      <c r="E72" s="75">
        <v>30</v>
      </c>
      <c r="F72" s="75">
        <v>28</v>
      </c>
      <c r="G72" s="75">
        <v>32</v>
      </c>
      <c r="H72" s="75">
        <v>26</v>
      </c>
      <c r="I72" s="75">
        <v>30</v>
      </c>
      <c r="J72" s="75">
        <v>35</v>
      </c>
      <c r="K72" s="75">
        <v>36</v>
      </c>
      <c r="L72" s="75">
        <v>24</v>
      </c>
      <c r="M72" s="208">
        <v>34</v>
      </c>
      <c r="N72" s="208">
        <v>27</v>
      </c>
      <c r="O72" s="208">
        <v>32</v>
      </c>
      <c r="P72" s="208">
        <v>24</v>
      </c>
      <c r="Q72" s="208">
        <v>25</v>
      </c>
      <c r="R72" s="208">
        <v>23</v>
      </c>
      <c r="S72" s="208">
        <v>16</v>
      </c>
      <c r="T72" s="161">
        <f t="shared" si="3"/>
        <v>117</v>
      </c>
      <c r="U72" s="161">
        <f t="shared" si="4"/>
        <v>88</v>
      </c>
      <c r="V72" s="122">
        <f>+((U72-T72)/T72)*100</f>
        <v>-24.786324786324787</v>
      </c>
      <c r="W72" s="175"/>
      <c r="X72" s="90"/>
      <c r="Y72" s="80"/>
    </row>
    <row r="73" spans="1:27" ht="20.100000000000001" customHeight="1">
      <c r="A73" s="18"/>
      <c r="B73" s="60" t="s">
        <v>83</v>
      </c>
      <c r="C73" s="24"/>
      <c r="D73" s="38"/>
      <c r="E73" s="38"/>
      <c r="F73" s="38"/>
      <c r="G73" s="38"/>
      <c r="H73" s="38"/>
      <c r="I73" s="38"/>
      <c r="J73" s="38"/>
      <c r="K73" s="38"/>
      <c r="L73" s="38"/>
      <c r="M73" s="114"/>
      <c r="N73" s="114"/>
      <c r="O73" s="114"/>
      <c r="P73" s="114"/>
      <c r="Q73" s="114"/>
      <c r="R73" s="114"/>
      <c r="S73" s="114"/>
      <c r="T73" s="109"/>
      <c r="U73" s="109"/>
      <c r="V73" s="109"/>
      <c r="W73" s="175"/>
      <c r="X73" s="90"/>
      <c r="Y73" s="80"/>
    </row>
    <row r="74" spans="1:27" ht="20.100000000000001" customHeight="1">
      <c r="A74" s="18"/>
      <c r="B74" s="341" t="s">
        <v>14</v>
      </c>
      <c r="C74" s="341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114"/>
      <c r="Q74" s="114"/>
      <c r="R74" s="114"/>
      <c r="S74" s="114"/>
      <c r="T74" s="109"/>
      <c r="U74" s="109"/>
      <c r="V74" s="109"/>
      <c r="W74" s="175"/>
      <c r="X74" s="90"/>
      <c r="Y74" s="80"/>
    </row>
    <row r="75" spans="1:27" ht="18.75" thickBot="1">
      <c r="A75" s="18"/>
      <c r="B75" s="61" t="s">
        <v>19</v>
      </c>
      <c r="C75" s="10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115"/>
      <c r="Q75" s="115"/>
      <c r="R75" s="115"/>
      <c r="S75" s="115"/>
      <c r="T75" s="109"/>
      <c r="U75" s="109"/>
      <c r="V75" s="109"/>
      <c r="W75" s="175"/>
      <c r="X75" s="90"/>
      <c r="Y75" s="80"/>
    </row>
    <row r="76" spans="1:27" s="230" customFormat="1" ht="18.75" thickBot="1">
      <c r="A76" s="229"/>
      <c r="B76" s="369" t="s">
        <v>120</v>
      </c>
      <c r="C76" s="370"/>
      <c r="D76" s="232">
        <v>40758.6346795688</v>
      </c>
      <c r="E76" s="233">
        <v>40117.779687389004</v>
      </c>
      <c r="F76" s="233">
        <v>41787.028024834399</v>
      </c>
      <c r="G76" s="233">
        <v>49567.117918595395</v>
      </c>
      <c r="H76" s="233">
        <v>47739.535149767806</v>
      </c>
      <c r="I76" s="233">
        <v>47339.179596879017</v>
      </c>
      <c r="J76" s="233">
        <v>52369.388810490396</v>
      </c>
      <c r="K76" s="233">
        <v>53427.901928975196</v>
      </c>
      <c r="L76" s="233">
        <v>50595.608204437798</v>
      </c>
      <c r="M76" s="233">
        <v>54040.935856978991</v>
      </c>
      <c r="N76" s="233">
        <v>55936.967904013196</v>
      </c>
      <c r="O76" s="233">
        <v>67385.721057184608</v>
      </c>
      <c r="P76" s="233">
        <v>55044.767407079606</v>
      </c>
      <c r="Q76" s="233">
        <v>54078.315524054393</v>
      </c>
      <c r="R76" s="233">
        <v>59737.429162866603</v>
      </c>
      <c r="S76" s="233">
        <f>+S78+S80</f>
        <v>71568.197749658633</v>
      </c>
      <c r="T76" s="233">
        <f>SUM(D76:G76)</f>
        <v>172230.56031038758</v>
      </c>
      <c r="U76" s="233">
        <f>SUM(P76:S76)</f>
        <v>240428.70984365925</v>
      </c>
      <c r="V76" s="182">
        <f>+((U76-T76)/T76)*100</f>
        <v>39.59700845794584</v>
      </c>
      <c r="W76" s="175"/>
      <c r="X76" s="231"/>
      <c r="Y76" s="231"/>
      <c r="Z76" s="228"/>
      <c r="AA76" s="228"/>
    </row>
    <row r="77" spans="1:27" s="228" customFormat="1" ht="18">
      <c r="A77" s="227"/>
      <c r="B77" s="62" t="s">
        <v>126</v>
      </c>
      <c r="C77" s="2"/>
      <c r="D77" s="73"/>
      <c r="E77" s="73"/>
      <c r="F77" s="73"/>
      <c r="G77" s="73"/>
      <c r="H77" s="73"/>
      <c r="I77" s="73"/>
      <c r="J77" s="73"/>
      <c r="K77" s="73"/>
      <c r="L77" s="73"/>
      <c r="M77" s="111"/>
      <c r="N77" s="111"/>
      <c r="O77" s="111"/>
      <c r="P77" s="111"/>
      <c r="Q77" s="111"/>
      <c r="R77" s="111"/>
      <c r="S77" s="111"/>
      <c r="T77" s="150"/>
      <c r="U77" s="111"/>
      <c r="V77" s="111"/>
      <c r="W77" s="175"/>
      <c r="X77" s="231"/>
      <c r="Y77" s="231"/>
    </row>
    <row r="78" spans="1:27" s="228" customFormat="1" ht="18">
      <c r="A78" s="227"/>
      <c r="B78" s="234" t="s">
        <v>2</v>
      </c>
      <c r="C78" s="235"/>
      <c r="D78" s="174">
        <v>40275.884930209992</v>
      </c>
      <c r="E78" s="174">
        <v>39656.362644190005</v>
      </c>
      <c r="F78" s="174">
        <v>41607.265736287998</v>
      </c>
      <c r="G78" s="174">
        <v>49346.774544419997</v>
      </c>
      <c r="H78" s="174">
        <v>47565.443690580003</v>
      </c>
      <c r="I78" s="174">
        <v>47186.092587020015</v>
      </c>
      <c r="J78" s="174">
        <v>52281.840799756996</v>
      </c>
      <c r="K78" s="174">
        <v>53308.921095509999</v>
      </c>
      <c r="L78" s="174">
        <v>50540.979323449996</v>
      </c>
      <c r="M78" s="212">
        <v>53968.15276171999</v>
      </c>
      <c r="N78" s="212">
        <v>55838.047149089994</v>
      </c>
      <c r="O78" s="212">
        <v>67328.810328360007</v>
      </c>
      <c r="P78" s="212">
        <v>54983.617247990005</v>
      </c>
      <c r="Q78" s="212">
        <v>53985.980983649992</v>
      </c>
      <c r="R78" s="111">
        <v>59695.47454979</v>
      </c>
      <c r="S78" s="111">
        <v>71518.657477550034</v>
      </c>
      <c r="T78" s="150">
        <f>SUM(D78:G78)</f>
        <v>170886.28785510798</v>
      </c>
      <c r="U78" s="111">
        <f>SUM(P78:S78)</f>
        <v>240183.73025898004</v>
      </c>
      <c r="V78" s="111">
        <f>+((U78-T78)/T78)*100</f>
        <v>40.551786380091755</v>
      </c>
      <c r="W78" s="175"/>
      <c r="X78" s="231"/>
      <c r="Y78" s="231"/>
    </row>
    <row r="79" spans="1:27" ht="18">
      <c r="A79" s="18"/>
      <c r="B79" s="63" t="s">
        <v>20</v>
      </c>
      <c r="C79" s="3"/>
      <c r="D79" s="146"/>
      <c r="E79" s="146"/>
      <c r="F79" s="146"/>
      <c r="G79" s="146"/>
      <c r="H79" s="146"/>
      <c r="I79" s="146"/>
      <c r="J79" s="146"/>
      <c r="K79" s="146"/>
      <c r="L79" s="146"/>
      <c r="M79" s="111"/>
      <c r="N79" s="111"/>
      <c r="O79" s="111"/>
      <c r="P79" s="111"/>
      <c r="Q79" s="111"/>
      <c r="R79" s="111"/>
      <c r="S79" s="111"/>
      <c r="T79" s="150"/>
      <c r="U79" s="104"/>
      <c r="V79" s="104"/>
      <c r="W79" s="175"/>
      <c r="X79" s="90"/>
      <c r="Y79" s="80"/>
    </row>
    <row r="80" spans="1:27" ht="18.75" thickBot="1">
      <c r="A80" s="18"/>
      <c r="B80" s="337" t="s">
        <v>2</v>
      </c>
      <c r="C80" s="338"/>
      <c r="D80" s="174">
        <v>482.74974935880005</v>
      </c>
      <c r="E80" s="174">
        <v>461.41704319899998</v>
      </c>
      <c r="F80" s="174">
        <v>179.76228854640001</v>
      </c>
      <c r="G80" s="174">
        <v>220.34337417539999</v>
      </c>
      <c r="H80" s="174">
        <v>174.09145918780001</v>
      </c>
      <c r="I80" s="174">
        <v>153.08700985900001</v>
      </c>
      <c r="J80" s="174">
        <v>87.548010733400005</v>
      </c>
      <c r="K80" s="174">
        <v>118.98083346519999</v>
      </c>
      <c r="L80" s="174">
        <v>54.628880987800009</v>
      </c>
      <c r="M80" s="212">
        <v>72.783095258999992</v>
      </c>
      <c r="N80" s="212">
        <v>98.920754923199993</v>
      </c>
      <c r="O80" s="212">
        <v>56.9107288246</v>
      </c>
      <c r="P80" s="212">
        <v>61.150159089600002</v>
      </c>
      <c r="Q80" s="212">
        <v>92.334540404400002</v>
      </c>
      <c r="R80" s="111">
        <v>41.954613076599998</v>
      </c>
      <c r="S80" s="111">
        <v>49.540272108600007</v>
      </c>
      <c r="T80" s="150">
        <f>SUM(D80:G80)</f>
        <v>1344.2724552796001</v>
      </c>
      <c r="U80" s="111">
        <f>SUM(P80:S80)</f>
        <v>244.9795846792</v>
      </c>
      <c r="V80" s="111">
        <f t="shared" ref="V80:V139" si="5">+((U80-T80)/T80)*100</f>
        <v>-81.776046684803489</v>
      </c>
      <c r="W80" s="175"/>
      <c r="X80" s="90"/>
      <c r="Y80" s="80"/>
    </row>
    <row r="81" spans="1:27" s="133" customFormat="1" ht="18.75" thickBot="1">
      <c r="A81" s="131"/>
      <c r="B81" s="342" t="s">
        <v>96</v>
      </c>
      <c r="C81" s="377"/>
      <c r="D81" s="186">
        <v>8650.4881281767885</v>
      </c>
      <c r="E81" s="186">
        <v>8742.7925952428013</v>
      </c>
      <c r="F81" s="186">
        <v>9322.2735643938049</v>
      </c>
      <c r="G81" s="186">
        <v>10244.114949968762</v>
      </c>
      <c r="H81" s="186">
        <v>10971.673726388652</v>
      </c>
      <c r="I81" s="186">
        <v>11516.886802850067</v>
      </c>
      <c r="J81" s="186">
        <v>13413.302544407443</v>
      </c>
      <c r="K81" s="186">
        <v>14506.701975968585</v>
      </c>
      <c r="L81" s="186">
        <v>14651.188864037775</v>
      </c>
      <c r="M81" s="185">
        <v>16328.9380296708</v>
      </c>
      <c r="N81" s="185">
        <v>17342.715321615146</v>
      </c>
      <c r="O81" s="185">
        <v>21234.580663118384</v>
      </c>
      <c r="P81" s="185">
        <v>19939.078282509228</v>
      </c>
      <c r="Q81" s="185">
        <v>20234.834917160373</v>
      </c>
      <c r="R81" s="185">
        <v>22086.383938215051</v>
      </c>
      <c r="S81" s="185">
        <f>SUM(S83:S85)</f>
        <v>24899.692962714846</v>
      </c>
      <c r="T81" s="182">
        <f>SUM(D81:G81)</f>
        <v>36959.669237782153</v>
      </c>
      <c r="U81" s="183">
        <f>SUM(P81:S81)</f>
        <v>87159.990100599505</v>
      </c>
      <c r="V81" s="183">
        <f t="shared" si="5"/>
        <v>135.82459447851306</v>
      </c>
      <c r="W81" s="175"/>
      <c r="X81" s="90"/>
      <c r="Y81" s="80"/>
      <c r="Z81" s="25"/>
      <c r="AA81" s="25"/>
    </row>
    <row r="82" spans="1:27" ht="18">
      <c r="A82" s="37"/>
      <c r="B82" s="81" t="s">
        <v>92</v>
      </c>
      <c r="C82" s="82"/>
      <c r="D82" s="73"/>
      <c r="E82" s="73"/>
      <c r="F82" s="73"/>
      <c r="G82" s="73"/>
      <c r="H82" s="73"/>
      <c r="I82" s="73"/>
      <c r="J82" s="73"/>
      <c r="K82" s="73"/>
      <c r="L82" s="73"/>
      <c r="M82" s="111"/>
      <c r="N82" s="111"/>
      <c r="O82" s="111"/>
      <c r="P82" s="111"/>
      <c r="Q82" s="111"/>
      <c r="R82" s="111"/>
      <c r="S82" s="111"/>
      <c r="T82" s="104"/>
      <c r="U82" s="104"/>
      <c r="V82" s="104"/>
      <c r="W82" s="175"/>
      <c r="X82" s="90"/>
      <c r="Y82" s="80"/>
    </row>
    <row r="83" spans="1:27" ht="18">
      <c r="A83" s="37"/>
      <c r="B83" s="380" t="s">
        <v>90</v>
      </c>
      <c r="C83" s="381"/>
      <c r="D83" s="174">
        <v>8635.8604480999893</v>
      </c>
      <c r="E83" s="174">
        <v>8734.3257021200006</v>
      </c>
      <c r="F83" s="174">
        <v>9317.7214547800049</v>
      </c>
      <c r="G83" s="174">
        <v>10239.959634759962</v>
      </c>
      <c r="H83" s="174">
        <v>10969.961350270052</v>
      </c>
      <c r="I83" s="174">
        <v>11515.115993320067</v>
      </c>
      <c r="J83" s="174">
        <v>13411.734076820043</v>
      </c>
      <c r="K83" s="174">
        <v>14504.669200119984</v>
      </c>
      <c r="L83" s="174">
        <v>14650.570217369976</v>
      </c>
      <c r="M83" s="212">
        <v>16328.72560442</v>
      </c>
      <c r="N83" s="212">
        <v>17342.552950079946</v>
      </c>
      <c r="O83" s="212">
        <v>21234.424430459985</v>
      </c>
      <c r="P83" s="212">
        <v>19938.809691420029</v>
      </c>
      <c r="Q83" s="212">
        <v>20234.598705819972</v>
      </c>
      <c r="R83" s="212">
        <v>22086.162200720049</v>
      </c>
      <c r="S83" s="212">
        <v>24899.489973599844</v>
      </c>
      <c r="T83" s="104">
        <f>SUM(D83:G83)</f>
        <v>36927.867239759958</v>
      </c>
      <c r="U83" s="104">
        <f>SUM(P83:S83)</f>
        <v>87159.060571559894</v>
      </c>
      <c r="V83" s="104">
        <f t="shared" si="5"/>
        <v>136.02516767531156</v>
      </c>
      <c r="W83" s="175"/>
      <c r="X83" s="90"/>
      <c r="Y83" s="80"/>
    </row>
    <row r="84" spans="1:27" ht="18">
      <c r="A84" s="37"/>
      <c r="B84" s="81" t="s">
        <v>93</v>
      </c>
      <c r="C84" s="82"/>
      <c r="D84" s="146"/>
      <c r="E84" s="146"/>
      <c r="F84" s="146"/>
      <c r="G84" s="146"/>
      <c r="H84" s="146"/>
      <c r="I84" s="146"/>
      <c r="J84" s="146"/>
      <c r="K84" s="146"/>
      <c r="L84" s="146"/>
      <c r="M84" s="111"/>
      <c r="N84" s="111"/>
      <c r="O84" s="111"/>
      <c r="P84" s="111"/>
      <c r="Q84" s="111"/>
      <c r="R84" s="111"/>
      <c r="S84" s="111"/>
      <c r="T84" s="104"/>
      <c r="U84" s="104"/>
      <c r="V84" s="104"/>
      <c r="W84" s="175"/>
      <c r="X84" s="90"/>
      <c r="Y84" s="80"/>
    </row>
    <row r="85" spans="1:27" ht="18.75" thickBot="1">
      <c r="A85" s="37"/>
      <c r="B85" s="378" t="s">
        <v>91</v>
      </c>
      <c r="C85" s="379"/>
      <c r="D85" s="174">
        <v>14.627680076799987</v>
      </c>
      <c r="E85" s="174">
        <v>8.4668931227999895</v>
      </c>
      <c r="F85" s="174">
        <v>4.5521096137999972</v>
      </c>
      <c r="G85" s="174">
        <v>4.1553152087999976</v>
      </c>
      <c r="H85" s="174">
        <v>1.7123761185999999</v>
      </c>
      <c r="I85" s="174">
        <v>1.7708095300000002</v>
      </c>
      <c r="J85" s="174">
        <v>1.5684675874</v>
      </c>
      <c r="K85" s="174">
        <v>2.0327758486000009</v>
      </c>
      <c r="L85" s="174">
        <v>0.61864666779999922</v>
      </c>
      <c r="M85" s="212">
        <v>0.2124252508000001</v>
      </c>
      <c r="N85" s="212">
        <v>0.16237153519999997</v>
      </c>
      <c r="O85" s="212">
        <v>0.1562326584</v>
      </c>
      <c r="P85" s="212">
        <v>0.26859108920000008</v>
      </c>
      <c r="Q85" s="212">
        <v>0.23621134039999994</v>
      </c>
      <c r="R85" s="212">
        <v>0.22173749500000003</v>
      </c>
      <c r="S85" s="313">
        <v>0.202989115</v>
      </c>
      <c r="T85" s="104">
        <f>SUM(D85:G85)</f>
        <v>31.801998022199975</v>
      </c>
      <c r="U85" s="104">
        <f>SUM(P85:S85)</f>
        <v>0.9295290396</v>
      </c>
      <c r="V85" s="104">
        <f t="shared" si="5"/>
        <v>-97.07713635177538</v>
      </c>
      <c r="W85" s="175"/>
      <c r="X85" s="90"/>
      <c r="Y85" s="80"/>
    </row>
    <row r="86" spans="1:27" s="133" customFormat="1" ht="18.75" thickBot="1">
      <c r="A86" s="131"/>
      <c r="B86" s="342" t="s">
        <v>78</v>
      </c>
      <c r="C86" s="343"/>
      <c r="D86" s="186">
        <v>14505.61282211521</v>
      </c>
      <c r="E86" s="186">
        <v>13597.159228366407</v>
      </c>
      <c r="F86" s="186">
        <v>14538.777360145456</v>
      </c>
      <c r="G86" s="186">
        <v>15633.876661988192</v>
      </c>
      <c r="H86" s="186">
        <v>15167.936057607754</v>
      </c>
      <c r="I86" s="186">
        <v>14679.62436493186</v>
      </c>
      <c r="J86" s="186">
        <v>15706.950297502799</v>
      </c>
      <c r="K86" s="186">
        <v>16318.063031459784</v>
      </c>
      <c r="L86" s="186">
        <v>16025.601169921863</v>
      </c>
      <c r="M86" s="185">
        <v>16128.157365890616</v>
      </c>
      <c r="N86" s="185">
        <v>15863.577067657659</v>
      </c>
      <c r="O86" s="185">
        <v>18963.106665433013</v>
      </c>
      <c r="P86" s="185">
        <v>16606.15681669558</v>
      </c>
      <c r="Q86" s="185">
        <v>16184.515251152992</v>
      </c>
      <c r="R86" s="185">
        <v>17692.587581275409</v>
      </c>
      <c r="S86" s="185">
        <f t="shared" ref="S86" si="6">+S88+S90</f>
        <v>18968.701960412771</v>
      </c>
      <c r="T86" s="182">
        <f>SUM(D86:G86)</f>
        <v>58275.426072615264</v>
      </c>
      <c r="U86" s="183">
        <f>SUM(P86:S86)</f>
        <v>69451.961609536753</v>
      </c>
      <c r="V86" s="183">
        <f t="shared" si="5"/>
        <v>19.17881393607443</v>
      </c>
      <c r="W86" s="175"/>
      <c r="X86" s="90"/>
      <c r="Y86" s="80"/>
      <c r="Z86" s="25"/>
      <c r="AA86" s="25"/>
    </row>
    <row r="87" spans="1:27" ht="18">
      <c r="A87" s="18"/>
      <c r="B87" s="63" t="s">
        <v>21</v>
      </c>
      <c r="C87" s="3"/>
      <c r="D87" s="73"/>
      <c r="E87" s="73"/>
      <c r="F87" s="73"/>
      <c r="G87" s="73"/>
      <c r="H87" s="73"/>
      <c r="I87" s="73"/>
      <c r="J87" s="73"/>
      <c r="K87" s="73"/>
      <c r="L87" s="73"/>
      <c r="M87" s="111"/>
      <c r="N87" s="111"/>
      <c r="O87" s="111"/>
      <c r="P87" s="111"/>
      <c r="Q87" s="111"/>
      <c r="R87" s="111"/>
      <c r="S87" s="111"/>
      <c r="T87" s="104"/>
      <c r="U87" s="104"/>
      <c r="V87" s="104"/>
      <c r="W87" s="175"/>
      <c r="X87" s="90"/>
      <c r="Y87" s="80"/>
    </row>
    <row r="88" spans="1:27" ht="18">
      <c r="A88" s="18"/>
      <c r="B88" s="344" t="s">
        <v>2</v>
      </c>
      <c r="C88" s="345"/>
      <c r="D88" s="73">
        <v>14165.042529020011</v>
      </c>
      <c r="E88" s="73">
        <v>13245.106781010007</v>
      </c>
      <c r="F88" s="73">
        <v>14281.278905420055</v>
      </c>
      <c r="G88" s="73">
        <v>15296.906729789993</v>
      </c>
      <c r="H88" s="73">
        <v>14926.907205169953</v>
      </c>
      <c r="I88" s="73">
        <v>14437.15104757006</v>
      </c>
      <c r="J88" s="73">
        <v>15391.445568659999</v>
      </c>
      <c r="K88" s="73">
        <v>16024.573346359984</v>
      </c>
      <c r="L88" s="73">
        <v>15753.056095880063</v>
      </c>
      <c r="M88" s="111">
        <v>15974.903712500016</v>
      </c>
      <c r="N88" s="111">
        <v>15692.98828722006</v>
      </c>
      <c r="O88" s="111">
        <v>18810.092241920014</v>
      </c>
      <c r="P88" s="111">
        <v>16460.081294089981</v>
      </c>
      <c r="Q88" s="111">
        <v>15966.078702059991</v>
      </c>
      <c r="R88" s="111">
        <v>17526.883757240008</v>
      </c>
      <c r="S88" s="111">
        <v>18737.916406809971</v>
      </c>
      <c r="T88" s="104">
        <f>SUM(D88:G88)</f>
        <v>56988.334945240058</v>
      </c>
      <c r="U88" s="104">
        <f>SUM(P88:S88)</f>
        <v>68690.96016019996</v>
      </c>
      <c r="V88" s="104">
        <f t="shared" si="5"/>
        <v>20.535123944584317</v>
      </c>
      <c r="W88" s="175"/>
      <c r="X88" s="90"/>
      <c r="Y88" s="80"/>
    </row>
    <row r="89" spans="1:27" ht="18">
      <c r="A89" s="18"/>
      <c r="B89" s="63" t="s">
        <v>22</v>
      </c>
      <c r="C89" s="3"/>
      <c r="D89" s="146"/>
      <c r="E89" s="146"/>
      <c r="F89" s="146"/>
      <c r="G89" s="146"/>
      <c r="H89" s="146"/>
      <c r="I89" s="146"/>
      <c r="J89" s="146"/>
      <c r="K89" s="146"/>
      <c r="L89" s="146"/>
      <c r="M89" s="111"/>
      <c r="N89" s="111"/>
      <c r="O89" s="111"/>
      <c r="P89" s="111"/>
      <c r="Q89" s="111"/>
      <c r="R89" s="111"/>
      <c r="S89" s="111"/>
      <c r="T89" s="104"/>
      <c r="U89" s="104"/>
      <c r="V89" s="104"/>
      <c r="W89" s="175"/>
      <c r="X89" s="90"/>
      <c r="Y89" s="80"/>
    </row>
    <row r="90" spans="1:27" ht="18.75" thickBot="1">
      <c r="A90" s="18"/>
      <c r="B90" s="344" t="s">
        <v>2</v>
      </c>
      <c r="C90" s="345"/>
      <c r="D90" s="73">
        <v>340.57029309519982</v>
      </c>
      <c r="E90" s="73">
        <v>352.05244735640048</v>
      </c>
      <c r="F90" s="73">
        <v>257.49845472539988</v>
      </c>
      <c r="G90" s="73">
        <v>336.9699321981995</v>
      </c>
      <c r="H90" s="73">
        <v>241.02885243780045</v>
      </c>
      <c r="I90" s="73">
        <v>242.4733173618003</v>
      </c>
      <c r="J90" s="73">
        <v>315.50472884280009</v>
      </c>
      <c r="K90" s="73">
        <v>293.48968509979971</v>
      </c>
      <c r="L90" s="73">
        <v>272.54507404179992</v>
      </c>
      <c r="M90" s="111">
        <v>153.25365339060031</v>
      </c>
      <c r="N90" s="111">
        <v>170.58878043760029</v>
      </c>
      <c r="O90" s="111">
        <v>153.01442351300031</v>
      </c>
      <c r="P90" s="111">
        <v>146.07552260560027</v>
      </c>
      <c r="Q90" s="111">
        <v>218.43654909300059</v>
      </c>
      <c r="R90" s="111">
        <v>165.70382403539995</v>
      </c>
      <c r="S90" s="111">
        <v>230.78555360280015</v>
      </c>
      <c r="T90" s="104">
        <f>SUM(D90:G90)</f>
        <v>1287.0911273751997</v>
      </c>
      <c r="U90" s="104">
        <f>SUM(P90:S90)</f>
        <v>761.00144933680099</v>
      </c>
      <c r="V90" s="104">
        <f t="shared" si="5"/>
        <v>-40.874314712375323</v>
      </c>
      <c r="W90" s="175"/>
      <c r="X90" s="90"/>
      <c r="Y90" s="80"/>
    </row>
    <row r="91" spans="1:27" s="133" customFormat="1" ht="20.100000000000001" customHeight="1" thickBot="1">
      <c r="A91" s="131"/>
      <c r="B91" s="342" t="s">
        <v>79</v>
      </c>
      <c r="C91" s="343"/>
      <c r="D91" s="186">
        <v>2044.224016634003</v>
      </c>
      <c r="E91" s="186">
        <v>1902.9944067914025</v>
      </c>
      <c r="F91" s="186">
        <v>2032.118837626394</v>
      </c>
      <c r="G91" s="186">
        <v>2313.1362167189986</v>
      </c>
      <c r="H91" s="186">
        <v>1912.4392073028055</v>
      </c>
      <c r="I91" s="186">
        <v>1830.0815020765999</v>
      </c>
      <c r="J91" s="186">
        <v>2017.252825349402</v>
      </c>
      <c r="K91" s="186">
        <v>1944.9650593302013</v>
      </c>
      <c r="L91" s="186">
        <v>1883.4794010961996</v>
      </c>
      <c r="M91" s="185">
        <v>1858.4120256090023</v>
      </c>
      <c r="N91" s="185">
        <v>1940.6913363047936</v>
      </c>
      <c r="O91" s="185">
        <v>2155.1454361285996</v>
      </c>
      <c r="P91" s="185">
        <v>2149.1490247499987</v>
      </c>
      <c r="Q91" s="185">
        <v>1953.308677623799</v>
      </c>
      <c r="R91" s="185">
        <v>1964.5588587947975</v>
      </c>
      <c r="S91" s="185">
        <f t="shared" ref="S91" si="7">+S93+S95</f>
        <v>2591.0079331733982</v>
      </c>
      <c r="T91" s="182">
        <f>SUM(D91:G91)</f>
        <v>8292.4734777707981</v>
      </c>
      <c r="U91" s="183">
        <f>SUM(P91:S91)</f>
        <v>8658.024494341993</v>
      </c>
      <c r="V91" s="183">
        <f t="shared" si="5"/>
        <v>4.4082265388138833</v>
      </c>
      <c r="W91" s="175"/>
      <c r="X91" s="90"/>
      <c r="Y91" s="80"/>
      <c r="Z91" s="25"/>
      <c r="AA91" s="25"/>
    </row>
    <row r="92" spans="1:27" ht="20.100000000000001" customHeight="1">
      <c r="A92" s="18"/>
      <c r="B92" s="63" t="s">
        <v>15</v>
      </c>
      <c r="C92" s="3"/>
      <c r="D92" s="73"/>
      <c r="E92" s="73"/>
      <c r="F92" s="73"/>
      <c r="G92" s="73"/>
      <c r="H92" s="73"/>
      <c r="I92" s="73"/>
      <c r="J92" s="73"/>
      <c r="K92" s="73"/>
      <c r="L92" s="73"/>
      <c r="M92" s="111"/>
      <c r="N92" s="111"/>
      <c r="O92" s="111"/>
      <c r="P92" s="111"/>
      <c r="Q92" s="111"/>
      <c r="R92" s="111"/>
      <c r="S92" s="111"/>
      <c r="T92" s="121"/>
      <c r="U92" s="104"/>
      <c r="V92" s="104"/>
      <c r="W92" s="175"/>
      <c r="X92" s="90"/>
      <c r="Y92" s="80"/>
    </row>
    <row r="93" spans="1:27" ht="25.5" customHeight="1">
      <c r="A93" s="18"/>
      <c r="B93" s="344" t="s">
        <v>2</v>
      </c>
      <c r="C93" s="345"/>
      <c r="D93" s="73">
        <v>2043.4471703400029</v>
      </c>
      <c r="E93" s="73">
        <v>1902.3299678400026</v>
      </c>
      <c r="F93" s="73">
        <v>2031.635720479994</v>
      </c>
      <c r="G93" s="73">
        <v>2312.7242178099987</v>
      </c>
      <c r="H93" s="73">
        <v>1912.1537697000056</v>
      </c>
      <c r="I93" s="73">
        <v>1829.8222708399999</v>
      </c>
      <c r="J93" s="73">
        <v>2016.645126830002</v>
      </c>
      <c r="K93" s="73">
        <v>1944.6812469300012</v>
      </c>
      <c r="L93" s="73">
        <v>1873.7734843399996</v>
      </c>
      <c r="M93" s="111">
        <v>1858.1429376500023</v>
      </c>
      <c r="N93" s="111">
        <v>1940.5578188899935</v>
      </c>
      <c r="O93" s="111">
        <v>2154.9911889599998</v>
      </c>
      <c r="P93" s="111">
        <v>2149.0159441799988</v>
      </c>
      <c r="Q93" s="111">
        <v>1953.1794432499989</v>
      </c>
      <c r="R93" s="111">
        <v>1964.4256809499975</v>
      </c>
      <c r="S93" s="111">
        <v>2590.8315955699982</v>
      </c>
      <c r="T93" s="121">
        <f>SUM(D93:G93)</f>
        <v>8290.1370764699986</v>
      </c>
      <c r="U93" s="104">
        <f>SUM(P93:S93)</f>
        <v>8657.4526639499927</v>
      </c>
      <c r="V93" s="104">
        <f t="shared" si="5"/>
        <v>4.4307540887659211</v>
      </c>
      <c r="W93" s="175"/>
      <c r="X93" s="90"/>
      <c r="Y93" s="80"/>
    </row>
    <row r="94" spans="1:27" ht="20.100000000000001" customHeight="1">
      <c r="A94" s="18"/>
      <c r="B94" s="63" t="s">
        <v>16</v>
      </c>
      <c r="C94" s="3"/>
      <c r="D94" s="146"/>
      <c r="E94" s="146"/>
      <c r="F94" s="146"/>
      <c r="G94" s="146"/>
      <c r="H94" s="146"/>
      <c r="I94" s="146"/>
      <c r="J94" s="146"/>
      <c r="K94" s="146"/>
      <c r="L94" s="146"/>
      <c r="M94" s="111"/>
      <c r="N94" s="111"/>
      <c r="O94" s="111"/>
      <c r="P94" s="111"/>
      <c r="Q94" s="111"/>
      <c r="R94" s="111"/>
      <c r="S94" s="111"/>
      <c r="T94" s="121"/>
      <c r="U94" s="104"/>
      <c r="V94" s="104"/>
      <c r="W94" s="175"/>
      <c r="X94" s="90"/>
      <c r="Y94" s="80"/>
    </row>
    <row r="95" spans="1:27" ht="19.5" customHeight="1" thickBot="1">
      <c r="A95" s="18"/>
      <c r="B95" s="375" t="s">
        <v>2</v>
      </c>
      <c r="C95" s="376"/>
      <c r="D95" s="73">
        <v>0.77684629400000016</v>
      </c>
      <c r="E95" s="73">
        <v>0.66443895140000031</v>
      </c>
      <c r="F95" s="73">
        <v>0.48311714640000036</v>
      </c>
      <c r="G95" s="73">
        <v>0.41199890900000008</v>
      </c>
      <c r="H95" s="73">
        <v>0.28543760279999975</v>
      </c>
      <c r="I95" s="73">
        <v>0.25923123660000008</v>
      </c>
      <c r="J95" s="73">
        <v>0.60769851939999975</v>
      </c>
      <c r="K95" s="73">
        <v>0.28381240020000026</v>
      </c>
      <c r="L95" s="73">
        <v>9.7059167561999953</v>
      </c>
      <c r="M95" s="111">
        <v>0.26908795900000004</v>
      </c>
      <c r="N95" s="111">
        <v>0.13351741479999998</v>
      </c>
      <c r="O95" s="111">
        <v>0.15424716859999993</v>
      </c>
      <c r="P95" s="111">
        <v>0.13308057000000004</v>
      </c>
      <c r="Q95" s="111">
        <v>0.12923437380000002</v>
      </c>
      <c r="R95" s="111">
        <v>0.1331778448</v>
      </c>
      <c r="S95" s="111">
        <v>0.17633760340000001</v>
      </c>
      <c r="T95" s="121">
        <f t="shared" ref="T95:T107" si="8">SUM(D95:G95)</f>
        <v>2.3364013008000009</v>
      </c>
      <c r="U95" s="104">
        <f t="shared" ref="U95:U107" si="9">SUM(P95:S95)</f>
        <v>0.57183039200000008</v>
      </c>
      <c r="V95" s="104">
        <f t="shared" si="5"/>
        <v>-75.525163771985532</v>
      </c>
      <c r="W95" s="175"/>
      <c r="X95" s="90"/>
      <c r="Y95" s="80"/>
    </row>
    <row r="96" spans="1:27" s="133" customFormat="1" ht="35.25" customHeight="1" thickBot="1">
      <c r="A96" s="131"/>
      <c r="B96" s="371" t="s">
        <v>121</v>
      </c>
      <c r="C96" s="372"/>
      <c r="D96" s="135">
        <v>23205310</v>
      </c>
      <c r="E96" s="135">
        <v>24155224</v>
      </c>
      <c r="F96" s="135">
        <v>27648980</v>
      </c>
      <c r="G96" s="135">
        <v>30190535</v>
      </c>
      <c r="H96" s="135">
        <v>32977409</v>
      </c>
      <c r="I96" s="135">
        <v>34390734</v>
      </c>
      <c r="J96" s="135">
        <v>36954917</v>
      </c>
      <c r="K96" s="135">
        <v>40899244</v>
      </c>
      <c r="L96" s="135">
        <v>43540964</v>
      </c>
      <c r="M96" s="233">
        <v>49028153</v>
      </c>
      <c r="N96" s="233">
        <v>50369374</v>
      </c>
      <c r="O96" s="233">
        <v>56315944</v>
      </c>
      <c r="P96" s="233">
        <v>52918668</v>
      </c>
      <c r="Q96" s="233">
        <v>55968038</v>
      </c>
      <c r="R96" s="233">
        <v>62783348</v>
      </c>
      <c r="S96" s="233">
        <f>+S97+S98</f>
        <v>67334876</v>
      </c>
      <c r="T96" s="233">
        <f t="shared" si="8"/>
        <v>105200049</v>
      </c>
      <c r="U96" s="233">
        <f t="shared" si="9"/>
        <v>239004930</v>
      </c>
      <c r="V96" s="308">
        <f>+((U96-T96)/T96)*100</f>
        <v>127.19089227800644</v>
      </c>
      <c r="W96" s="175"/>
      <c r="X96" s="90"/>
      <c r="Y96" s="80"/>
      <c r="Z96" s="25"/>
      <c r="AA96" s="25"/>
    </row>
    <row r="97" spans="1:27" ht="20.100000000000001" customHeight="1">
      <c r="A97" s="18"/>
      <c r="B97" s="346" t="s">
        <v>124</v>
      </c>
      <c r="C97" s="347"/>
      <c r="D97" s="73">
        <v>23187282</v>
      </c>
      <c r="E97" s="73">
        <v>24144911</v>
      </c>
      <c r="F97" s="73">
        <v>27642418</v>
      </c>
      <c r="G97" s="73">
        <v>30184423</v>
      </c>
      <c r="H97" s="73">
        <v>32973969</v>
      </c>
      <c r="I97" s="73">
        <v>34387731</v>
      </c>
      <c r="J97" s="73">
        <v>36951960</v>
      </c>
      <c r="K97" s="73">
        <v>40896854</v>
      </c>
      <c r="L97" s="73">
        <v>43539143</v>
      </c>
      <c r="M97" s="111">
        <v>49026311</v>
      </c>
      <c r="N97" s="111">
        <v>50367677</v>
      </c>
      <c r="O97" s="111">
        <v>56314285</v>
      </c>
      <c r="P97" s="111">
        <v>52917239</v>
      </c>
      <c r="Q97" s="111">
        <v>55966718</v>
      </c>
      <c r="R97" s="111">
        <v>62782161</v>
      </c>
      <c r="S97" s="111">
        <v>67333672</v>
      </c>
      <c r="T97" s="104">
        <f t="shared" si="8"/>
        <v>105159034</v>
      </c>
      <c r="U97" s="104">
        <f t="shared" si="9"/>
        <v>238999790</v>
      </c>
      <c r="V97" s="309">
        <f>+((U97-T97)/T97)*100</f>
        <v>127.27461532216053</v>
      </c>
      <c r="W97" s="175"/>
      <c r="X97" s="90"/>
      <c r="Y97" s="80"/>
    </row>
    <row r="98" spans="1:27" ht="20.100000000000001" customHeight="1" thickBot="1">
      <c r="A98" s="18"/>
      <c r="B98" s="346" t="s">
        <v>17</v>
      </c>
      <c r="C98" s="347"/>
      <c r="D98" s="73">
        <v>18028</v>
      </c>
      <c r="E98" s="73">
        <v>10313</v>
      </c>
      <c r="F98" s="73">
        <v>6562</v>
      </c>
      <c r="G98" s="73">
        <v>6112</v>
      </c>
      <c r="H98" s="73">
        <v>3440</v>
      </c>
      <c r="I98" s="73">
        <v>3003</v>
      </c>
      <c r="J98" s="73">
        <v>2957</v>
      </c>
      <c r="K98" s="73">
        <v>2390</v>
      </c>
      <c r="L98" s="73">
        <v>1821</v>
      </c>
      <c r="M98" s="111">
        <v>1842</v>
      </c>
      <c r="N98" s="111">
        <v>1697</v>
      </c>
      <c r="O98" s="111">
        <v>1659</v>
      </c>
      <c r="P98" s="236">
        <v>1429</v>
      </c>
      <c r="Q98" s="236">
        <v>1320</v>
      </c>
      <c r="R98" s="236">
        <v>1187</v>
      </c>
      <c r="S98" s="236">
        <v>1204</v>
      </c>
      <c r="T98" s="104">
        <f t="shared" si="8"/>
        <v>41015</v>
      </c>
      <c r="U98" s="104">
        <f t="shared" si="9"/>
        <v>5140</v>
      </c>
      <c r="V98" s="310">
        <f>+((U98-T98)/T98)*100</f>
        <v>-87.467999512373524</v>
      </c>
      <c r="W98" s="175"/>
      <c r="X98" s="90"/>
      <c r="Y98" s="80"/>
    </row>
    <row r="99" spans="1:27" s="133" customFormat="1" ht="20.100000000000001" customHeight="1" thickBot="1">
      <c r="A99" s="131"/>
      <c r="B99" s="134"/>
      <c r="C99" s="144" t="s">
        <v>112</v>
      </c>
      <c r="D99" s="187">
        <v>18356410</v>
      </c>
      <c r="E99" s="187">
        <v>19325794</v>
      </c>
      <c r="F99" s="187">
        <v>22512689</v>
      </c>
      <c r="G99" s="187">
        <v>24866005</v>
      </c>
      <c r="H99" s="188">
        <v>27543681</v>
      </c>
      <c r="I99" s="188">
        <v>29077552</v>
      </c>
      <c r="J99" s="188">
        <v>31481753</v>
      </c>
      <c r="K99" s="188">
        <v>35356755</v>
      </c>
      <c r="L99" s="188">
        <v>38125687</v>
      </c>
      <c r="M99" s="187">
        <v>43354672</v>
      </c>
      <c r="N99" s="187">
        <v>44900287</v>
      </c>
      <c r="O99" s="187">
        <v>50496894</v>
      </c>
      <c r="P99" s="187">
        <v>47683388</v>
      </c>
      <c r="Q99" s="187">
        <v>50764837</v>
      </c>
      <c r="R99" s="187">
        <v>57456545</v>
      </c>
      <c r="S99" s="187">
        <f>SUM(S100:S101)</f>
        <v>62026526</v>
      </c>
      <c r="T99" s="187">
        <f t="shared" si="8"/>
        <v>85060898</v>
      </c>
      <c r="U99" s="187">
        <f t="shared" si="9"/>
        <v>217931296</v>
      </c>
      <c r="V99" s="288">
        <f t="shared" si="5"/>
        <v>156.20620182025354</v>
      </c>
      <c r="W99" s="175"/>
      <c r="X99" s="90"/>
      <c r="Y99" s="80"/>
      <c r="Z99" s="25"/>
      <c r="AA99" s="25"/>
    </row>
    <row r="100" spans="1:27" ht="20.100000000000001" customHeight="1">
      <c r="A100" s="37"/>
      <c r="B100" s="373" t="s">
        <v>100</v>
      </c>
      <c r="C100" s="374"/>
      <c r="D100" s="159">
        <v>18351958</v>
      </c>
      <c r="E100" s="159">
        <v>19323231</v>
      </c>
      <c r="F100" s="159">
        <v>22511274</v>
      </c>
      <c r="G100" s="159">
        <v>24864829</v>
      </c>
      <c r="H100" s="179">
        <v>27543063</v>
      </c>
      <c r="I100" s="179">
        <v>29076960</v>
      </c>
      <c r="J100" s="179">
        <v>31481186</v>
      </c>
      <c r="K100" s="179">
        <v>35356213</v>
      </c>
      <c r="L100" s="179">
        <v>38125421</v>
      </c>
      <c r="M100" s="159">
        <v>43354497</v>
      </c>
      <c r="N100" s="159">
        <v>44900151</v>
      </c>
      <c r="O100" s="159">
        <v>50496746</v>
      </c>
      <c r="P100" s="159">
        <v>47683200</v>
      </c>
      <c r="Q100" s="159">
        <v>50764713</v>
      </c>
      <c r="R100" s="159">
        <v>57456430</v>
      </c>
      <c r="S100" s="159">
        <v>62026435</v>
      </c>
      <c r="T100" s="120">
        <f t="shared" si="8"/>
        <v>85051292</v>
      </c>
      <c r="U100" s="120">
        <f t="shared" si="9"/>
        <v>217930778</v>
      </c>
      <c r="V100" s="289">
        <f>+((U100-T100)/T100)*100</f>
        <v>156.23452962948522</v>
      </c>
      <c r="W100" s="175"/>
      <c r="X100" s="90"/>
      <c r="Y100" s="80"/>
    </row>
    <row r="101" spans="1:27" ht="20.100000000000001" customHeight="1" thickBot="1">
      <c r="A101" s="37"/>
      <c r="B101" s="99" t="s">
        <v>101</v>
      </c>
      <c r="C101" s="178"/>
      <c r="D101" s="161">
        <v>4452</v>
      </c>
      <c r="E101" s="161">
        <v>2563</v>
      </c>
      <c r="F101" s="161">
        <v>1415</v>
      </c>
      <c r="G101" s="161">
        <v>1176</v>
      </c>
      <c r="H101" s="180">
        <v>618</v>
      </c>
      <c r="I101" s="180">
        <v>592</v>
      </c>
      <c r="J101" s="180">
        <v>567</v>
      </c>
      <c r="K101" s="180">
        <v>542</v>
      </c>
      <c r="L101" s="180">
        <v>266</v>
      </c>
      <c r="M101" s="161">
        <v>175</v>
      </c>
      <c r="N101" s="161">
        <v>136</v>
      </c>
      <c r="O101" s="161">
        <v>148</v>
      </c>
      <c r="P101" s="161">
        <v>188</v>
      </c>
      <c r="Q101" s="161">
        <v>124</v>
      </c>
      <c r="R101" s="161">
        <v>115</v>
      </c>
      <c r="S101" s="161">
        <v>91</v>
      </c>
      <c r="T101" s="122">
        <f t="shared" si="8"/>
        <v>9606</v>
      </c>
      <c r="U101" s="122">
        <f t="shared" si="9"/>
        <v>518</v>
      </c>
      <c r="V101" s="290">
        <f>+((U101-T101)/T101)*100</f>
        <v>-94.607536956069126</v>
      </c>
      <c r="W101" s="175"/>
      <c r="X101" s="90"/>
      <c r="Y101" s="80"/>
    </row>
    <row r="102" spans="1:27" s="133" customFormat="1" ht="20.100000000000001" customHeight="1" thickBot="1">
      <c r="A102" s="131"/>
      <c r="B102" s="342" t="s">
        <v>77</v>
      </c>
      <c r="C102" s="343"/>
      <c r="D102" s="183">
        <v>5067501</v>
      </c>
      <c r="E102" s="183">
        <v>5056344</v>
      </c>
      <c r="F102" s="183">
        <v>5814883</v>
      </c>
      <c r="G102" s="183">
        <v>6035375</v>
      </c>
      <c r="H102" s="190">
        <v>6425618</v>
      </c>
      <c r="I102" s="190">
        <v>6290028</v>
      </c>
      <c r="J102" s="190">
        <v>5191140</v>
      </c>
      <c r="K102" s="190">
        <v>5374541</v>
      </c>
      <c r="L102" s="190">
        <v>5340341</v>
      </c>
      <c r="M102" s="183">
        <v>5538681</v>
      </c>
      <c r="N102" s="183">
        <v>5509182</v>
      </c>
      <c r="O102" s="183">
        <v>5943008</v>
      </c>
      <c r="P102" s="183">
        <v>5233457</v>
      </c>
      <c r="Q102" s="183">
        <v>5347584</v>
      </c>
      <c r="R102" s="183">
        <v>5680131</v>
      </c>
      <c r="S102" s="183">
        <f t="shared" ref="S102" si="10">+S103+S104</f>
        <v>5941055</v>
      </c>
      <c r="T102" s="182">
        <f t="shared" si="8"/>
        <v>21974103</v>
      </c>
      <c r="U102" s="183">
        <f t="shared" si="9"/>
        <v>22202227</v>
      </c>
      <c r="V102" s="291">
        <f t="shared" si="5"/>
        <v>1.0381493160380653</v>
      </c>
      <c r="W102" s="175"/>
      <c r="X102" s="90"/>
      <c r="Y102" s="80"/>
      <c r="Z102" s="25"/>
      <c r="AA102" s="25"/>
    </row>
    <row r="103" spans="1:27" ht="20.100000000000001" customHeight="1">
      <c r="A103" s="18"/>
      <c r="B103" s="346" t="s">
        <v>18</v>
      </c>
      <c r="C103" s="347"/>
      <c r="D103" s="104">
        <v>5048647</v>
      </c>
      <c r="E103" s="104">
        <v>5040895</v>
      </c>
      <c r="F103" s="104">
        <v>5800768</v>
      </c>
      <c r="G103" s="104">
        <v>6022613</v>
      </c>
      <c r="H103" s="177">
        <v>6413393</v>
      </c>
      <c r="I103" s="177">
        <v>6279476</v>
      </c>
      <c r="J103" s="177">
        <v>5181082</v>
      </c>
      <c r="K103" s="177">
        <v>5366155</v>
      </c>
      <c r="L103" s="177">
        <v>5333496</v>
      </c>
      <c r="M103" s="104">
        <v>5532169</v>
      </c>
      <c r="N103" s="104">
        <v>5502930</v>
      </c>
      <c r="O103" s="104">
        <v>5937298</v>
      </c>
      <c r="P103" s="104">
        <v>5228248</v>
      </c>
      <c r="Q103" s="104">
        <v>5343004</v>
      </c>
      <c r="R103" s="104">
        <v>5675534</v>
      </c>
      <c r="S103" s="104">
        <v>5937073</v>
      </c>
      <c r="T103" s="104">
        <f t="shared" si="8"/>
        <v>21912923</v>
      </c>
      <c r="U103" s="104">
        <f t="shared" si="9"/>
        <v>22183859</v>
      </c>
      <c r="V103" s="292">
        <f>+((U103-T103)/T103)*100</f>
        <v>1.2364210835770291</v>
      </c>
      <c r="W103" s="175"/>
      <c r="X103" s="90"/>
      <c r="Y103" s="80"/>
    </row>
    <row r="104" spans="1:27" ht="20.100000000000001" customHeight="1" thickBot="1">
      <c r="A104" s="18"/>
      <c r="B104" s="64" t="s">
        <v>50</v>
      </c>
      <c r="C104" s="6"/>
      <c r="D104" s="104">
        <v>18854</v>
      </c>
      <c r="E104" s="104">
        <v>15449</v>
      </c>
      <c r="F104" s="104">
        <v>14115</v>
      </c>
      <c r="G104" s="104">
        <v>12762</v>
      </c>
      <c r="H104" s="177">
        <v>12225</v>
      </c>
      <c r="I104" s="177">
        <v>10552</v>
      </c>
      <c r="J104" s="177">
        <v>10058</v>
      </c>
      <c r="K104" s="177">
        <v>8386</v>
      </c>
      <c r="L104" s="177">
        <v>6845</v>
      </c>
      <c r="M104" s="104">
        <v>6512</v>
      </c>
      <c r="N104" s="104">
        <v>6252</v>
      </c>
      <c r="O104" s="104">
        <v>5710</v>
      </c>
      <c r="P104" s="104">
        <v>5209</v>
      </c>
      <c r="Q104" s="104">
        <v>4580</v>
      </c>
      <c r="R104" s="104">
        <v>4597</v>
      </c>
      <c r="S104" s="104">
        <v>3982</v>
      </c>
      <c r="T104" s="104">
        <f t="shared" si="8"/>
        <v>61180</v>
      </c>
      <c r="U104" s="104">
        <f t="shared" si="9"/>
        <v>18368</v>
      </c>
      <c r="V104" s="292">
        <f>+((U104-T104)/T104)*100</f>
        <v>-69.977116704805482</v>
      </c>
      <c r="W104" s="175"/>
      <c r="X104" s="90"/>
      <c r="Y104" s="80"/>
    </row>
    <row r="105" spans="1:27" s="133" customFormat="1" ht="20.100000000000001" customHeight="1" thickBot="1">
      <c r="A105" s="131"/>
      <c r="B105" s="342" t="s">
        <v>76</v>
      </c>
      <c r="C105" s="343"/>
      <c r="D105" s="187">
        <v>752199</v>
      </c>
      <c r="E105" s="187">
        <v>730764</v>
      </c>
      <c r="F105" s="187">
        <v>773650</v>
      </c>
      <c r="G105" s="187">
        <v>812918</v>
      </c>
      <c r="H105" s="188">
        <v>790025</v>
      </c>
      <c r="I105" s="188">
        <v>783781</v>
      </c>
      <c r="J105" s="188">
        <v>805288</v>
      </c>
      <c r="K105" s="188">
        <v>802746</v>
      </c>
      <c r="L105" s="188">
        <v>805706</v>
      </c>
      <c r="M105" s="187">
        <v>829845</v>
      </c>
      <c r="N105" s="187">
        <v>831079</v>
      </c>
      <c r="O105" s="187">
        <v>896203</v>
      </c>
      <c r="P105" s="187">
        <v>829780</v>
      </c>
      <c r="Q105" s="187">
        <v>780272</v>
      </c>
      <c r="R105" s="187">
        <v>846657</v>
      </c>
      <c r="S105" s="187">
        <v>842485</v>
      </c>
      <c r="T105" s="187">
        <f t="shared" si="8"/>
        <v>3069531</v>
      </c>
      <c r="U105" s="189">
        <f t="shared" si="9"/>
        <v>3299194</v>
      </c>
      <c r="V105" s="288">
        <f>+((U105-T105)/T105)*100</f>
        <v>7.4820224978995169</v>
      </c>
      <c r="W105" s="175"/>
      <c r="X105" s="90"/>
      <c r="Y105" s="80"/>
      <c r="Z105" s="25"/>
      <c r="AA105" s="25"/>
    </row>
    <row r="106" spans="1:27" ht="20.100000000000001" customHeight="1">
      <c r="A106" s="18"/>
      <c r="B106" s="154" t="s">
        <v>15</v>
      </c>
      <c r="C106" s="155"/>
      <c r="D106" s="159">
        <v>751141</v>
      </c>
      <c r="E106" s="159">
        <v>729812</v>
      </c>
      <c r="F106" s="159">
        <v>772811</v>
      </c>
      <c r="G106" s="159">
        <v>812141</v>
      </c>
      <c r="H106" s="179">
        <v>789464</v>
      </c>
      <c r="I106" s="179">
        <v>783250</v>
      </c>
      <c r="J106" s="179">
        <v>804768</v>
      </c>
      <c r="K106" s="179">
        <v>802293</v>
      </c>
      <c r="L106" s="179">
        <v>805303</v>
      </c>
      <c r="M106" s="159">
        <v>829349</v>
      </c>
      <c r="N106" s="159">
        <v>830742</v>
      </c>
      <c r="O106" s="159">
        <v>895895</v>
      </c>
      <c r="P106" s="159">
        <v>829460</v>
      </c>
      <c r="Q106" s="159">
        <v>779984</v>
      </c>
      <c r="R106" s="159">
        <v>846370</v>
      </c>
      <c r="S106" s="159">
        <v>842237</v>
      </c>
      <c r="T106" s="120">
        <f t="shared" si="8"/>
        <v>3065905</v>
      </c>
      <c r="U106" s="120">
        <f t="shared" si="9"/>
        <v>3298051</v>
      </c>
      <c r="V106" s="289">
        <f t="shared" si="5"/>
        <v>7.57185888016752</v>
      </c>
      <c r="W106" s="175"/>
      <c r="X106" s="90"/>
      <c r="Y106" s="80"/>
    </row>
    <row r="107" spans="1:27" ht="20.100000000000001" customHeight="1" thickBot="1">
      <c r="A107" s="18"/>
      <c r="B107" s="65" t="s">
        <v>16</v>
      </c>
      <c r="C107" s="7"/>
      <c r="D107" s="161">
        <v>1058</v>
      </c>
      <c r="E107" s="161">
        <v>952</v>
      </c>
      <c r="F107" s="161">
        <v>839</v>
      </c>
      <c r="G107" s="161">
        <v>777</v>
      </c>
      <c r="H107" s="180">
        <v>561</v>
      </c>
      <c r="I107" s="180">
        <v>531</v>
      </c>
      <c r="J107" s="180">
        <v>520</v>
      </c>
      <c r="K107" s="180">
        <v>453</v>
      </c>
      <c r="L107" s="180">
        <v>403</v>
      </c>
      <c r="M107" s="161">
        <v>496</v>
      </c>
      <c r="N107" s="161">
        <v>337</v>
      </c>
      <c r="O107" s="161">
        <v>308</v>
      </c>
      <c r="P107" s="161">
        <v>320</v>
      </c>
      <c r="Q107" s="161">
        <v>288</v>
      </c>
      <c r="R107" s="161">
        <v>287</v>
      </c>
      <c r="S107" s="161">
        <v>248</v>
      </c>
      <c r="T107" s="122">
        <f t="shared" si="8"/>
        <v>3626</v>
      </c>
      <c r="U107" s="122">
        <f t="shared" si="9"/>
        <v>1143</v>
      </c>
      <c r="V107" s="290">
        <f t="shared" si="5"/>
        <v>-68.477661334804196</v>
      </c>
      <c r="W107" s="175"/>
      <c r="X107" s="90"/>
      <c r="Y107" s="80"/>
    </row>
    <row r="108" spans="1:27" ht="20.100000000000001" customHeight="1">
      <c r="A108" s="18"/>
      <c r="B108" s="66" t="s">
        <v>94</v>
      </c>
      <c r="C108" s="35"/>
      <c r="D108" s="14"/>
      <c r="E108" s="14"/>
      <c r="F108" s="14"/>
      <c r="G108" s="14"/>
      <c r="H108" s="14"/>
      <c r="I108" s="14"/>
      <c r="J108" s="14"/>
      <c r="K108" s="14"/>
      <c r="L108" s="14"/>
      <c r="M108" s="114"/>
      <c r="N108" s="114"/>
      <c r="O108" s="114"/>
      <c r="P108" s="114"/>
      <c r="Q108" s="114"/>
      <c r="R108" s="114"/>
      <c r="S108" s="114"/>
      <c r="T108" s="110"/>
      <c r="U108" s="110"/>
      <c r="V108" s="110"/>
      <c r="W108" s="175"/>
      <c r="X108" s="90"/>
      <c r="Y108" s="80"/>
    </row>
    <row r="109" spans="1:27" ht="20.100000000000001" customHeight="1">
      <c r="A109" s="18"/>
      <c r="B109" s="66" t="s">
        <v>95</v>
      </c>
      <c r="C109" s="35"/>
      <c r="D109" s="14"/>
      <c r="E109" s="14"/>
      <c r="F109" s="14"/>
      <c r="G109" s="14"/>
      <c r="H109" s="14"/>
      <c r="I109" s="14"/>
      <c r="J109" s="14"/>
      <c r="K109" s="14"/>
      <c r="L109" s="14"/>
      <c r="M109" s="114"/>
      <c r="N109" s="114"/>
      <c r="O109" s="114"/>
      <c r="P109" s="114"/>
      <c r="Q109" s="114"/>
      <c r="R109" s="114"/>
      <c r="S109" s="114"/>
      <c r="T109" s="110"/>
      <c r="U109" s="110"/>
      <c r="V109" s="110"/>
      <c r="W109" s="175"/>
      <c r="X109" s="90"/>
      <c r="Y109" s="80"/>
    </row>
    <row r="110" spans="1:27" s="30" customFormat="1" ht="20.100000000000001" customHeight="1" thickBot="1">
      <c r="A110" s="18"/>
      <c r="B110" s="50" t="s">
        <v>23</v>
      </c>
      <c r="C110" s="10"/>
      <c r="D110" s="43"/>
      <c r="E110" s="43"/>
      <c r="F110" s="43"/>
      <c r="G110" s="43"/>
      <c r="H110" s="43"/>
      <c r="I110" s="43"/>
      <c r="J110" s="43"/>
      <c r="K110" s="43"/>
      <c r="L110" s="43"/>
      <c r="M110" s="213"/>
      <c r="N110" s="213"/>
      <c r="O110" s="213"/>
      <c r="P110" s="213"/>
      <c r="Q110" s="213"/>
      <c r="R110" s="213"/>
      <c r="S110" s="213"/>
      <c r="T110" s="109"/>
      <c r="U110" s="109"/>
      <c r="V110" s="109"/>
      <c r="W110" s="175"/>
      <c r="X110" s="90"/>
      <c r="Y110" s="80"/>
    </row>
    <row r="111" spans="1:27" s="136" customFormat="1" ht="20.100000000000001" customHeight="1" thickBot="1">
      <c r="A111" s="131"/>
      <c r="B111" s="128"/>
      <c r="C111" s="129" t="s">
        <v>40</v>
      </c>
      <c r="D111" s="193">
        <v>2628.2727413603998</v>
      </c>
      <c r="E111" s="193">
        <v>2374.0281086758</v>
      </c>
      <c r="F111" s="193">
        <v>2485.0620696989999</v>
      </c>
      <c r="G111" s="193">
        <v>3451.5906781065996</v>
      </c>
      <c r="H111" s="193">
        <v>2847.5825763884</v>
      </c>
      <c r="I111" s="193">
        <v>2798.9369677606001</v>
      </c>
      <c r="J111" s="193">
        <v>3124.5495188780001</v>
      </c>
      <c r="K111" s="193">
        <v>2780.8927168856003</v>
      </c>
      <c r="L111" s="193">
        <v>2791.4247879178001</v>
      </c>
      <c r="M111" s="209">
        <v>3023.5382771236</v>
      </c>
      <c r="N111" s="209">
        <v>2758.2480315506</v>
      </c>
      <c r="O111" s="209">
        <v>3459.3532150577998</v>
      </c>
      <c r="P111" s="209">
        <v>2546.9071902139999</v>
      </c>
      <c r="Q111" s="209">
        <v>2357.1794190767996</v>
      </c>
      <c r="R111" s="209">
        <v>2438.6898438461999</v>
      </c>
      <c r="S111" s="209">
        <f>SUM(S113:S115)</f>
        <v>3603.1694274062002</v>
      </c>
      <c r="T111" s="182">
        <f>SUM(D111:G111)</f>
        <v>10938.953597841799</v>
      </c>
      <c r="U111" s="183">
        <f>SUM(P111:S111)</f>
        <v>10945.9458805432</v>
      </c>
      <c r="V111" s="183">
        <f t="shared" si="5"/>
        <v>6.3920946723652866E-2</v>
      </c>
      <c r="W111" s="175"/>
      <c r="X111" s="90"/>
      <c r="Y111" s="80"/>
      <c r="Z111" s="30"/>
      <c r="AA111" s="30"/>
    </row>
    <row r="112" spans="1:27" ht="20.100000000000001" customHeight="1">
      <c r="A112" s="18"/>
      <c r="B112" s="62" t="s">
        <v>41</v>
      </c>
      <c r="C112" s="2"/>
      <c r="D112" s="96"/>
      <c r="E112" s="96"/>
      <c r="F112" s="96"/>
      <c r="G112" s="96"/>
      <c r="H112" s="96"/>
      <c r="I112" s="96"/>
      <c r="J112" s="96"/>
      <c r="K112" s="96"/>
      <c r="L112" s="96"/>
      <c r="M112" s="150"/>
      <c r="N112" s="150"/>
      <c r="O112" s="150"/>
      <c r="P112" s="150"/>
      <c r="Q112" s="150"/>
      <c r="R112" s="150"/>
      <c r="S112" s="150"/>
      <c r="T112" s="121"/>
      <c r="U112" s="104"/>
      <c r="V112" s="104"/>
      <c r="W112" s="175"/>
      <c r="X112" s="90"/>
      <c r="Y112" s="80"/>
    </row>
    <row r="113" spans="1:27" s="29" customFormat="1" ht="20.100000000000001" customHeight="1">
      <c r="A113" s="18"/>
      <c r="B113" s="337" t="s">
        <v>2</v>
      </c>
      <c r="C113" s="338"/>
      <c r="D113" s="91">
        <v>2568.2826818099998</v>
      </c>
      <c r="E113" s="91">
        <v>2324.2372749299998</v>
      </c>
      <c r="F113" s="91">
        <v>2449.1397918600001</v>
      </c>
      <c r="G113" s="91">
        <v>3415.2049444299996</v>
      </c>
      <c r="H113" s="91">
        <v>2821.4460351100001</v>
      </c>
      <c r="I113" s="91">
        <v>2784.4013294699998</v>
      </c>
      <c r="J113" s="91">
        <v>3111.7082039299999</v>
      </c>
      <c r="K113" s="91">
        <v>2763.6739593800003</v>
      </c>
      <c r="L113" s="91">
        <v>2786.0134605600001</v>
      </c>
      <c r="M113" s="150">
        <v>3013.07595214</v>
      </c>
      <c r="N113" s="150">
        <v>2756.0675379499999</v>
      </c>
      <c r="O113" s="150">
        <v>3449.7467953299997</v>
      </c>
      <c r="P113" s="150">
        <v>2541.44206214</v>
      </c>
      <c r="Q113" s="150">
        <v>2355.0244400799997</v>
      </c>
      <c r="R113" s="150">
        <v>2436.4045262899999</v>
      </c>
      <c r="S113" s="150">
        <v>3596.1656543600002</v>
      </c>
      <c r="T113" s="121">
        <f>SUM(D113:G113)</f>
        <v>10756.864693029998</v>
      </c>
      <c r="U113" s="104">
        <f>SUM(P113:S113)</f>
        <v>10929.036682869999</v>
      </c>
      <c r="V113" s="104">
        <f t="shared" si="5"/>
        <v>1.6005778147563845</v>
      </c>
      <c r="W113" s="175"/>
      <c r="X113" s="90"/>
      <c r="Y113" s="80"/>
    </row>
    <row r="114" spans="1:27" s="36" customFormat="1" ht="20.100000000000001" customHeight="1">
      <c r="A114" s="37"/>
      <c r="B114" s="81" t="s">
        <v>42</v>
      </c>
      <c r="C114" s="94"/>
      <c r="D114" s="91"/>
      <c r="E114" s="91"/>
      <c r="F114" s="91"/>
      <c r="G114" s="91"/>
      <c r="H114" s="91"/>
      <c r="I114" s="91"/>
      <c r="J114" s="91"/>
      <c r="K114" s="91"/>
      <c r="L114" s="91"/>
      <c r="M114" s="150"/>
      <c r="N114" s="150"/>
      <c r="O114" s="150"/>
      <c r="P114" s="150"/>
      <c r="Q114" s="150"/>
      <c r="R114" s="150"/>
      <c r="S114" s="150"/>
      <c r="T114" s="121"/>
      <c r="U114" s="104"/>
      <c r="V114" s="111"/>
      <c r="W114" s="175"/>
      <c r="X114" s="90"/>
      <c r="Y114" s="90"/>
    </row>
    <row r="115" spans="1:27" s="36" customFormat="1" ht="20.100000000000001" customHeight="1" thickBot="1">
      <c r="A115" s="37"/>
      <c r="B115" s="363" t="s">
        <v>2</v>
      </c>
      <c r="C115" s="364"/>
      <c r="D115" s="91">
        <v>59.990059550400005</v>
      </c>
      <c r="E115" s="91">
        <v>49.790833745800008</v>
      </c>
      <c r="F115" s="91">
        <v>35.922277839000003</v>
      </c>
      <c r="G115" s="91">
        <v>36.385733676599997</v>
      </c>
      <c r="H115" s="91">
        <v>26.136541278400003</v>
      </c>
      <c r="I115" s="91">
        <v>14.535638290600001</v>
      </c>
      <c r="J115" s="91">
        <v>12.841314948000001</v>
      </c>
      <c r="K115" s="91">
        <v>17.218757505600003</v>
      </c>
      <c r="L115" s="91">
        <v>5.4113273578000003</v>
      </c>
      <c r="M115" s="150">
        <v>10.4623249836</v>
      </c>
      <c r="N115" s="150">
        <v>2.1804936006000002</v>
      </c>
      <c r="O115" s="150">
        <v>9.6064197278000005</v>
      </c>
      <c r="P115" s="150">
        <v>5.4651280740000008</v>
      </c>
      <c r="Q115" s="150">
        <v>2.1549789968000002</v>
      </c>
      <c r="R115" s="150">
        <v>2.2853175561999999</v>
      </c>
      <c r="S115" s="150">
        <v>7.003773046200001</v>
      </c>
      <c r="T115" s="121">
        <f>SUM(D115:G115)</f>
        <v>182.08890481180003</v>
      </c>
      <c r="U115" s="104">
        <f>SUM(P115:S115)</f>
        <v>16.909197673200005</v>
      </c>
      <c r="V115" s="111">
        <f t="shared" si="5"/>
        <v>-90.713768260248102</v>
      </c>
      <c r="W115" s="175"/>
      <c r="X115" s="90"/>
      <c r="Y115" s="90"/>
    </row>
    <row r="116" spans="1:27" s="139" customFormat="1" ht="20.100000000000001" customHeight="1" thickBot="1">
      <c r="A116" s="131"/>
      <c r="B116" s="128"/>
      <c r="C116" s="145" t="s">
        <v>80</v>
      </c>
      <c r="D116" s="193">
        <v>6451.252113672208</v>
      </c>
      <c r="E116" s="193">
        <v>6445.9877584016131</v>
      </c>
      <c r="F116" s="193">
        <v>7068.4980878667984</v>
      </c>
      <c r="G116" s="193">
        <v>8118.8976152381947</v>
      </c>
      <c r="H116" s="193">
        <v>7212.8355964507846</v>
      </c>
      <c r="I116" s="193">
        <v>6877.3512533986031</v>
      </c>
      <c r="J116" s="193">
        <v>7771.8823049952098</v>
      </c>
      <c r="K116" s="193">
        <v>7380.2430951124115</v>
      </c>
      <c r="L116" s="193">
        <v>7755.2865154352012</v>
      </c>
      <c r="M116" s="209">
        <v>8347.755922999806</v>
      </c>
      <c r="N116" s="209">
        <v>7696.4328924984075</v>
      </c>
      <c r="O116" s="209">
        <v>10281.326521951985</v>
      </c>
      <c r="P116" s="209">
        <v>7457.2320208928013</v>
      </c>
      <c r="Q116" s="209">
        <v>8112.8069780842088</v>
      </c>
      <c r="R116" s="209">
        <v>8909.5067258532017</v>
      </c>
      <c r="S116" s="209">
        <f>SUM(S118:S120)</f>
        <v>10713.984909298795</v>
      </c>
      <c r="T116" s="194">
        <f>SUM(D116:G116)</f>
        <v>28084.635575178814</v>
      </c>
      <c r="U116" s="185">
        <f>SUM(P116:S116)</f>
        <v>35193.530634129005</v>
      </c>
      <c r="V116" s="185">
        <f t="shared" si="5"/>
        <v>25.312399158324951</v>
      </c>
      <c r="W116" s="175"/>
      <c r="X116" s="90"/>
      <c r="Y116" s="90"/>
      <c r="Z116" s="87"/>
      <c r="AA116" s="87"/>
    </row>
    <row r="117" spans="1:27" s="36" customFormat="1" ht="20.100000000000001" customHeight="1">
      <c r="A117" s="37"/>
      <c r="B117" s="81" t="s">
        <v>48</v>
      </c>
      <c r="C117" s="94"/>
      <c r="D117" s="96"/>
      <c r="E117" s="96"/>
      <c r="F117" s="96"/>
      <c r="G117" s="96"/>
      <c r="H117" s="96"/>
      <c r="I117" s="96"/>
      <c r="J117" s="96"/>
      <c r="K117" s="96"/>
      <c r="L117" s="96"/>
      <c r="M117" s="150"/>
      <c r="N117" s="150"/>
      <c r="O117" s="150"/>
      <c r="P117" s="150"/>
      <c r="Q117" s="150"/>
      <c r="R117" s="150"/>
      <c r="S117" s="150"/>
      <c r="T117" s="150"/>
      <c r="U117" s="111"/>
      <c r="V117" s="111"/>
      <c r="W117" s="175"/>
      <c r="X117" s="90"/>
      <c r="Y117" s="90"/>
    </row>
    <row r="118" spans="1:27" s="92" customFormat="1" ht="20.100000000000001" customHeight="1">
      <c r="A118" s="37"/>
      <c r="B118" s="363" t="s">
        <v>2</v>
      </c>
      <c r="C118" s="364"/>
      <c r="D118" s="91">
        <v>6292.2686345800075</v>
      </c>
      <c r="E118" s="91">
        <v>6303.7429002700128</v>
      </c>
      <c r="F118" s="91">
        <v>6809.5653752799981</v>
      </c>
      <c r="G118" s="91">
        <v>7968.677987829994</v>
      </c>
      <c r="H118" s="91">
        <v>7085.6303401299847</v>
      </c>
      <c r="I118" s="91">
        <v>6650.0272178600026</v>
      </c>
      <c r="J118" s="91">
        <v>7667.4109100400092</v>
      </c>
      <c r="K118" s="91">
        <v>7180.8879393000116</v>
      </c>
      <c r="L118" s="91">
        <v>7569.1556321500011</v>
      </c>
      <c r="M118" s="150">
        <v>8281.6666869100063</v>
      </c>
      <c r="N118" s="150">
        <v>7601.6581581700075</v>
      </c>
      <c r="O118" s="150">
        <v>10213.903322709984</v>
      </c>
      <c r="P118" s="150">
        <v>7420.4207122300013</v>
      </c>
      <c r="Q118" s="150">
        <v>7993.6740436700084</v>
      </c>
      <c r="R118" s="150">
        <v>8867.985209890001</v>
      </c>
      <c r="S118" s="150">
        <v>10655.621383599995</v>
      </c>
      <c r="T118" s="150">
        <f>SUM(D118:G118)</f>
        <v>27374.254897960011</v>
      </c>
      <c r="U118" s="111">
        <f>SUM(P118:S118)</f>
        <v>34937.701349390001</v>
      </c>
      <c r="V118" s="111">
        <f t="shared" si="5"/>
        <v>27.629780169810701</v>
      </c>
      <c r="W118" s="175"/>
      <c r="X118" s="90"/>
      <c r="Y118" s="90"/>
    </row>
    <row r="119" spans="1:27" s="36" customFormat="1" ht="20.100000000000001" customHeight="1">
      <c r="A119" s="37"/>
      <c r="B119" s="81" t="s">
        <v>49</v>
      </c>
      <c r="C119" s="94"/>
      <c r="D119" s="91"/>
      <c r="E119" s="91"/>
      <c r="F119" s="91"/>
      <c r="G119" s="91"/>
      <c r="H119" s="91"/>
      <c r="I119" s="91"/>
      <c r="J119" s="91"/>
      <c r="K119" s="91"/>
      <c r="L119" s="91"/>
      <c r="M119" s="150"/>
      <c r="N119" s="150"/>
      <c r="O119" s="150"/>
      <c r="P119" s="150"/>
      <c r="Q119" s="150"/>
      <c r="R119" s="150"/>
      <c r="S119" s="150"/>
      <c r="T119" s="150"/>
      <c r="U119" s="111"/>
      <c r="V119" s="111"/>
      <c r="W119" s="175"/>
      <c r="X119" s="90"/>
      <c r="Y119" s="90"/>
    </row>
    <row r="120" spans="1:27" s="36" customFormat="1" ht="20.100000000000001" customHeight="1" thickBot="1">
      <c r="A120" s="37"/>
      <c r="B120" s="365" t="s">
        <v>2</v>
      </c>
      <c r="C120" s="366"/>
      <c r="D120" s="91">
        <v>158.98347909220013</v>
      </c>
      <c r="E120" s="91">
        <v>142.24485813160027</v>
      </c>
      <c r="F120" s="91">
        <v>258.93271258680051</v>
      </c>
      <c r="G120" s="91">
        <v>150.2196274082003</v>
      </c>
      <c r="H120" s="91">
        <v>127.20525632080026</v>
      </c>
      <c r="I120" s="91">
        <v>227.32403553860041</v>
      </c>
      <c r="J120" s="91">
        <v>104.47139495520028</v>
      </c>
      <c r="K120" s="91">
        <v>199.35515581240031</v>
      </c>
      <c r="L120" s="91">
        <v>186.13088328520035</v>
      </c>
      <c r="M120" s="150">
        <v>66.089236089800124</v>
      </c>
      <c r="N120" s="150">
        <v>94.774734328400257</v>
      </c>
      <c r="O120" s="150">
        <v>67.42319924200018</v>
      </c>
      <c r="P120" s="150">
        <v>36.811308662800073</v>
      </c>
      <c r="Q120" s="150">
        <v>119.13293441420011</v>
      </c>
      <c r="R120" s="150">
        <v>41.521515963200081</v>
      </c>
      <c r="S120" s="150">
        <v>58.363525698800117</v>
      </c>
      <c r="T120" s="150">
        <f t="shared" ref="T120:T126" si="11">SUM(D120:G120)</f>
        <v>710.38067721880111</v>
      </c>
      <c r="U120" s="111">
        <f t="shared" ref="U120:U126" si="12">SUM(P120:S120)</f>
        <v>255.82928473900037</v>
      </c>
      <c r="V120" s="111">
        <f t="shared" si="5"/>
        <v>-63.987015280230722</v>
      </c>
      <c r="W120" s="175"/>
      <c r="X120" s="90"/>
      <c r="Y120" s="90"/>
    </row>
    <row r="121" spans="1:27" s="138" customFormat="1" ht="20.100000000000001" customHeight="1" thickBot="1">
      <c r="A121" s="131"/>
      <c r="B121" s="134"/>
      <c r="C121" s="137" t="s">
        <v>43</v>
      </c>
      <c r="D121" s="184">
        <v>47594</v>
      </c>
      <c r="E121" s="184">
        <v>44729</v>
      </c>
      <c r="F121" s="184">
        <v>46034</v>
      </c>
      <c r="G121" s="184">
        <v>50274</v>
      </c>
      <c r="H121" s="184">
        <v>48717</v>
      </c>
      <c r="I121" s="184">
        <v>46855</v>
      </c>
      <c r="J121" s="184">
        <v>51963</v>
      </c>
      <c r="K121" s="184">
        <v>46865</v>
      </c>
      <c r="L121" s="184">
        <v>46452</v>
      </c>
      <c r="M121" s="194">
        <v>50350</v>
      </c>
      <c r="N121" s="194">
        <v>44138</v>
      </c>
      <c r="O121" s="194">
        <v>50981</v>
      </c>
      <c r="P121" s="194">
        <v>41485</v>
      </c>
      <c r="Q121" s="194">
        <v>41481</v>
      </c>
      <c r="R121" s="194">
        <v>41840</v>
      </c>
      <c r="S121" s="194">
        <f>SUM(S122:S123)</f>
        <v>45567</v>
      </c>
      <c r="T121" s="194">
        <f t="shared" si="11"/>
        <v>188631</v>
      </c>
      <c r="U121" s="185">
        <f t="shared" si="12"/>
        <v>170373</v>
      </c>
      <c r="V121" s="185">
        <f t="shared" si="5"/>
        <v>-9.6792149752691756</v>
      </c>
      <c r="W121" s="175"/>
      <c r="X121" s="90"/>
      <c r="Y121" s="90"/>
      <c r="Z121" s="36"/>
      <c r="AA121" s="36"/>
    </row>
    <row r="122" spans="1:27" s="92" customFormat="1" ht="20.100000000000001" customHeight="1">
      <c r="A122" s="37"/>
      <c r="B122" s="79" t="s">
        <v>45</v>
      </c>
      <c r="C122" s="97"/>
      <c r="D122" s="91">
        <v>46574</v>
      </c>
      <c r="E122" s="91">
        <v>43945</v>
      </c>
      <c r="F122" s="91">
        <v>45550</v>
      </c>
      <c r="G122" s="91">
        <v>49762</v>
      </c>
      <c r="H122" s="91">
        <v>48362</v>
      </c>
      <c r="I122" s="91">
        <v>46644</v>
      </c>
      <c r="J122" s="91">
        <v>51711</v>
      </c>
      <c r="K122" s="91">
        <v>46713</v>
      </c>
      <c r="L122" s="91">
        <v>46320</v>
      </c>
      <c r="M122" s="150">
        <v>50212</v>
      </c>
      <c r="N122" s="150">
        <v>44052</v>
      </c>
      <c r="O122" s="150">
        <v>50881</v>
      </c>
      <c r="P122" s="150">
        <v>41429</v>
      </c>
      <c r="Q122" s="150">
        <v>41435</v>
      </c>
      <c r="R122" s="150">
        <v>41793</v>
      </c>
      <c r="S122" s="150">
        <v>45522</v>
      </c>
      <c r="T122" s="150">
        <f t="shared" si="11"/>
        <v>185831</v>
      </c>
      <c r="U122" s="111">
        <f t="shared" si="12"/>
        <v>170179</v>
      </c>
      <c r="V122" s="111">
        <f t="shared" si="5"/>
        <v>-8.4227066528189596</v>
      </c>
      <c r="W122" s="175"/>
      <c r="X122" s="90"/>
      <c r="Y122" s="90"/>
    </row>
    <row r="123" spans="1:27" s="92" customFormat="1" ht="20.100000000000001" customHeight="1" thickBot="1">
      <c r="A123" s="37"/>
      <c r="B123" s="81" t="s">
        <v>44</v>
      </c>
      <c r="C123" s="98"/>
      <c r="D123" s="91">
        <v>1020</v>
      </c>
      <c r="E123" s="91">
        <v>784</v>
      </c>
      <c r="F123" s="91">
        <v>484</v>
      </c>
      <c r="G123" s="91">
        <v>512</v>
      </c>
      <c r="H123" s="91">
        <v>355</v>
      </c>
      <c r="I123" s="91">
        <v>211</v>
      </c>
      <c r="J123" s="91">
        <v>252</v>
      </c>
      <c r="K123" s="91">
        <v>152</v>
      </c>
      <c r="L123" s="91">
        <v>132</v>
      </c>
      <c r="M123" s="150">
        <v>138</v>
      </c>
      <c r="N123" s="150">
        <v>86</v>
      </c>
      <c r="O123" s="150">
        <v>100</v>
      </c>
      <c r="P123" s="150">
        <v>56</v>
      </c>
      <c r="Q123" s="150">
        <v>46</v>
      </c>
      <c r="R123" s="150">
        <v>47</v>
      </c>
      <c r="S123" s="150">
        <v>45</v>
      </c>
      <c r="T123" s="150">
        <f t="shared" si="11"/>
        <v>2800</v>
      </c>
      <c r="U123" s="111">
        <f t="shared" si="12"/>
        <v>194</v>
      </c>
      <c r="V123" s="111">
        <f t="shared" si="5"/>
        <v>-93.071428571428569</v>
      </c>
      <c r="W123" s="175"/>
      <c r="X123" s="90"/>
      <c r="Y123" s="90"/>
    </row>
    <row r="124" spans="1:27" s="138" customFormat="1" ht="20.100000000000001" customHeight="1" thickBot="1">
      <c r="A124" s="131"/>
      <c r="B124" s="134"/>
      <c r="C124" s="137" t="s">
        <v>81</v>
      </c>
      <c r="D124" s="184">
        <v>143260</v>
      </c>
      <c r="E124" s="184">
        <v>134953</v>
      </c>
      <c r="F124" s="184">
        <v>147574</v>
      </c>
      <c r="G124" s="184">
        <v>159271</v>
      </c>
      <c r="H124" s="184">
        <v>155406</v>
      </c>
      <c r="I124" s="184">
        <v>154346</v>
      </c>
      <c r="J124" s="184">
        <v>160370</v>
      </c>
      <c r="K124" s="184">
        <v>155960</v>
      </c>
      <c r="L124" s="184">
        <v>151009</v>
      </c>
      <c r="M124" s="194">
        <v>157911</v>
      </c>
      <c r="N124" s="194">
        <v>146489</v>
      </c>
      <c r="O124" s="194">
        <v>176677</v>
      </c>
      <c r="P124" s="194">
        <v>128776</v>
      </c>
      <c r="Q124" s="194">
        <v>128798</v>
      </c>
      <c r="R124" s="194">
        <v>131119</v>
      </c>
      <c r="S124" s="194">
        <f>SUM(S125:S126)</f>
        <v>144334</v>
      </c>
      <c r="T124" s="194">
        <f t="shared" si="11"/>
        <v>585058</v>
      </c>
      <c r="U124" s="185">
        <f t="shared" si="12"/>
        <v>533027</v>
      </c>
      <c r="V124" s="195">
        <f t="shared" si="5"/>
        <v>-8.8933063046740664</v>
      </c>
      <c r="W124" s="175"/>
      <c r="X124" s="90"/>
      <c r="Y124" s="90"/>
      <c r="Z124" s="36"/>
      <c r="AA124" s="36"/>
    </row>
    <row r="125" spans="1:27" s="92" customFormat="1" ht="20.100000000000001" customHeight="1">
      <c r="A125" s="37"/>
      <c r="B125" s="81" t="s">
        <v>46</v>
      </c>
      <c r="C125" s="98"/>
      <c r="D125" s="91">
        <v>137033</v>
      </c>
      <c r="E125" s="91">
        <v>129844</v>
      </c>
      <c r="F125" s="91">
        <v>143486</v>
      </c>
      <c r="G125" s="91">
        <v>155040</v>
      </c>
      <c r="H125" s="91">
        <v>151678</v>
      </c>
      <c r="I125" s="91">
        <v>151241</v>
      </c>
      <c r="J125" s="91">
        <v>157916</v>
      </c>
      <c r="K125" s="91">
        <v>153495</v>
      </c>
      <c r="L125" s="91">
        <v>148936</v>
      </c>
      <c r="M125" s="150">
        <v>155961</v>
      </c>
      <c r="N125" s="150">
        <v>144532</v>
      </c>
      <c r="O125" s="150">
        <v>174923</v>
      </c>
      <c r="P125" s="150">
        <v>127509</v>
      </c>
      <c r="Q125" s="150">
        <v>127268</v>
      </c>
      <c r="R125" s="150">
        <v>129733</v>
      </c>
      <c r="S125" s="150">
        <v>142642</v>
      </c>
      <c r="T125" s="162">
        <f t="shared" si="11"/>
        <v>565403</v>
      </c>
      <c r="U125" s="162">
        <f t="shared" si="12"/>
        <v>527152</v>
      </c>
      <c r="V125" s="112">
        <f t="shared" si="5"/>
        <v>-6.7652630070940551</v>
      </c>
      <c r="W125" s="175"/>
      <c r="X125" s="90"/>
      <c r="Y125" s="90"/>
    </row>
    <row r="126" spans="1:27" s="92" customFormat="1" ht="20.100000000000001" customHeight="1" thickBot="1">
      <c r="A126" s="37"/>
      <c r="B126" s="99" t="s">
        <v>47</v>
      </c>
      <c r="C126" s="100"/>
      <c r="D126" s="74">
        <v>6227</v>
      </c>
      <c r="E126" s="74">
        <v>5109</v>
      </c>
      <c r="F126" s="74">
        <v>4088</v>
      </c>
      <c r="G126" s="74">
        <v>4231</v>
      </c>
      <c r="H126" s="74">
        <v>3728</v>
      </c>
      <c r="I126" s="74">
        <v>3105</v>
      </c>
      <c r="J126" s="74">
        <v>2454</v>
      </c>
      <c r="K126" s="74">
        <v>2465</v>
      </c>
      <c r="L126" s="74">
        <v>2073</v>
      </c>
      <c r="M126" s="153">
        <v>1950</v>
      </c>
      <c r="N126" s="153">
        <v>1957</v>
      </c>
      <c r="O126" s="153">
        <v>1754</v>
      </c>
      <c r="P126" s="153">
        <v>1267</v>
      </c>
      <c r="Q126" s="153">
        <v>1530</v>
      </c>
      <c r="R126" s="153">
        <v>1386</v>
      </c>
      <c r="S126" s="153">
        <v>1692</v>
      </c>
      <c r="T126" s="153">
        <f t="shared" si="11"/>
        <v>19655</v>
      </c>
      <c r="U126" s="153">
        <f t="shared" si="12"/>
        <v>5875</v>
      </c>
      <c r="V126" s="113">
        <f t="shared" si="5"/>
        <v>-70.10938692444671</v>
      </c>
      <c r="W126" s="175"/>
      <c r="X126" s="90"/>
      <c r="Y126" s="90"/>
    </row>
    <row r="127" spans="1:27" s="92" customFormat="1" ht="20.100000000000001" customHeight="1">
      <c r="A127" s="37"/>
      <c r="B127" s="70"/>
      <c r="C127" s="101"/>
      <c r="D127" s="14"/>
      <c r="E127" s="14"/>
      <c r="F127" s="14"/>
      <c r="G127" s="14"/>
      <c r="H127" s="14"/>
      <c r="I127" s="14"/>
      <c r="J127" s="14"/>
      <c r="K127" s="14"/>
      <c r="L127" s="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75"/>
      <c r="X127" s="90"/>
      <c r="Y127" s="90"/>
    </row>
    <row r="128" spans="1:27" s="36" customFormat="1" ht="20.100000000000001" customHeight="1" thickBot="1">
      <c r="A128" s="37"/>
      <c r="B128" s="87" t="s">
        <v>62</v>
      </c>
      <c r="C128" s="87"/>
      <c r="D128" s="22"/>
      <c r="E128" s="22"/>
      <c r="F128" s="22"/>
      <c r="G128" s="22"/>
      <c r="H128" s="22"/>
      <c r="I128" s="22"/>
      <c r="J128" s="22"/>
      <c r="K128" s="22"/>
      <c r="L128" s="22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75"/>
      <c r="X128" s="90"/>
      <c r="Y128" s="90"/>
    </row>
    <row r="129" spans="1:27" s="138" customFormat="1" ht="19.5" customHeight="1" thickBot="1">
      <c r="A129" s="131"/>
      <c r="B129" s="128"/>
      <c r="C129" s="137" t="s">
        <v>65</v>
      </c>
      <c r="D129" s="196">
        <v>1266.6360453667312</v>
      </c>
      <c r="E129" s="196">
        <v>1128.9402519086691</v>
      </c>
      <c r="F129" s="196">
        <v>1146.6229291723976</v>
      </c>
      <c r="G129" s="196">
        <v>1121.1885909907242</v>
      </c>
      <c r="H129" s="196">
        <v>1058.1279029677723</v>
      </c>
      <c r="I129" s="196">
        <v>1004.4323893456008</v>
      </c>
      <c r="J129" s="196">
        <v>1108.5958809228023</v>
      </c>
      <c r="K129" s="196">
        <v>1038.0406760733049</v>
      </c>
      <c r="L129" s="196">
        <v>940.34898203974637</v>
      </c>
      <c r="M129" s="210">
        <v>906.33003495949379</v>
      </c>
      <c r="N129" s="210">
        <v>869.65561271651359</v>
      </c>
      <c r="O129" s="210">
        <v>1089.5868498704838</v>
      </c>
      <c r="P129" s="210">
        <v>909.13451268765402</v>
      </c>
      <c r="Q129" s="194">
        <v>783.40536685598795</v>
      </c>
      <c r="R129" s="286">
        <v>810.88569536141404</v>
      </c>
      <c r="S129" s="286">
        <f>SUM(S131:S133)</f>
        <v>767.92360734750366</v>
      </c>
      <c r="T129" s="197">
        <f>SUM(D129:G129)</f>
        <v>4663.3878174385218</v>
      </c>
      <c r="U129" s="198">
        <f>SUM(P129:S129)</f>
        <v>3271.3491822525598</v>
      </c>
      <c r="V129" s="194">
        <f t="shared" si="5"/>
        <v>-29.850372512028667</v>
      </c>
      <c r="W129" s="175"/>
      <c r="X129" s="90"/>
      <c r="Y129" s="90"/>
      <c r="Z129" s="36"/>
      <c r="AA129" s="36"/>
    </row>
    <row r="130" spans="1:27" s="36" customFormat="1" ht="20.100000000000001" customHeight="1">
      <c r="A130" s="37"/>
      <c r="B130" s="81" t="s">
        <v>29</v>
      </c>
      <c r="C130" s="94"/>
      <c r="D130" s="93"/>
      <c r="E130" s="93"/>
      <c r="F130" s="93"/>
      <c r="G130" s="93"/>
      <c r="H130" s="93"/>
      <c r="I130" s="93"/>
      <c r="J130" s="93"/>
      <c r="K130" s="93"/>
      <c r="L130" s="93"/>
      <c r="M130" s="151"/>
      <c r="N130" s="151"/>
      <c r="O130" s="151"/>
      <c r="P130" s="151"/>
      <c r="Q130" s="151"/>
      <c r="R130" s="151"/>
      <c r="S130" s="151"/>
      <c r="T130" s="151"/>
      <c r="U130" s="116"/>
      <c r="V130" s="116"/>
      <c r="W130" s="175"/>
      <c r="X130" s="90"/>
      <c r="Y130" s="90"/>
    </row>
    <row r="131" spans="1:27" ht="20.100000000000001" customHeight="1" thickBot="1">
      <c r="A131" s="18"/>
      <c r="B131" s="367" t="s">
        <v>2</v>
      </c>
      <c r="C131" s="368"/>
      <c r="D131" s="91">
        <v>765.34330951957725</v>
      </c>
      <c r="E131" s="91">
        <v>698.33975415169766</v>
      </c>
      <c r="F131" s="91">
        <v>711.69778696827325</v>
      </c>
      <c r="G131" s="91">
        <v>645.19779050942861</v>
      </c>
      <c r="H131" s="91">
        <v>593.72439533000784</v>
      </c>
      <c r="I131" s="91">
        <v>598.24710203080008</v>
      </c>
      <c r="J131" s="91">
        <v>628.33663830919966</v>
      </c>
      <c r="K131" s="91">
        <v>580.78108201500538</v>
      </c>
      <c r="L131" s="91">
        <v>543.46794787852582</v>
      </c>
      <c r="M131" s="150">
        <v>532.92940962645582</v>
      </c>
      <c r="N131" s="150">
        <v>499.80507876588797</v>
      </c>
      <c r="O131" s="150">
        <v>658.15141635601196</v>
      </c>
      <c r="P131" s="150">
        <v>522.22600689006197</v>
      </c>
      <c r="Q131" s="150">
        <v>443.95864026863404</v>
      </c>
      <c r="R131" s="150">
        <v>461.2473360092938</v>
      </c>
      <c r="S131" s="150">
        <v>436.86673209366296</v>
      </c>
      <c r="T131" s="122">
        <f>SUM(D131:G131)</f>
        <v>2820.5786411489767</v>
      </c>
      <c r="U131" s="111">
        <f>SUM(P131:S131)</f>
        <v>1864.2987152616527</v>
      </c>
      <c r="V131" s="108">
        <f t="shared" si="5"/>
        <v>-33.903678909579298</v>
      </c>
      <c r="W131" s="175"/>
      <c r="X131" s="90"/>
      <c r="Y131" s="80"/>
    </row>
    <row r="132" spans="1:27" ht="20.100000000000001" customHeight="1">
      <c r="A132" s="37"/>
      <c r="B132" s="79" t="s">
        <v>30</v>
      </c>
      <c r="C132" s="17"/>
      <c r="D132" s="21"/>
      <c r="E132" s="21"/>
      <c r="F132" s="21"/>
      <c r="G132" s="21"/>
      <c r="H132" s="21"/>
      <c r="I132" s="21"/>
      <c r="J132" s="21"/>
      <c r="K132" s="21"/>
      <c r="L132" s="21"/>
      <c r="M132" s="162"/>
      <c r="N132" s="162"/>
      <c r="O132" s="162"/>
      <c r="P132" s="162"/>
      <c r="Q132" s="162"/>
      <c r="R132" s="162"/>
      <c r="S132" s="162"/>
      <c r="T132" s="120"/>
      <c r="U132" s="107"/>
      <c r="V132" s="107"/>
      <c r="W132" s="175"/>
      <c r="X132" s="90"/>
      <c r="Y132" s="80"/>
    </row>
    <row r="133" spans="1:27" ht="20.100000000000001" customHeight="1" thickBot="1">
      <c r="A133" s="37"/>
      <c r="B133" s="327" t="s">
        <v>2</v>
      </c>
      <c r="C133" s="329"/>
      <c r="D133" s="74">
        <v>501.29273584715389</v>
      </c>
      <c r="E133" s="74">
        <v>430.60049775697149</v>
      </c>
      <c r="F133" s="74">
        <v>434.9251422041242</v>
      </c>
      <c r="G133" s="74">
        <v>475.99080048129554</v>
      </c>
      <c r="H133" s="74">
        <v>464.40350763776456</v>
      </c>
      <c r="I133" s="74">
        <v>406.18528731480069</v>
      </c>
      <c r="J133" s="74">
        <v>480.25924261360274</v>
      </c>
      <c r="K133" s="74">
        <v>457.2595940582994</v>
      </c>
      <c r="L133" s="74">
        <v>396.88103416122055</v>
      </c>
      <c r="M133" s="153">
        <v>373.40062533303802</v>
      </c>
      <c r="N133" s="153">
        <v>369.85053395062556</v>
      </c>
      <c r="O133" s="153">
        <v>431.43543351447175</v>
      </c>
      <c r="P133" s="153">
        <v>386.90850579759206</v>
      </c>
      <c r="Q133" s="153">
        <v>339.44672658735396</v>
      </c>
      <c r="R133" s="153">
        <v>349.63835935212029</v>
      </c>
      <c r="S133" s="153">
        <v>331.0568752538407</v>
      </c>
      <c r="T133" s="122">
        <f>SUM(D133:G133)</f>
        <v>1842.8091762895451</v>
      </c>
      <c r="U133" s="108">
        <f>SUM(P133:S133)</f>
        <v>1407.0504669909069</v>
      </c>
      <c r="V133" s="108">
        <f t="shared" si="5"/>
        <v>-23.646436913019318</v>
      </c>
      <c r="W133" s="175"/>
      <c r="X133" s="90"/>
      <c r="Y133" s="80"/>
    </row>
    <row r="134" spans="1:27" s="133" customFormat="1" ht="20.100000000000001" customHeight="1" thickBot="1">
      <c r="A134" s="131"/>
      <c r="B134" s="128"/>
      <c r="C134" s="129" t="s">
        <v>71</v>
      </c>
      <c r="D134" s="199">
        <v>895.10654891437366</v>
      </c>
      <c r="E134" s="199">
        <v>911.21261444967604</v>
      </c>
      <c r="F134" s="199">
        <v>752.16605039099989</v>
      </c>
      <c r="G134" s="199">
        <v>662.54527107161039</v>
      </c>
      <c r="H134" s="199">
        <v>603.92550655602395</v>
      </c>
      <c r="I134" s="199">
        <v>574.13129437860357</v>
      </c>
      <c r="J134" s="199">
        <v>594.54776678728581</v>
      </c>
      <c r="K134" s="199">
        <v>453.68465216134541</v>
      </c>
      <c r="L134" s="199">
        <v>341.61610875184704</v>
      </c>
      <c r="M134" s="211">
        <v>307.51476574803434</v>
      </c>
      <c r="N134" s="211">
        <v>283.50767492242721</v>
      </c>
      <c r="O134" s="211">
        <v>295.68368507109562</v>
      </c>
      <c r="P134" s="211">
        <v>273.6637988815346</v>
      </c>
      <c r="Q134" s="211">
        <v>210.52535735864711</v>
      </c>
      <c r="R134" s="211">
        <v>194.95713819400834</v>
      </c>
      <c r="S134" s="211">
        <f>SUM(S136:S138)</f>
        <v>126.34540394585547</v>
      </c>
      <c r="T134" s="191">
        <f>SUM(D134:G134)</f>
        <v>3221.0304848266601</v>
      </c>
      <c r="U134" s="192">
        <f>SUM(P134:S134)</f>
        <v>805.49169838004548</v>
      </c>
      <c r="V134" s="192">
        <f t="shared" si="5"/>
        <v>-74.992732848245836</v>
      </c>
      <c r="W134" s="175"/>
      <c r="X134" s="90"/>
      <c r="Y134" s="80"/>
      <c r="Z134" s="25"/>
      <c r="AA134" s="25"/>
    </row>
    <row r="135" spans="1:27" ht="20.100000000000001" customHeight="1">
      <c r="A135" s="37"/>
      <c r="B135" s="81" t="s">
        <v>72</v>
      </c>
      <c r="C135" s="82"/>
      <c r="D135" s="143"/>
      <c r="E135" s="143"/>
      <c r="F135" s="143"/>
      <c r="G135" s="143"/>
      <c r="H135" s="143"/>
      <c r="I135" s="143"/>
      <c r="J135" s="143"/>
      <c r="K135" s="143"/>
      <c r="L135" s="143"/>
      <c r="M135" s="149"/>
      <c r="N135" s="149"/>
      <c r="O135" s="149"/>
      <c r="P135" s="149"/>
      <c r="Q135" s="149"/>
      <c r="R135" s="149"/>
      <c r="S135" s="149"/>
      <c r="T135" s="120"/>
      <c r="U135" s="107"/>
      <c r="V135" s="107"/>
      <c r="W135" s="175"/>
      <c r="X135" s="90"/>
      <c r="Y135" s="80"/>
    </row>
    <row r="136" spans="1:27" ht="20.100000000000001" customHeight="1" thickBot="1">
      <c r="A136" s="37"/>
      <c r="B136" s="327" t="s">
        <v>2</v>
      </c>
      <c r="C136" s="328"/>
      <c r="D136" s="74">
        <v>577.77096315018377</v>
      </c>
      <c r="E136" s="74">
        <v>638.74629685077161</v>
      </c>
      <c r="F136" s="74">
        <v>504.99311482479993</v>
      </c>
      <c r="G136" s="74">
        <v>401.57285496092896</v>
      </c>
      <c r="H136" s="74">
        <v>337.71247243412603</v>
      </c>
      <c r="I136" s="74">
        <v>344.09963913499405</v>
      </c>
      <c r="J136" s="74">
        <v>341.38889165141103</v>
      </c>
      <c r="K136" s="74">
        <v>231.11239125690091</v>
      </c>
      <c r="L136" s="74">
        <v>175.95073302429552</v>
      </c>
      <c r="M136" s="153">
        <v>159.471654317603</v>
      </c>
      <c r="N136" s="153">
        <v>143.56195161701899</v>
      </c>
      <c r="O136" s="153">
        <v>152.81624016757513</v>
      </c>
      <c r="P136" s="153">
        <v>123.12128609161257</v>
      </c>
      <c r="Q136" s="153">
        <v>82.705229447248598</v>
      </c>
      <c r="R136" s="153">
        <v>78.672110553402121</v>
      </c>
      <c r="S136" s="153">
        <v>63.635283937765003</v>
      </c>
      <c r="T136" s="122">
        <f>SUM(D136:G136)</f>
        <v>2123.0832297866846</v>
      </c>
      <c r="U136" s="108">
        <f>SUM(P136:S136)</f>
        <v>348.13391003002829</v>
      </c>
      <c r="V136" s="108">
        <f t="shared" si="5"/>
        <v>-83.602437005495688</v>
      </c>
      <c r="W136" s="175"/>
      <c r="X136" s="90"/>
      <c r="Y136" s="80"/>
    </row>
    <row r="137" spans="1:27" ht="20.100000000000001" customHeight="1">
      <c r="A137" s="37"/>
      <c r="B137" s="81" t="s">
        <v>70</v>
      </c>
      <c r="C137" s="82"/>
      <c r="D137" s="91"/>
      <c r="E137" s="91"/>
      <c r="F137" s="91"/>
      <c r="G137" s="91"/>
      <c r="H137" s="91"/>
      <c r="I137" s="91"/>
      <c r="J137" s="91"/>
      <c r="K137" s="91"/>
      <c r="L137" s="91"/>
      <c r="M137" s="150"/>
      <c r="N137" s="150"/>
      <c r="O137" s="150"/>
      <c r="P137" s="150"/>
      <c r="Q137" s="150"/>
      <c r="R137" s="150"/>
      <c r="S137" s="150"/>
      <c r="T137" s="121"/>
      <c r="U137" s="104"/>
      <c r="V137" s="104"/>
      <c r="W137" s="175"/>
      <c r="X137" s="90"/>
      <c r="Y137" s="80"/>
    </row>
    <row r="138" spans="1:27" ht="20.100000000000001" customHeight="1" thickBot="1">
      <c r="A138" s="37"/>
      <c r="B138" s="327" t="s">
        <v>2</v>
      </c>
      <c r="C138" s="328"/>
      <c r="D138" s="91">
        <v>317.33558576418994</v>
      </c>
      <c r="E138" s="91">
        <v>272.46631759890437</v>
      </c>
      <c r="F138" s="91">
        <v>247.17293556619998</v>
      </c>
      <c r="G138" s="91">
        <v>260.97241611068148</v>
      </c>
      <c r="H138" s="91">
        <v>266.21303412189798</v>
      </c>
      <c r="I138" s="91">
        <v>230.03165524360946</v>
      </c>
      <c r="J138" s="91">
        <v>253.15887513587481</v>
      </c>
      <c r="K138" s="91">
        <v>222.57226090444451</v>
      </c>
      <c r="L138" s="91">
        <v>165.66537572755149</v>
      </c>
      <c r="M138" s="150">
        <v>148.04311143043134</v>
      </c>
      <c r="N138" s="150">
        <v>139.94572330540819</v>
      </c>
      <c r="O138" s="150">
        <v>142.86744490352052</v>
      </c>
      <c r="P138" s="150">
        <v>150.54251278992206</v>
      </c>
      <c r="Q138" s="150">
        <v>127.8201279113985</v>
      </c>
      <c r="R138" s="150">
        <v>116.28502764060623</v>
      </c>
      <c r="S138" s="150">
        <v>62.710120008090463</v>
      </c>
      <c r="T138" s="121">
        <f>SUM(D138:G138)</f>
        <v>1097.9472550399757</v>
      </c>
      <c r="U138" s="104">
        <f>SUM(P138:S138)</f>
        <v>457.3577883500173</v>
      </c>
      <c r="V138" s="108">
        <f t="shared" si="5"/>
        <v>-58.344284185731212</v>
      </c>
      <c r="W138" s="175"/>
      <c r="X138" s="90"/>
      <c r="Y138" s="80"/>
    </row>
    <row r="139" spans="1:27" s="133" customFormat="1" ht="20.100000000000001" customHeight="1" thickBot="1">
      <c r="A139" s="131"/>
      <c r="B139" s="128"/>
      <c r="C139" s="129" t="s">
        <v>36</v>
      </c>
      <c r="D139" s="184">
        <v>3123.8880596374383</v>
      </c>
      <c r="E139" s="184">
        <v>3088.1871553821552</v>
      </c>
      <c r="F139" s="184">
        <v>3160.5816201298758</v>
      </c>
      <c r="G139" s="184">
        <v>3210.8787092105908</v>
      </c>
      <c r="H139" s="184">
        <v>3831.4828015051412</v>
      </c>
      <c r="I139" s="184">
        <v>3447.2536412691998</v>
      </c>
      <c r="J139" s="184">
        <v>2974.2870326262</v>
      </c>
      <c r="K139" s="184">
        <v>3009.4602071108802</v>
      </c>
      <c r="L139" s="184">
        <v>3484.9340151539482</v>
      </c>
      <c r="M139" s="194">
        <v>3727.4411462032367</v>
      </c>
      <c r="N139" s="194">
        <v>3723.5375817608642</v>
      </c>
      <c r="O139" s="194">
        <v>3329.1572254855078</v>
      </c>
      <c r="P139" s="194">
        <v>2741.5732955077106</v>
      </c>
      <c r="Q139" s="194">
        <v>2575.84912698567</v>
      </c>
      <c r="R139" s="194">
        <v>2716.1542649017979</v>
      </c>
      <c r="S139" s="194">
        <f>SUM(S141:S143)</f>
        <v>2658.3667689300482</v>
      </c>
      <c r="T139" s="182">
        <f>SUM(D139:G139)</f>
        <v>12583.535544360058</v>
      </c>
      <c r="U139" s="183">
        <f>SUM(P139:S139)</f>
        <v>10691.943456325225</v>
      </c>
      <c r="V139" s="183">
        <f t="shared" si="5"/>
        <v>-15.03227833995069</v>
      </c>
      <c r="W139" s="175"/>
      <c r="X139" s="90"/>
      <c r="Y139" s="80"/>
      <c r="Z139" s="25"/>
      <c r="AA139" s="25"/>
    </row>
    <row r="140" spans="1:27" ht="20.100000000000001" customHeight="1">
      <c r="A140" s="37"/>
      <c r="B140" s="81" t="s">
        <v>34</v>
      </c>
      <c r="C140" s="82"/>
      <c r="D140" s="143"/>
      <c r="E140" s="143"/>
      <c r="F140" s="143"/>
      <c r="G140" s="143"/>
      <c r="H140" s="143"/>
      <c r="I140" s="143"/>
      <c r="J140" s="143"/>
      <c r="K140" s="143"/>
      <c r="L140" s="143"/>
      <c r="M140" s="149"/>
      <c r="N140" s="149"/>
      <c r="O140" s="149"/>
      <c r="P140" s="149"/>
      <c r="Q140" s="116"/>
      <c r="R140" s="116"/>
      <c r="S140" s="116"/>
      <c r="T140" s="117"/>
      <c r="U140" s="117"/>
      <c r="V140" s="117"/>
      <c r="W140" s="175"/>
      <c r="X140" s="90"/>
      <c r="Y140" s="80"/>
    </row>
    <row r="141" spans="1:27" ht="20.100000000000001" customHeight="1" thickBot="1">
      <c r="A141" s="37"/>
      <c r="B141" s="327" t="s">
        <v>2</v>
      </c>
      <c r="C141" s="328"/>
      <c r="D141" s="74">
        <v>34.653519337437928</v>
      </c>
      <c r="E141" s="74">
        <v>41.017308802155185</v>
      </c>
      <c r="F141" s="74">
        <v>41.686639029875863</v>
      </c>
      <c r="G141" s="74">
        <v>41.57397745059081</v>
      </c>
      <c r="H141" s="74">
        <v>46.050675345141379</v>
      </c>
      <c r="I141" s="74">
        <v>41.668656689199999</v>
      </c>
      <c r="J141" s="74">
        <v>46.339244646200001</v>
      </c>
      <c r="K141" s="74">
        <v>39.802820310880001</v>
      </c>
      <c r="L141" s="74">
        <v>30.758569073948003</v>
      </c>
      <c r="M141" s="153">
        <v>30.325608023236001</v>
      </c>
      <c r="N141" s="153">
        <v>29.262397213663998</v>
      </c>
      <c r="O141" s="153">
        <v>27.966639205508002</v>
      </c>
      <c r="P141" s="153">
        <v>26.409082307709998</v>
      </c>
      <c r="Q141" s="113">
        <v>24.754519125670001</v>
      </c>
      <c r="R141" s="113">
        <v>26.054479261797997</v>
      </c>
      <c r="S141" s="113">
        <v>25.458558010048279</v>
      </c>
      <c r="T141" s="108">
        <f>SUM(D141:G141)</f>
        <v>158.93144462005978</v>
      </c>
      <c r="U141" s="108">
        <f>SUM(P141:S141)</f>
        <v>102.67663870522627</v>
      </c>
      <c r="V141" s="108">
        <f t="shared" ref="V141:V188" si="13">+((U141-T141)/T141)*100</f>
        <v>-35.395642472964234</v>
      </c>
      <c r="W141" s="175"/>
      <c r="X141" s="90"/>
      <c r="Y141" s="80"/>
    </row>
    <row r="142" spans="1:27" ht="20.100000000000001" customHeight="1">
      <c r="A142" s="37"/>
      <c r="B142" s="79" t="s">
        <v>35</v>
      </c>
      <c r="C142" s="17"/>
      <c r="D142" s="91"/>
      <c r="E142" s="91"/>
      <c r="F142" s="91"/>
      <c r="G142" s="91"/>
      <c r="H142" s="91"/>
      <c r="I142" s="91"/>
      <c r="J142" s="91"/>
      <c r="K142" s="91"/>
      <c r="L142" s="91"/>
      <c r="M142" s="150"/>
      <c r="N142" s="150"/>
      <c r="O142" s="150"/>
      <c r="P142" s="150"/>
      <c r="Q142" s="150"/>
      <c r="R142" s="150"/>
      <c r="S142" s="150"/>
      <c r="T142" s="121"/>
      <c r="U142" s="104"/>
      <c r="V142" s="104"/>
      <c r="W142" s="175"/>
      <c r="X142" s="90"/>
      <c r="Y142" s="80"/>
    </row>
    <row r="143" spans="1:27" ht="20.100000000000001" customHeight="1" thickBot="1">
      <c r="A143" s="37"/>
      <c r="B143" s="327" t="s">
        <v>2</v>
      </c>
      <c r="C143" s="329"/>
      <c r="D143" s="91">
        <v>3089.2345403000004</v>
      </c>
      <c r="E143" s="91">
        <v>3047.16984658</v>
      </c>
      <c r="F143" s="91">
        <v>3118.8949810999998</v>
      </c>
      <c r="G143" s="91">
        <v>3169.3047317599999</v>
      </c>
      <c r="H143" s="91">
        <v>3785.4321261599998</v>
      </c>
      <c r="I143" s="91">
        <v>3405.5849845799999</v>
      </c>
      <c r="J143" s="91">
        <v>2927.9477879800002</v>
      </c>
      <c r="K143" s="91">
        <v>2969.6573868</v>
      </c>
      <c r="L143" s="91">
        <v>3454.1754460800003</v>
      </c>
      <c r="M143" s="150">
        <v>3697.1155381800008</v>
      </c>
      <c r="N143" s="150">
        <v>3694.2751845472003</v>
      </c>
      <c r="O143" s="150">
        <v>3301.1905862799999</v>
      </c>
      <c r="P143" s="150">
        <v>2715.1642132000006</v>
      </c>
      <c r="Q143" s="150">
        <v>2551.09460786</v>
      </c>
      <c r="R143" s="150">
        <v>2690.0997856399999</v>
      </c>
      <c r="S143" s="150">
        <v>2632.9082109199999</v>
      </c>
      <c r="T143" s="121">
        <f t="shared" ref="T143:T152" si="14">SUM(D143:G143)</f>
        <v>12424.60409974</v>
      </c>
      <c r="U143" s="104">
        <f t="shared" ref="U143:U152" si="15">SUM(P143:S143)</f>
        <v>10589.26681762</v>
      </c>
      <c r="V143" s="108">
        <f t="shared" si="13"/>
        <v>-14.771796890964161</v>
      </c>
      <c r="W143" s="175"/>
      <c r="X143" s="90"/>
      <c r="Y143" s="80"/>
    </row>
    <row r="144" spans="1:27" s="133" customFormat="1" ht="20.100000000000001" customHeight="1" thickBot="1">
      <c r="A144" s="131"/>
      <c r="B144" s="134"/>
      <c r="C144" s="129" t="s">
        <v>66</v>
      </c>
      <c r="D144" s="184">
        <v>6541277</v>
      </c>
      <c r="E144" s="184">
        <v>5822928</v>
      </c>
      <c r="F144" s="184">
        <v>6533096</v>
      </c>
      <c r="G144" s="184">
        <v>6675516</v>
      </c>
      <c r="H144" s="184">
        <v>6246993</v>
      </c>
      <c r="I144" s="184">
        <v>5968935</v>
      </c>
      <c r="J144" s="184">
        <v>6407838</v>
      </c>
      <c r="K144" s="184">
        <v>6406619</v>
      </c>
      <c r="L144" s="184">
        <v>6246009</v>
      </c>
      <c r="M144" s="194">
        <v>6219537</v>
      </c>
      <c r="N144" s="194">
        <v>5705841</v>
      </c>
      <c r="O144" s="194">
        <v>6502489</v>
      </c>
      <c r="P144" s="194">
        <v>5712274</v>
      </c>
      <c r="Q144" s="194">
        <v>5053545</v>
      </c>
      <c r="R144" s="194">
        <v>5409409</v>
      </c>
      <c r="S144" s="194">
        <f>SUM(S145:S146)</f>
        <v>5104256</v>
      </c>
      <c r="T144" s="182">
        <f t="shared" si="14"/>
        <v>25572817</v>
      </c>
      <c r="U144" s="189">
        <f t="shared" si="15"/>
        <v>21279484</v>
      </c>
      <c r="V144" s="189">
        <f t="shared" si="13"/>
        <v>-16.788658832540818</v>
      </c>
      <c r="W144" s="175"/>
      <c r="X144" s="90"/>
      <c r="Y144" s="80"/>
      <c r="Z144" s="25"/>
      <c r="AA144" s="25"/>
    </row>
    <row r="145" spans="1:27" ht="20.100000000000001" customHeight="1" thickBot="1">
      <c r="A145" s="37"/>
      <c r="B145" s="325" t="s">
        <v>31</v>
      </c>
      <c r="C145" s="326"/>
      <c r="D145" s="123">
        <v>4611267</v>
      </c>
      <c r="E145" s="123">
        <v>4175188</v>
      </c>
      <c r="F145" s="123">
        <v>4878030</v>
      </c>
      <c r="G145" s="123">
        <v>4824566</v>
      </c>
      <c r="H145" s="123">
        <v>4596212</v>
      </c>
      <c r="I145" s="123">
        <v>4356171</v>
      </c>
      <c r="J145" s="123">
        <v>4449239</v>
      </c>
      <c r="K145" s="123">
        <v>4492572</v>
      </c>
      <c r="L145" s="123">
        <v>4392071</v>
      </c>
      <c r="M145" s="163">
        <v>4463973</v>
      </c>
      <c r="N145" s="163">
        <v>4059240</v>
      </c>
      <c r="O145" s="163">
        <v>4754735</v>
      </c>
      <c r="P145" s="163">
        <v>4086604</v>
      </c>
      <c r="Q145" s="163">
        <v>3510363</v>
      </c>
      <c r="R145" s="163">
        <v>3750174</v>
      </c>
      <c r="S145" s="163">
        <v>3481498</v>
      </c>
      <c r="T145" s="148">
        <f t="shared" si="14"/>
        <v>18489051</v>
      </c>
      <c r="U145" s="148">
        <f t="shared" si="15"/>
        <v>14828639</v>
      </c>
      <c r="V145" s="148">
        <f t="shared" si="13"/>
        <v>-19.797727855258771</v>
      </c>
      <c r="W145" s="175"/>
      <c r="X145" s="90"/>
      <c r="Y145" s="80"/>
    </row>
    <row r="146" spans="1:27" ht="20.100000000000001" customHeight="1" thickBot="1">
      <c r="A146" s="37"/>
      <c r="B146" s="83" t="s">
        <v>32</v>
      </c>
      <c r="C146" s="84"/>
      <c r="D146" s="74">
        <v>1930010</v>
      </c>
      <c r="E146" s="74">
        <v>1647740</v>
      </c>
      <c r="F146" s="74">
        <v>1655066</v>
      </c>
      <c r="G146" s="74">
        <v>1850950</v>
      </c>
      <c r="H146" s="74">
        <v>1650781</v>
      </c>
      <c r="I146" s="74">
        <v>1612764</v>
      </c>
      <c r="J146" s="74">
        <v>1958599</v>
      </c>
      <c r="K146" s="74">
        <v>1914047</v>
      </c>
      <c r="L146" s="74">
        <v>1853938</v>
      </c>
      <c r="M146" s="153">
        <v>1755564</v>
      </c>
      <c r="N146" s="153">
        <v>1646601</v>
      </c>
      <c r="O146" s="153">
        <v>1747754</v>
      </c>
      <c r="P146" s="153">
        <v>1625670</v>
      </c>
      <c r="Q146" s="153">
        <v>1543182</v>
      </c>
      <c r="R146" s="153">
        <v>1659235</v>
      </c>
      <c r="S146" s="153">
        <v>1622758</v>
      </c>
      <c r="T146" s="148">
        <f t="shared" si="14"/>
        <v>7083766</v>
      </c>
      <c r="U146" s="122">
        <f t="shared" si="15"/>
        <v>6450845</v>
      </c>
      <c r="V146" s="147">
        <f t="shared" si="13"/>
        <v>-8.9348095349281724</v>
      </c>
      <c r="W146" s="175"/>
      <c r="X146" s="90"/>
      <c r="Y146" s="80"/>
    </row>
    <row r="147" spans="1:27" s="133" customFormat="1" ht="35.25" customHeight="1" thickBot="1">
      <c r="A147" s="131"/>
      <c r="B147" s="128"/>
      <c r="C147" s="140" t="s">
        <v>73</v>
      </c>
      <c r="D147" s="184">
        <v>2035119</v>
      </c>
      <c r="E147" s="184">
        <v>1824622</v>
      </c>
      <c r="F147" s="184">
        <v>1993469</v>
      </c>
      <c r="G147" s="184">
        <v>2001899</v>
      </c>
      <c r="H147" s="184">
        <v>1952554</v>
      </c>
      <c r="I147" s="184">
        <v>1956908</v>
      </c>
      <c r="J147" s="184">
        <v>2241087</v>
      </c>
      <c r="K147" s="184">
        <v>2095189</v>
      </c>
      <c r="L147" s="184">
        <v>1999665</v>
      </c>
      <c r="M147" s="194">
        <v>2024122</v>
      </c>
      <c r="N147" s="194">
        <v>1888116</v>
      </c>
      <c r="O147" s="194">
        <v>1998013</v>
      </c>
      <c r="P147" s="194">
        <v>1887243</v>
      </c>
      <c r="Q147" s="194">
        <v>1412351</v>
      </c>
      <c r="R147" s="194">
        <v>1446879</v>
      </c>
      <c r="S147" s="194">
        <f>SUM(S148:S149)</f>
        <v>1131311</v>
      </c>
      <c r="T147" s="182">
        <f t="shared" si="14"/>
        <v>7855109</v>
      </c>
      <c r="U147" s="187">
        <f t="shared" si="15"/>
        <v>5877784</v>
      </c>
      <c r="V147" s="200">
        <f t="shared" si="13"/>
        <v>-25.172470553877734</v>
      </c>
      <c r="W147" s="175"/>
      <c r="X147" s="90"/>
      <c r="Y147" s="80"/>
      <c r="Z147" s="25"/>
      <c r="AA147" s="25"/>
    </row>
    <row r="148" spans="1:27" ht="20.100000000000001" customHeight="1" thickBot="1">
      <c r="A148" s="37"/>
      <c r="B148" s="79" t="s">
        <v>74</v>
      </c>
      <c r="C148" s="17"/>
      <c r="D148" s="123">
        <v>1607438</v>
      </c>
      <c r="E148" s="123">
        <v>1483985</v>
      </c>
      <c r="F148" s="123">
        <v>1647245</v>
      </c>
      <c r="G148" s="123">
        <v>1634848</v>
      </c>
      <c r="H148" s="123">
        <v>1567654</v>
      </c>
      <c r="I148" s="123">
        <v>1586426</v>
      </c>
      <c r="J148" s="123">
        <v>1799411</v>
      </c>
      <c r="K148" s="123">
        <v>1693921</v>
      </c>
      <c r="L148" s="123">
        <v>1605159</v>
      </c>
      <c r="M148" s="163">
        <v>1635924</v>
      </c>
      <c r="N148" s="163">
        <v>1527665</v>
      </c>
      <c r="O148" s="163">
        <v>1614934</v>
      </c>
      <c r="P148" s="163">
        <v>1472787</v>
      </c>
      <c r="Q148" s="163">
        <v>1068083</v>
      </c>
      <c r="R148" s="163">
        <v>1113736</v>
      </c>
      <c r="S148" s="163">
        <v>866310</v>
      </c>
      <c r="T148" s="148">
        <f t="shared" si="14"/>
        <v>6373516</v>
      </c>
      <c r="U148" s="148">
        <f t="shared" si="15"/>
        <v>4520916</v>
      </c>
      <c r="V148" s="118">
        <f t="shared" si="13"/>
        <v>-29.067158535414361</v>
      </c>
      <c r="W148" s="175"/>
      <c r="X148" s="90"/>
      <c r="Y148" s="80"/>
    </row>
    <row r="149" spans="1:27" ht="20.100000000000001" customHeight="1" thickBot="1">
      <c r="A149" s="37"/>
      <c r="B149" s="79" t="s">
        <v>75</v>
      </c>
      <c r="C149" s="17"/>
      <c r="D149" s="91">
        <v>427681</v>
      </c>
      <c r="E149" s="91">
        <v>340637</v>
      </c>
      <c r="F149" s="91">
        <v>346224</v>
      </c>
      <c r="G149" s="91">
        <v>367051</v>
      </c>
      <c r="H149" s="91">
        <v>384900</v>
      </c>
      <c r="I149" s="91">
        <v>370482</v>
      </c>
      <c r="J149" s="91">
        <v>441676</v>
      </c>
      <c r="K149" s="91">
        <v>401268</v>
      </c>
      <c r="L149" s="91">
        <v>394506</v>
      </c>
      <c r="M149" s="150">
        <v>388198</v>
      </c>
      <c r="N149" s="150">
        <v>360451</v>
      </c>
      <c r="O149" s="150">
        <v>383079</v>
      </c>
      <c r="P149" s="150">
        <v>414456</v>
      </c>
      <c r="Q149" s="150">
        <v>344268</v>
      </c>
      <c r="R149" s="150">
        <v>333143</v>
      </c>
      <c r="S149" s="150">
        <v>265001</v>
      </c>
      <c r="T149" s="148">
        <f t="shared" si="14"/>
        <v>1481593</v>
      </c>
      <c r="U149" s="148">
        <f t="shared" si="15"/>
        <v>1356868</v>
      </c>
      <c r="V149" s="148">
        <f t="shared" si="13"/>
        <v>-8.4183038121805396</v>
      </c>
      <c r="W149" s="175"/>
      <c r="X149" s="90"/>
      <c r="Y149" s="80"/>
    </row>
    <row r="150" spans="1:27" s="133" customFormat="1" ht="38.25" customHeight="1" thickBot="1">
      <c r="A150" s="131"/>
      <c r="B150" s="134"/>
      <c r="C150" s="140" t="s">
        <v>37</v>
      </c>
      <c r="D150" s="201">
        <v>7005108</v>
      </c>
      <c r="E150" s="201">
        <v>7011137</v>
      </c>
      <c r="F150" s="201">
        <v>7528313</v>
      </c>
      <c r="G150" s="201">
        <v>7776279</v>
      </c>
      <c r="H150" s="201">
        <v>8446350</v>
      </c>
      <c r="I150" s="201">
        <v>8112501</v>
      </c>
      <c r="J150" s="201">
        <v>6756912</v>
      </c>
      <c r="K150" s="201">
        <v>7168209</v>
      </c>
      <c r="L150" s="201">
        <v>8329349</v>
      </c>
      <c r="M150" s="202">
        <v>8710347</v>
      </c>
      <c r="N150" s="202">
        <v>8228655</v>
      </c>
      <c r="O150" s="202">
        <v>6709584</v>
      </c>
      <c r="P150" s="202">
        <v>5828449</v>
      </c>
      <c r="Q150" s="202">
        <v>5642269</v>
      </c>
      <c r="R150" s="202">
        <v>6030530</v>
      </c>
      <c r="S150" s="202">
        <f>SUM(S151:S152)</f>
        <v>5996464</v>
      </c>
      <c r="T150" s="202">
        <f t="shared" si="14"/>
        <v>29320837</v>
      </c>
      <c r="U150" s="203">
        <f t="shared" si="15"/>
        <v>23497712</v>
      </c>
      <c r="V150" s="203">
        <f t="shared" si="13"/>
        <v>-19.860023095520773</v>
      </c>
      <c r="W150" s="175"/>
      <c r="X150" s="90"/>
      <c r="Y150" s="80"/>
      <c r="Z150" s="25"/>
      <c r="AA150" s="25"/>
    </row>
    <row r="151" spans="1:27" ht="20.100000000000001" customHeight="1" thickBot="1">
      <c r="A151" s="37"/>
      <c r="B151" s="325" t="s">
        <v>38</v>
      </c>
      <c r="C151" s="326"/>
      <c r="D151" s="123">
        <v>39899</v>
      </c>
      <c r="E151" s="123">
        <v>42094</v>
      </c>
      <c r="F151" s="123">
        <v>43535</v>
      </c>
      <c r="G151" s="123">
        <v>45642</v>
      </c>
      <c r="H151" s="123">
        <v>47934</v>
      </c>
      <c r="I151" s="123">
        <v>42792</v>
      </c>
      <c r="J151" s="123">
        <v>48749</v>
      </c>
      <c r="K151" s="123">
        <v>49558</v>
      </c>
      <c r="L151" s="123">
        <v>42810</v>
      </c>
      <c r="M151" s="163">
        <v>44375</v>
      </c>
      <c r="N151" s="163">
        <v>42321</v>
      </c>
      <c r="O151" s="163">
        <v>35367</v>
      </c>
      <c r="P151" s="163">
        <v>37259</v>
      </c>
      <c r="Q151" s="163">
        <v>36470</v>
      </c>
      <c r="R151" s="163">
        <v>37923</v>
      </c>
      <c r="S151" s="163">
        <v>36226</v>
      </c>
      <c r="T151" s="148">
        <f t="shared" si="14"/>
        <v>171170</v>
      </c>
      <c r="U151" s="118">
        <f t="shared" si="15"/>
        <v>147878</v>
      </c>
      <c r="V151" s="118">
        <f t="shared" si="13"/>
        <v>-13.607524683063621</v>
      </c>
      <c r="W151" s="175"/>
      <c r="X151" s="90"/>
      <c r="Y151" s="80"/>
    </row>
    <row r="152" spans="1:27" ht="20.100000000000001" customHeight="1" thickBot="1">
      <c r="A152" s="37"/>
      <c r="B152" s="83" t="s">
        <v>39</v>
      </c>
      <c r="C152" s="85"/>
      <c r="D152" s="123">
        <v>6965209</v>
      </c>
      <c r="E152" s="123">
        <v>6969043</v>
      </c>
      <c r="F152" s="123">
        <v>7484778</v>
      </c>
      <c r="G152" s="123">
        <v>7730637</v>
      </c>
      <c r="H152" s="123">
        <v>8398416</v>
      </c>
      <c r="I152" s="123">
        <v>8069709</v>
      </c>
      <c r="J152" s="123">
        <v>6708163</v>
      </c>
      <c r="K152" s="123">
        <v>7118651</v>
      </c>
      <c r="L152" s="123">
        <v>8286539</v>
      </c>
      <c r="M152" s="163">
        <v>8665972</v>
      </c>
      <c r="N152" s="163">
        <v>8186334</v>
      </c>
      <c r="O152" s="163">
        <v>6674217</v>
      </c>
      <c r="P152" s="163">
        <v>5791190</v>
      </c>
      <c r="Q152" s="163">
        <v>5605799</v>
      </c>
      <c r="R152" s="163">
        <v>5992607</v>
      </c>
      <c r="S152" s="163">
        <v>5960238</v>
      </c>
      <c r="T152" s="148">
        <f t="shared" si="14"/>
        <v>29149667</v>
      </c>
      <c r="U152" s="118">
        <f t="shared" si="15"/>
        <v>23349834</v>
      </c>
      <c r="V152" s="108">
        <f t="shared" si="13"/>
        <v>-19.89673844301549</v>
      </c>
      <c r="W152" s="175"/>
      <c r="X152" s="90"/>
      <c r="Y152" s="80"/>
    </row>
    <row r="153" spans="1:27" s="36" customFormat="1" ht="20.100000000000001" customHeight="1" thickBot="1">
      <c r="A153" s="37"/>
      <c r="B153" s="79"/>
      <c r="C153" s="102"/>
      <c r="D153" s="91"/>
      <c r="E153" s="91"/>
      <c r="F153" s="91"/>
      <c r="G153" s="91"/>
      <c r="H153" s="91"/>
      <c r="I153" s="91"/>
      <c r="J153" s="91"/>
      <c r="K153" s="91"/>
      <c r="L153" s="91"/>
      <c r="M153" s="150"/>
      <c r="N153" s="150"/>
      <c r="O153" s="150"/>
      <c r="P153" s="150"/>
      <c r="Q153" s="150"/>
      <c r="R153" s="150"/>
      <c r="S153" s="150"/>
      <c r="T153" s="151"/>
      <c r="U153" s="115"/>
      <c r="V153" s="115"/>
      <c r="W153" s="175"/>
      <c r="X153" s="90"/>
      <c r="Y153" s="90"/>
    </row>
    <row r="154" spans="1:27" s="36" customFormat="1" ht="20.100000000000001" customHeight="1" thickBot="1">
      <c r="A154" s="37"/>
      <c r="B154" s="125" t="s">
        <v>67</v>
      </c>
      <c r="C154" s="126"/>
      <c r="D154" s="123">
        <v>6239323</v>
      </c>
      <c r="E154" s="123">
        <v>6338923</v>
      </c>
      <c r="F154" s="123">
        <v>6437021</v>
      </c>
      <c r="G154" s="123">
        <v>6513767</v>
      </c>
      <c r="H154" s="123">
        <v>6555978</v>
      </c>
      <c r="I154" s="123">
        <v>6771667</v>
      </c>
      <c r="J154" s="123">
        <v>6766075</v>
      </c>
      <c r="K154" s="123">
        <v>6850879</v>
      </c>
      <c r="L154" s="123">
        <v>7041479</v>
      </c>
      <c r="M154" s="163">
        <v>6982481</v>
      </c>
      <c r="N154" s="163">
        <v>6959864</v>
      </c>
      <c r="O154" s="163">
        <v>7069125</v>
      </c>
      <c r="P154" s="163">
        <v>7184083</v>
      </c>
      <c r="Q154" s="163">
        <v>7270761</v>
      </c>
      <c r="R154" s="163">
        <v>7303756</v>
      </c>
      <c r="S154" s="163">
        <v>7374982</v>
      </c>
      <c r="T154" s="163">
        <f>+G154</f>
        <v>6513767</v>
      </c>
      <c r="U154" s="124">
        <f>+S154</f>
        <v>7374982</v>
      </c>
      <c r="V154" s="124">
        <f t="shared" si="13"/>
        <v>13.22145848938103</v>
      </c>
      <c r="W154" s="175"/>
      <c r="X154" s="90"/>
      <c r="Y154" s="90"/>
    </row>
    <row r="155" spans="1:27" s="36" customFormat="1" ht="20.100000000000001" customHeight="1" thickBot="1">
      <c r="A155" s="37"/>
      <c r="B155" s="125" t="s">
        <v>33</v>
      </c>
      <c r="C155" s="126"/>
      <c r="D155" s="123">
        <v>247394</v>
      </c>
      <c r="E155" s="123">
        <v>247433</v>
      </c>
      <c r="F155" s="123">
        <v>247224</v>
      </c>
      <c r="G155" s="123">
        <v>245039</v>
      </c>
      <c r="H155" s="123">
        <v>245644</v>
      </c>
      <c r="I155" s="123">
        <v>246927</v>
      </c>
      <c r="J155" s="123">
        <v>248414</v>
      </c>
      <c r="K155" s="123">
        <v>247545</v>
      </c>
      <c r="L155" s="123">
        <v>248492</v>
      </c>
      <c r="M155" s="163">
        <v>247597</v>
      </c>
      <c r="N155" s="163">
        <v>247785</v>
      </c>
      <c r="O155" s="163">
        <v>245872</v>
      </c>
      <c r="P155" s="163">
        <v>245315</v>
      </c>
      <c r="Q155" s="163">
        <v>244449</v>
      </c>
      <c r="R155" s="163">
        <v>243641</v>
      </c>
      <c r="S155" s="163">
        <v>242298</v>
      </c>
      <c r="T155" s="163">
        <f>+G155</f>
        <v>245039</v>
      </c>
      <c r="U155" s="124">
        <f>+S155</f>
        <v>242298</v>
      </c>
      <c r="V155" s="124">
        <f t="shared" si="13"/>
        <v>-1.1185974477532148</v>
      </c>
      <c r="W155" s="175"/>
      <c r="X155" s="90"/>
      <c r="Y155" s="90"/>
    </row>
    <row r="156" spans="1:27" s="36" customFormat="1" ht="20.100000000000001" customHeight="1" thickBot="1">
      <c r="A156" s="37"/>
      <c r="B156" s="125" t="s">
        <v>24</v>
      </c>
      <c r="C156" s="126"/>
      <c r="D156" s="123">
        <v>46216</v>
      </c>
      <c r="E156" s="123">
        <v>46509</v>
      </c>
      <c r="F156" s="123">
        <v>46605</v>
      </c>
      <c r="G156" s="123">
        <v>46604</v>
      </c>
      <c r="H156" s="123">
        <v>46510</v>
      </c>
      <c r="I156" s="123">
        <v>46270</v>
      </c>
      <c r="J156" s="123">
        <v>45793</v>
      </c>
      <c r="K156" s="123">
        <v>44925</v>
      </c>
      <c r="L156" s="123">
        <v>45105</v>
      </c>
      <c r="M156" s="163">
        <v>45233</v>
      </c>
      <c r="N156" s="163">
        <v>47382</v>
      </c>
      <c r="O156" s="163">
        <v>45279</v>
      </c>
      <c r="P156" s="163">
        <v>45314</v>
      </c>
      <c r="Q156" s="163">
        <v>45224</v>
      </c>
      <c r="R156" s="163">
        <v>44575</v>
      </c>
      <c r="S156" s="163">
        <v>44970</v>
      </c>
      <c r="T156" s="163">
        <f>+G156</f>
        <v>46604</v>
      </c>
      <c r="U156" s="124">
        <f>+S156</f>
        <v>44970</v>
      </c>
      <c r="V156" s="124">
        <f>+((U156-T156)/T156)*100</f>
        <v>-3.5061368122907903</v>
      </c>
      <c r="W156" s="175"/>
      <c r="X156" s="90"/>
      <c r="Y156" s="90"/>
    </row>
    <row r="157" spans="1:27" s="36" customFormat="1" ht="20.100000000000001" customHeight="1" thickBot="1">
      <c r="A157" s="37"/>
      <c r="B157" s="125" t="s">
        <v>25</v>
      </c>
      <c r="C157" s="126"/>
      <c r="D157" s="123">
        <v>3625</v>
      </c>
      <c r="E157" s="123">
        <v>3627</v>
      </c>
      <c r="F157" s="123">
        <v>3622</v>
      </c>
      <c r="G157" s="123">
        <v>3700</v>
      </c>
      <c r="H157" s="123">
        <v>3672</v>
      </c>
      <c r="I157" s="123">
        <v>3608</v>
      </c>
      <c r="J157" s="123">
        <v>3902</v>
      </c>
      <c r="K157" s="123">
        <v>3712</v>
      </c>
      <c r="L157" s="123">
        <v>3749</v>
      </c>
      <c r="M157" s="163">
        <v>3738</v>
      </c>
      <c r="N157" s="163">
        <v>3805</v>
      </c>
      <c r="O157" s="163">
        <v>3848</v>
      </c>
      <c r="P157" s="163">
        <v>3808</v>
      </c>
      <c r="Q157" s="163">
        <v>3743</v>
      </c>
      <c r="R157" s="163">
        <v>3780</v>
      </c>
      <c r="S157" s="163">
        <v>3776</v>
      </c>
      <c r="T157" s="163">
        <f>+G157</f>
        <v>3700</v>
      </c>
      <c r="U157" s="124">
        <f>+S157</f>
        <v>3776</v>
      </c>
      <c r="V157" s="124">
        <f t="shared" si="13"/>
        <v>2.0540540540540539</v>
      </c>
      <c r="W157" s="175"/>
      <c r="X157" s="90"/>
      <c r="Y157" s="90"/>
    </row>
    <row r="158" spans="1:27" s="36" customFormat="1" ht="20.100000000000001" customHeight="1">
      <c r="A158" s="37"/>
      <c r="B158" s="86"/>
      <c r="C158" s="101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14"/>
      <c r="U158" s="114"/>
      <c r="V158" s="114"/>
      <c r="W158" s="175"/>
      <c r="X158" s="90"/>
      <c r="Y158" s="90"/>
    </row>
    <row r="159" spans="1:27" s="27" customFormat="1" ht="20.100000000000001" customHeight="1" thickBot="1">
      <c r="A159" s="37"/>
      <c r="B159" s="87" t="s">
        <v>68</v>
      </c>
      <c r="C159" s="30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175"/>
      <c r="X159" s="90"/>
      <c r="Y159" s="80"/>
    </row>
    <row r="160" spans="1:27" s="27" customFormat="1" ht="20.100000000000001" customHeight="1" thickBot="1">
      <c r="A160" s="37"/>
      <c r="B160" s="141"/>
      <c r="C160" s="129" t="s">
        <v>7</v>
      </c>
      <c r="D160" s="194">
        <v>1466.9383381570137</v>
      </c>
      <c r="E160" s="194">
        <v>1379.286984787821</v>
      </c>
      <c r="F160" s="194">
        <v>1490.6682606417705</v>
      </c>
      <c r="G160" s="194">
        <v>1764.0393976972932</v>
      </c>
      <c r="H160" s="194">
        <v>1840.5772286335075</v>
      </c>
      <c r="I160" s="194">
        <v>1950.2517229694643</v>
      </c>
      <c r="J160" s="194">
        <v>2170.4408074005773</v>
      </c>
      <c r="K160" s="194">
        <v>2367.7532253717136</v>
      </c>
      <c r="L160" s="194">
        <v>2719.4822025021645</v>
      </c>
      <c r="M160" s="194">
        <v>2953.1740655035851</v>
      </c>
      <c r="N160" s="194">
        <v>3253.8741730556158</v>
      </c>
      <c r="O160" s="194">
        <v>4144.7633045626962</v>
      </c>
      <c r="P160" s="312">
        <v>3942.0339815627258</v>
      </c>
      <c r="Q160" s="312">
        <v>4161.055218355139</v>
      </c>
      <c r="R160" s="312">
        <f>+R162+R166+R168+R172+R174</f>
        <v>4515.8452623676749</v>
      </c>
      <c r="S160" s="312">
        <f>+S162+S166+S168+S172+S174</f>
        <v>4345.1915929466777</v>
      </c>
      <c r="T160" s="194">
        <f>SUM(D160:G160)</f>
        <v>6100.9329812838987</v>
      </c>
      <c r="U160" s="194">
        <f>SUM(P160:S160)</f>
        <v>16964.126055232216</v>
      </c>
      <c r="V160" s="183">
        <f t="shared" si="13"/>
        <v>178.05789880455686</v>
      </c>
      <c r="W160" s="175"/>
      <c r="X160" s="90"/>
      <c r="Y160" s="80"/>
    </row>
    <row r="161" spans="1:25" s="27" customFormat="1" ht="20.100000000000001" customHeight="1">
      <c r="A161" s="37"/>
      <c r="B161" s="275" t="s">
        <v>52</v>
      </c>
      <c r="C161" s="277"/>
      <c r="D161" s="221"/>
      <c r="E161" s="221"/>
      <c r="F161" s="222"/>
      <c r="G161" s="221"/>
      <c r="H161" s="221"/>
      <c r="I161" s="221"/>
      <c r="J161" s="221"/>
      <c r="K161" s="221"/>
      <c r="L161" s="221"/>
      <c r="M161" s="221"/>
      <c r="N161" s="221"/>
      <c r="O161" s="221"/>
      <c r="P161" s="221"/>
      <c r="Q161" s="287"/>
      <c r="R161" s="287"/>
      <c r="S161" s="287"/>
      <c r="T161" s="287"/>
      <c r="U161" s="287"/>
      <c r="V161" s="287"/>
      <c r="W161" s="175"/>
      <c r="X161" s="90"/>
      <c r="Y161" s="80"/>
    </row>
    <row r="162" spans="1:25" s="27" customFormat="1" ht="20.100000000000001" customHeight="1" thickBot="1">
      <c r="A162" s="37"/>
      <c r="B162" s="330" t="s">
        <v>2</v>
      </c>
      <c r="C162" s="331"/>
      <c r="D162" s="205">
        <v>930.95485596701201</v>
      </c>
      <c r="E162" s="205">
        <v>888.66711900781957</v>
      </c>
      <c r="F162" s="220">
        <v>962.11129652176885</v>
      </c>
      <c r="G162" s="205">
        <v>1172.9361491162922</v>
      </c>
      <c r="H162" s="205">
        <v>1226.0402998435054</v>
      </c>
      <c r="I162" s="205">
        <v>1307.7712697994632</v>
      </c>
      <c r="J162" s="205">
        <v>1487.9851815005761</v>
      </c>
      <c r="K162" s="205">
        <v>1603.1828312161128</v>
      </c>
      <c r="L162" s="205">
        <v>1887.4298588131639</v>
      </c>
      <c r="M162" s="205">
        <v>2088.1637571491842</v>
      </c>
      <c r="N162" s="205">
        <v>2267.3395017580151</v>
      </c>
      <c r="O162" s="205">
        <v>2932.6708925286944</v>
      </c>
      <c r="P162" s="205">
        <v>1147.5044019495263</v>
      </c>
      <c r="Q162" s="205">
        <v>1236.1770205831374</v>
      </c>
      <c r="R162" s="205">
        <v>1316.3514285352737</v>
      </c>
      <c r="S162" s="205">
        <v>1164.5338212626766</v>
      </c>
      <c r="T162" s="205">
        <f>SUM(D162:G162)</f>
        <v>3954.6694206128927</v>
      </c>
      <c r="U162" s="205">
        <f>SUM(P162:S162)</f>
        <v>4864.566672330614</v>
      </c>
      <c r="V162" s="205">
        <f t="shared" si="13"/>
        <v>23.008174766140272</v>
      </c>
      <c r="W162" s="175"/>
      <c r="X162" s="90"/>
      <c r="Y162" s="80"/>
    </row>
    <row r="163" spans="1:25" s="27" customFormat="1" ht="20.100000000000001" customHeight="1">
      <c r="A163" s="37"/>
      <c r="B163" s="278"/>
      <c r="C163" s="279" t="s">
        <v>113</v>
      </c>
      <c r="D163" s="149"/>
      <c r="E163" s="149"/>
      <c r="F163" s="21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75"/>
      <c r="X163" s="90"/>
      <c r="Y163" s="80"/>
    </row>
    <row r="164" spans="1:25" s="27" customFormat="1" ht="20.100000000000001" customHeight="1" thickBot="1">
      <c r="A164" s="37"/>
      <c r="B164" s="278"/>
      <c r="C164" s="280" t="s">
        <v>2</v>
      </c>
      <c r="D164" s="205">
        <v>677.09810517656103</v>
      </c>
      <c r="E164" s="205">
        <v>660.90900824082121</v>
      </c>
      <c r="F164" s="220">
        <v>714.79797766758918</v>
      </c>
      <c r="G164" s="205">
        <v>847.75970672161714</v>
      </c>
      <c r="H164" s="205">
        <v>955.83141817142109</v>
      </c>
      <c r="I164" s="205">
        <v>1040.545023629423</v>
      </c>
      <c r="J164" s="205">
        <v>1224.4474632910374</v>
      </c>
      <c r="K164" s="205">
        <v>1339.5267580998511</v>
      </c>
      <c r="L164" s="205">
        <v>1523.0878671728071</v>
      </c>
      <c r="M164" s="205">
        <v>1787.5998238411196</v>
      </c>
      <c r="N164" s="205">
        <v>1963.7296030346479</v>
      </c>
      <c r="O164" s="205">
        <v>2586.0553628359398</v>
      </c>
      <c r="P164" s="205">
        <v>826.55215958780514</v>
      </c>
      <c r="Q164" s="205">
        <v>895.74298923000003</v>
      </c>
      <c r="R164" s="205">
        <v>917.85301495999977</v>
      </c>
      <c r="S164" s="205">
        <v>861.07042247999925</v>
      </c>
      <c r="T164" s="205">
        <f>SUM(D164:G164)</f>
        <v>2900.5647978065886</v>
      </c>
      <c r="U164" s="205">
        <f>SUM(P164:S164)</f>
        <v>3501.218586257804</v>
      </c>
      <c r="V164" s="205">
        <f t="shared" si="13"/>
        <v>20.70816652347952</v>
      </c>
      <c r="W164" s="175"/>
      <c r="X164" s="90"/>
      <c r="Y164" s="80"/>
    </row>
    <row r="165" spans="1:25" s="27" customFormat="1" ht="20.100000000000001" customHeight="1">
      <c r="A165" s="37"/>
      <c r="B165" s="275" t="s">
        <v>26</v>
      </c>
      <c r="C165" s="277"/>
      <c r="D165" s="151"/>
      <c r="E165" s="151"/>
      <c r="F165" s="115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75"/>
      <c r="X165" s="90"/>
      <c r="Y165" s="80"/>
    </row>
    <row r="166" spans="1:25" s="27" customFormat="1" ht="20.100000000000001" customHeight="1" thickBot="1">
      <c r="A166" s="37"/>
      <c r="B166" s="330" t="s">
        <v>2</v>
      </c>
      <c r="C166" s="331"/>
      <c r="D166" s="205">
        <v>48.287692480000302</v>
      </c>
      <c r="E166" s="205">
        <v>14.883760970000303</v>
      </c>
      <c r="F166" s="220">
        <v>15.812455890000301</v>
      </c>
      <c r="G166" s="205">
        <v>27.714185662000101</v>
      </c>
      <c r="H166" s="205">
        <v>15.143398620000498</v>
      </c>
      <c r="I166" s="205">
        <v>14.536542029999998</v>
      </c>
      <c r="J166" s="205">
        <v>13.430380536000099</v>
      </c>
      <c r="K166" s="205">
        <v>12.193503769999998</v>
      </c>
      <c r="L166" s="205">
        <v>12.163719680000101</v>
      </c>
      <c r="M166" s="205">
        <v>11.550052482000098</v>
      </c>
      <c r="N166" s="205">
        <v>12.435825820000099</v>
      </c>
      <c r="O166" s="205">
        <v>13.413659359999999</v>
      </c>
      <c r="P166" s="205">
        <v>12.483401550000099</v>
      </c>
      <c r="Q166" s="205">
        <v>11.930729359999999</v>
      </c>
      <c r="R166" s="205">
        <v>13.338571410000004</v>
      </c>
      <c r="S166" s="205">
        <v>13.957101680000099</v>
      </c>
      <c r="T166" s="205">
        <f>SUM(D166:G166)</f>
        <v>106.69809500200101</v>
      </c>
      <c r="U166" s="205">
        <f>SUM(P166:S166)</f>
        <v>51.709804000000197</v>
      </c>
      <c r="V166" s="205">
        <f t="shared" si="13"/>
        <v>-51.536338114536697</v>
      </c>
      <c r="W166" s="175"/>
      <c r="X166" s="90"/>
      <c r="Y166" s="80"/>
    </row>
    <row r="167" spans="1:25" s="27" customFormat="1" ht="20.100000000000001" customHeight="1">
      <c r="A167" s="37"/>
      <c r="B167" s="275" t="s">
        <v>114</v>
      </c>
      <c r="C167" s="281"/>
      <c r="D167" s="149"/>
      <c r="E167" s="149"/>
      <c r="F167" s="21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75"/>
      <c r="X167" s="90"/>
      <c r="Y167" s="80"/>
    </row>
    <row r="168" spans="1:25" s="27" customFormat="1" ht="20.100000000000001" customHeight="1" thickBot="1">
      <c r="A168" s="37"/>
      <c r="B168" s="330" t="s">
        <v>2</v>
      </c>
      <c r="C168" s="331"/>
      <c r="D168" s="151">
        <v>390.85790109000146</v>
      </c>
      <c r="E168" s="151">
        <v>382.64184322000108</v>
      </c>
      <c r="F168" s="115">
        <v>417.00022643000119</v>
      </c>
      <c r="G168" s="151">
        <v>462.76702264300093</v>
      </c>
      <c r="H168" s="151">
        <v>496.05646899000141</v>
      </c>
      <c r="I168" s="151">
        <v>524.27471601000082</v>
      </c>
      <c r="J168" s="151">
        <v>556.24303000000123</v>
      </c>
      <c r="K168" s="151">
        <v>637.26088798000103</v>
      </c>
      <c r="L168" s="151">
        <v>698.76265152300016</v>
      </c>
      <c r="M168" s="151">
        <v>724.9048971800006</v>
      </c>
      <c r="N168" s="151">
        <v>841.62430091000033</v>
      </c>
      <c r="O168" s="151">
        <v>1045.6111229100011</v>
      </c>
      <c r="P168" s="151">
        <v>2631.5940584799996</v>
      </c>
      <c r="Q168" s="151">
        <v>2768.3182782500021</v>
      </c>
      <c r="R168" s="151">
        <v>3001.6569494300011</v>
      </c>
      <c r="S168" s="151">
        <v>2968.6453449599999</v>
      </c>
      <c r="T168" s="151">
        <f>SUM(D168:G168)</f>
        <v>1653.2669933830048</v>
      </c>
      <c r="U168" s="151">
        <f>SUM(P168:S168)</f>
        <v>11370.214631120003</v>
      </c>
      <c r="V168" s="205">
        <f t="shared" si="13"/>
        <v>587.7421902589158</v>
      </c>
      <c r="W168" s="175"/>
      <c r="X168" s="90"/>
      <c r="Y168" s="80"/>
    </row>
    <row r="169" spans="1:25" s="27" customFormat="1" ht="20.100000000000001" customHeight="1">
      <c r="A169" s="37"/>
      <c r="B169" s="278"/>
      <c r="C169" s="279" t="s">
        <v>113</v>
      </c>
      <c r="D169" s="149"/>
      <c r="E169" s="149"/>
      <c r="F169" s="21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51"/>
      <c r="W169" s="175"/>
      <c r="X169" s="90"/>
      <c r="Y169" s="80"/>
    </row>
    <row r="170" spans="1:25" s="27" customFormat="1" ht="20.100000000000001" customHeight="1" thickBot="1">
      <c r="A170" s="37"/>
      <c r="B170" s="278"/>
      <c r="C170" s="280" t="s">
        <v>2</v>
      </c>
      <c r="D170" s="151">
        <v>231.1476928205195</v>
      </c>
      <c r="E170" s="151">
        <v>227.18795535707724</v>
      </c>
      <c r="F170" s="115">
        <v>251.45520372244516</v>
      </c>
      <c r="G170" s="151">
        <v>286.13641219574379</v>
      </c>
      <c r="H170" s="151">
        <v>311.09471230502101</v>
      </c>
      <c r="I170" s="151">
        <v>336.21744101872014</v>
      </c>
      <c r="J170" s="151">
        <v>355.80068029452838</v>
      </c>
      <c r="K170" s="151">
        <v>427.43617050458397</v>
      </c>
      <c r="L170" s="151">
        <v>468.50966023599864</v>
      </c>
      <c r="M170" s="151">
        <v>471.12622342214411</v>
      </c>
      <c r="N170" s="151">
        <v>583.28762613952313</v>
      </c>
      <c r="O170" s="151">
        <v>736.10563723216603</v>
      </c>
      <c r="P170" s="151">
        <v>2348.7562494460567</v>
      </c>
      <c r="Q170" s="151">
        <v>2489.1575900900016</v>
      </c>
      <c r="R170" s="151">
        <v>2730.2528867700007</v>
      </c>
      <c r="S170" s="151">
        <v>2760.2741928800001</v>
      </c>
      <c r="T170" s="151">
        <f>SUM(D170:G170)</f>
        <v>995.92726409578563</v>
      </c>
      <c r="U170" s="151">
        <f>SUM(P170:S170)</f>
        <v>10328.44091918606</v>
      </c>
      <c r="V170" s="205">
        <f>+((U170-T170)/T170)*100</f>
        <v>937.06779516307085</v>
      </c>
      <c r="W170" s="175"/>
      <c r="X170" s="90"/>
      <c r="Y170" s="80"/>
    </row>
    <row r="171" spans="1:25" s="27" customFormat="1" ht="20.100000000000001" customHeight="1">
      <c r="A171" s="37"/>
      <c r="B171" s="275" t="s">
        <v>27</v>
      </c>
      <c r="C171" s="277"/>
      <c r="D171" s="149"/>
      <c r="E171" s="149"/>
      <c r="F171" s="21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75"/>
      <c r="X171" s="90"/>
      <c r="Y171" s="80"/>
    </row>
    <row r="172" spans="1:25" s="27" customFormat="1" ht="20.100000000000001" customHeight="1" thickBot="1">
      <c r="A172" s="37"/>
      <c r="B172" s="333" t="s">
        <v>2</v>
      </c>
      <c r="C172" s="334"/>
      <c r="D172" s="151">
        <v>0</v>
      </c>
      <c r="E172" s="151">
        <v>0</v>
      </c>
      <c r="F172" s="115">
        <v>0</v>
      </c>
      <c r="G172" s="151">
        <v>0</v>
      </c>
      <c r="H172" s="151">
        <v>0</v>
      </c>
      <c r="I172" s="151">
        <v>0</v>
      </c>
      <c r="J172" s="151">
        <v>0</v>
      </c>
      <c r="K172" s="151">
        <v>0</v>
      </c>
      <c r="L172" s="237">
        <v>0.21732168999999998</v>
      </c>
      <c r="M172" s="237">
        <v>0.29565098000000001</v>
      </c>
      <c r="N172" s="237">
        <v>0.49028257999999991</v>
      </c>
      <c r="O172" s="237">
        <v>0.86876216000000017</v>
      </c>
      <c r="P172" s="237">
        <v>0.86334889999999975</v>
      </c>
      <c r="Q172" s="311">
        <v>1.0002072500000001</v>
      </c>
      <c r="R172" s="237">
        <v>1.2802969399999999</v>
      </c>
      <c r="S172" s="237">
        <v>2.5765274899999997</v>
      </c>
      <c r="T172" s="237">
        <f>SUM(D172:G172)</f>
        <v>0</v>
      </c>
      <c r="U172" s="237">
        <f>SUM(P172:S172)</f>
        <v>5.7203805799999996</v>
      </c>
      <c r="V172" s="205"/>
      <c r="W172" s="175"/>
      <c r="X172" s="90"/>
      <c r="Y172" s="80"/>
    </row>
    <row r="173" spans="1:25" s="27" customFormat="1" ht="20.100000000000001" customHeight="1">
      <c r="A173" s="37"/>
      <c r="B173" s="275" t="s">
        <v>28</v>
      </c>
      <c r="C173" s="277"/>
      <c r="D173" s="149"/>
      <c r="E173" s="149"/>
      <c r="F173" s="21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51"/>
      <c r="W173" s="175"/>
      <c r="X173" s="90"/>
      <c r="Y173" s="80"/>
    </row>
    <row r="174" spans="1:25" s="27" customFormat="1" ht="20.100000000000001" customHeight="1" thickBot="1">
      <c r="A174" s="37"/>
      <c r="B174" s="330" t="s">
        <v>2</v>
      </c>
      <c r="C174" s="331"/>
      <c r="D174" s="205">
        <v>96.83788862000003</v>
      </c>
      <c r="E174" s="205">
        <v>93.094261590000002</v>
      </c>
      <c r="F174" s="220">
        <v>95.744281800000223</v>
      </c>
      <c r="G174" s="205">
        <v>100.62204027600009</v>
      </c>
      <c r="H174" s="205">
        <v>103.33706118000042</v>
      </c>
      <c r="I174" s="205">
        <v>103.66919513000011</v>
      </c>
      <c r="J174" s="205">
        <v>112.78221536400008</v>
      </c>
      <c r="K174" s="205">
        <v>115.1160024056</v>
      </c>
      <c r="L174" s="205">
        <v>120.9086507960002</v>
      </c>
      <c r="M174" s="205">
        <v>128.25970771240011</v>
      </c>
      <c r="N174" s="205">
        <v>131.98426198760012</v>
      </c>
      <c r="O174" s="205">
        <v>152.1988676040003</v>
      </c>
      <c r="P174" s="205">
        <v>149.58877068320007</v>
      </c>
      <c r="Q174" s="205">
        <v>143.628982912</v>
      </c>
      <c r="R174" s="205">
        <v>183.21801605240003</v>
      </c>
      <c r="S174" s="205">
        <v>195.47879755400029</v>
      </c>
      <c r="T174" s="205">
        <f>SUM(D174:G174)</f>
        <v>386.29847228600033</v>
      </c>
      <c r="U174" s="205">
        <f>SUM(P174:S174)</f>
        <v>671.91456720160033</v>
      </c>
      <c r="V174" s="205">
        <f t="shared" ref="V174" si="16">+((U174-T174)/T174)*100</f>
        <v>73.936635893330944</v>
      </c>
      <c r="W174" s="175"/>
      <c r="X174" s="90"/>
      <c r="Y174" s="80"/>
    </row>
    <row r="175" spans="1:25" s="27" customFormat="1" ht="20.100000000000001" customHeight="1">
      <c r="A175" s="37"/>
      <c r="B175" s="283"/>
      <c r="C175" s="284" t="s">
        <v>113</v>
      </c>
      <c r="D175" s="149"/>
      <c r="E175" s="149"/>
      <c r="F175" s="21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75"/>
      <c r="X175" s="90"/>
      <c r="Y175" s="80"/>
    </row>
    <row r="176" spans="1:25" s="27" customFormat="1" ht="20.100000000000001" customHeight="1" thickBot="1">
      <c r="A176" s="37"/>
      <c r="B176" s="285"/>
      <c r="C176" s="282" t="s">
        <v>2</v>
      </c>
      <c r="D176" s="205">
        <v>0</v>
      </c>
      <c r="E176" s="205">
        <v>0</v>
      </c>
      <c r="F176" s="220">
        <v>0</v>
      </c>
      <c r="G176" s="205">
        <v>0</v>
      </c>
      <c r="H176" s="205">
        <v>0</v>
      </c>
      <c r="I176" s="205">
        <v>0</v>
      </c>
      <c r="J176" s="205">
        <v>0</v>
      </c>
      <c r="K176" s="205">
        <v>1.1856999999999999E-2</v>
      </c>
      <c r="L176" s="205">
        <v>1.0716E-2</v>
      </c>
      <c r="M176" s="205">
        <v>3.7928269999999986E-2</v>
      </c>
      <c r="N176" s="205">
        <v>9.0853329999999982E-2</v>
      </c>
      <c r="O176" s="205">
        <v>0.13963322</v>
      </c>
      <c r="P176" s="205">
        <v>0.20337952000000001</v>
      </c>
      <c r="Q176" s="205">
        <v>0.19542226999999998</v>
      </c>
      <c r="R176" s="205">
        <v>35.821200370000007</v>
      </c>
      <c r="S176" s="205">
        <v>47.222442380000004</v>
      </c>
      <c r="T176" s="205">
        <f>SUM(D176:G176)</f>
        <v>0</v>
      </c>
      <c r="U176" s="205">
        <f>SUM(P176:S176)</f>
        <v>83.442444540000011</v>
      </c>
      <c r="V176" s="205"/>
      <c r="W176" s="175"/>
      <c r="X176" s="90"/>
      <c r="Y176" s="80"/>
    </row>
    <row r="177" spans="1:27" s="27" customFormat="1" ht="20.100000000000001" customHeight="1" thickBot="1">
      <c r="A177" s="37"/>
      <c r="B177" s="216"/>
      <c r="C177" s="217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151"/>
      <c r="W177" s="175"/>
      <c r="X177" s="90"/>
      <c r="Y177" s="80"/>
    </row>
    <row r="178" spans="1:27" s="226" customFormat="1" ht="20.100000000000001" customHeight="1" thickBot="1">
      <c r="A178" s="223"/>
      <c r="B178" s="224"/>
      <c r="C178" s="225" t="s">
        <v>8</v>
      </c>
      <c r="D178" s="218">
        <v>17452868</v>
      </c>
      <c r="E178" s="218">
        <v>18341003.643600002</v>
      </c>
      <c r="F178" s="218">
        <v>20793163</v>
      </c>
      <c r="G178" s="218">
        <v>19214244</v>
      </c>
      <c r="H178" s="218">
        <v>24264319</v>
      </c>
      <c r="I178" s="218">
        <v>25164462</v>
      </c>
      <c r="J178" s="218">
        <v>26720458</v>
      </c>
      <c r="K178" s="218">
        <v>31255000</v>
      </c>
      <c r="L178" s="218">
        <v>33709177</v>
      </c>
      <c r="M178" s="218">
        <v>38552372</v>
      </c>
      <c r="N178" s="218">
        <v>39831668</v>
      </c>
      <c r="O178" s="218">
        <v>42313188</v>
      </c>
      <c r="P178" s="218">
        <v>42281244</v>
      </c>
      <c r="Q178" s="218">
        <v>39872281</v>
      </c>
      <c r="R178" s="218">
        <f>+R179+R181+R182+R184+R185</f>
        <v>44014938</v>
      </c>
      <c r="S178" s="218">
        <f>+S179+S181+S182+S184+S185</f>
        <v>45681308</v>
      </c>
      <c r="T178" s="218">
        <f t="shared" ref="T178:T186" si="17">SUM(D178:G178)</f>
        <v>75801278.643600002</v>
      </c>
      <c r="U178" s="218">
        <f t="shared" ref="U178:U186" si="18">SUM(P178:S178)</f>
        <v>171849771</v>
      </c>
      <c r="V178" s="194">
        <f t="shared" si="13"/>
        <v>126.71091316018254</v>
      </c>
      <c r="W178" s="175"/>
      <c r="X178" s="90"/>
      <c r="Y178" s="80"/>
      <c r="Z178" s="25"/>
      <c r="AA178" s="25"/>
    </row>
    <row r="179" spans="1:27" ht="40.5" customHeight="1" thickBot="1">
      <c r="A179" s="37"/>
      <c r="B179" s="335" t="s">
        <v>115</v>
      </c>
      <c r="C179" s="336"/>
      <c r="D179" s="163">
        <v>14223813.000000002</v>
      </c>
      <c r="E179" s="163">
        <v>15051943.6436</v>
      </c>
      <c r="F179" s="163">
        <v>17105867</v>
      </c>
      <c r="G179" s="163">
        <v>15418572</v>
      </c>
      <c r="H179" s="163">
        <v>20094119</v>
      </c>
      <c r="I179" s="163">
        <v>20703352</v>
      </c>
      <c r="J179" s="163">
        <v>21731623</v>
      </c>
      <c r="K179" s="163">
        <v>24850920</v>
      </c>
      <c r="L179" s="163">
        <v>26658382</v>
      </c>
      <c r="M179" s="163">
        <v>30470617</v>
      </c>
      <c r="N179" s="163">
        <v>31136968</v>
      </c>
      <c r="O179" s="163">
        <v>32585262</v>
      </c>
      <c r="P179" s="163">
        <v>23122163</v>
      </c>
      <c r="Q179" s="163">
        <v>18238740</v>
      </c>
      <c r="R179" s="163">
        <v>19743981</v>
      </c>
      <c r="S179" s="163">
        <v>19631868</v>
      </c>
      <c r="T179" s="163">
        <f t="shared" si="17"/>
        <v>61800195.643600002</v>
      </c>
      <c r="U179" s="163">
        <f t="shared" si="18"/>
        <v>80736752</v>
      </c>
      <c r="V179" s="163">
        <f t="shared" si="13"/>
        <v>30.641579948397879</v>
      </c>
      <c r="W179" s="175"/>
      <c r="X179" s="90"/>
      <c r="Y179" s="80"/>
    </row>
    <row r="180" spans="1:27" ht="20.100000000000001" customHeight="1" thickBot="1">
      <c r="A180" s="37"/>
      <c r="B180" s="271"/>
      <c r="C180" s="272" t="s">
        <v>113</v>
      </c>
      <c r="D180" s="153">
        <v>3673780.6192000001</v>
      </c>
      <c r="E180" s="153">
        <v>3812810.6436000001</v>
      </c>
      <c r="F180" s="153">
        <v>4478287.3271000003</v>
      </c>
      <c r="G180" s="153">
        <v>5514878.1915999996</v>
      </c>
      <c r="H180" s="153">
        <v>6314703.5255000005</v>
      </c>
      <c r="I180" s="153">
        <v>7106340.2015000004</v>
      </c>
      <c r="J180" s="153">
        <v>8134903.2936000004</v>
      </c>
      <c r="K180" s="153">
        <v>9760878.8687999994</v>
      </c>
      <c r="L180" s="153">
        <v>11454843.802999999</v>
      </c>
      <c r="M180" s="153">
        <v>13891683.6873</v>
      </c>
      <c r="N180" s="153">
        <v>15251573.136</v>
      </c>
      <c r="O180" s="153">
        <v>17341352.236099999</v>
      </c>
      <c r="P180" s="153">
        <v>8615410.5527999997</v>
      </c>
      <c r="Q180" s="153">
        <v>8383338</v>
      </c>
      <c r="R180" s="153">
        <v>10086474</v>
      </c>
      <c r="S180" s="153">
        <v>9930712</v>
      </c>
      <c r="T180" s="153">
        <f t="shared" si="17"/>
        <v>17479756.781500001</v>
      </c>
      <c r="U180" s="153">
        <f t="shared" si="18"/>
        <v>37015934.5528</v>
      </c>
      <c r="V180" s="153">
        <f t="shared" si="13"/>
        <v>111.7645858320892</v>
      </c>
      <c r="W180" s="175"/>
      <c r="X180" s="90"/>
      <c r="Y180" s="80"/>
    </row>
    <row r="181" spans="1:27" ht="20.100000000000001" customHeight="1" thickBot="1">
      <c r="A181" s="37"/>
      <c r="B181" s="273" t="s">
        <v>116</v>
      </c>
      <c r="C181" s="274"/>
      <c r="D181" s="153">
        <v>251773</v>
      </c>
      <c r="E181" s="153">
        <v>248487</v>
      </c>
      <c r="F181" s="153">
        <v>262358</v>
      </c>
      <c r="G181" s="153">
        <v>277659</v>
      </c>
      <c r="H181" s="153">
        <v>258460</v>
      </c>
      <c r="I181" s="153">
        <v>243833</v>
      </c>
      <c r="J181" s="153">
        <v>234809</v>
      </c>
      <c r="K181" s="153">
        <v>247519</v>
      </c>
      <c r="L181" s="153">
        <v>247054</v>
      </c>
      <c r="M181" s="153">
        <v>279275</v>
      </c>
      <c r="N181" s="153">
        <v>305558</v>
      </c>
      <c r="O181" s="153">
        <v>329139</v>
      </c>
      <c r="P181" s="153">
        <v>341667</v>
      </c>
      <c r="Q181" s="153">
        <v>1115840</v>
      </c>
      <c r="R181" s="153">
        <v>1268259</v>
      </c>
      <c r="S181" s="153">
        <v>1328449</v>
      </c>
      <c r="T181" s="153">
        <f t="shared" si="17"/>
        <v>1040277</v>
      </c>
      <c r="U181" s="153">
        <f t="shared" si="18"/>
        <v>4054215</v>
      </c>
      <c r="V181" s="153">
        <f t="shared" si="13"/>
        <v>289.72456374600227</v>
      </c>
      <c r="W181" s="175"/>
      <c r="X181" s="90"/>
      <c r="Y181" s="80"/>
    </row>
    <row r="182" spans="1:27" ht="20.100000000000001" customHeight="1" thickBot="1">
      <c r="A182" s="37"/>
      <c r="B182" s="273" t="s">
        <v>119</v>
      </c>
      <c r="C182" s="274"/>
      <c r="D182" s="153">
        <v>1487975</v>
      </c>
      <c r="E182" s="153">
        <v>1518921</v>
      </c>
      <c r="F182" s="153">
        <v>1754503</v>
      </c>
      <c r="G182" s="153">
        <v>1931526</v>
      </c>
      <c r="H182" s="153">
        <v>2181619</v>
      </c>
      <c r="I182" s="153">
        <v>2373084</v>
      </c>
      <c r="J182" s="153">
        <v>2338472</v>
      </c>
      <c r="K182" s="153">
        <v>3045615</v>
      </c>
      <c r="L182" s="153">
        <v>3395253</v>
      </c>
      <c r="M182" s="153">
        <v>3978258</v>
      </c>
      <c r="N182" s="153">
        <v>4251211</v>
      </c>
      <c r="O182" s="153">
        <v>4712824</v>
      </c>
      <c r="P182" s="153">
        <v>13900354</v>
      </c>
      <c r="Q182" s="153">
        <v>15031860</v>
      </c>
      <c r="R182" s="153">
        <v>17131584</v>
      </c>
      <c r="S182" s="153">
        <v>18311228</v>
      </c>
      <c r="T182" s="153">
        <f t="shared" si="17"/>
        <v>6692925</v>
      </c>
      <c r="U182" s="153">
        <f t="shared" si="18"/>
        <v>64375026</v>
      </c>
      <c r="V182" s="153">
        <f t="shared" si="13"/>
        <v>861.83695469469615</v>
      </c>
      <c r="W182" s="175"/>
      <c r="X182" s="90"/>
      <c r="Y182" s="80"/>
    </row>
    <row r="183" spans="1:27" ht="20.100000000000001" customHeight="1" thickBot="1">
      <c r="A183" s="37"/>
      <c r="B183" s="273"/>
      <c r="C183" s="272" t="s">
        <v>113</v>
      </c>
      <c r="D183" s="153">
        <v>1087810.3322999999</v>
      </c>
      <c r="E183" s="153">
        <v>1104954.5739</v>
      </c>
      <c r="F183" s="153">
        <v>1275691.51</v>
      </c>
      <c r="G183" s="153">
        <v>1434221.9669999999</v>
      </c>
      <c r="H183" s="153">
        <v>1657107.7148</v>
      </c>
      <c r="I183" s="153">
        <v>1838228.0674999999</v>
      </c>
      <c r="J183" s="153">
        <v>1787937.743</v>
      </c>
      <c r="K183" s="153">
        <v>2451206.335</v>
      </c>
      <c r="L183" s="153">
        <v>2775540.804</v>
      </c>
      <c r="M183" s="153">
        <v>3260773.4435000001</v>
      </c>
      <c r="N183" s="153">
        <v>3557016.6009999998</v>
      </c>
      <c r="O183" s="153">
        <v>3993696.7549999999</v>
      </c>
      <c r="P183" s="153">
        <v>13217177.333799999</v>
      </c>
      <c r="Q183" s="153">
        <v>14370168</v>
      </c>
      <c r="R183" s="153">
        <v>16471111</v>
      </c>
      <c r="S183" s="153">
        <v>17794045</v>
      </c>
      <c r="T183" s="153">
        <f t="shared" si="17"/>
        <v>4902678.3832</v>
      </c>
      <c r="U183" s="153">
        <f t="shared" si="18"/>
        <v>61852501.333800003</v>
      </c>
      <c r="V183" s="153">
        <f t="shared" si="13"/>
        <v>1161.6063404393376</v>
      </c>
      <c r="W183" s="175"/>
      <c r="X183" s="90"/>
      <c r="Y183" s="80"/>
    </row>
    <row r="184" spans="1:27" ht="20.100000000000001" customHeight="1" thickBot="1">
      <c r="A184" s="37"/>
      <c r="B184" s="335" t="s">
        <v>117</v>
      </c>
      <c r="C184" s="336"/>
      <c r="D184" s="163">
        <v>0</v>
      </c>
      <c r="E184" s="163">
        <v>0</v>
      </c>
      <c r="F184" s="163">
        <v>0</v>
      </c>
      <c r="G184" s="163">
        <v>0</v>
      </c>
      <c r="H184" s="163">
        <v>0</v>
      </c>
      <c r="I184" s="163">
        <v>0</v>
      </c>
      <c r="J184" s="163">
        <v>0</v>
      </c>
      <c r="K184" s="163">
        <v>0</v>
      </c>
      <c r="L184" s="163">
        <v>214</v>
      </c>
      <c r="M184" s="163">
        <v>279</v>
      </c>
      <c r="N184" s="163">
        <v>376</v>
      </c>
      <c r="O184" s="163">
        <v>664</v>
      </c>
      <c r="P184" s="163">
        <v>713</v>
      </c>
      <c r="Q184" s="163">
        <v>913</v>
      </c>
      <c r="R184" s="163">
        <v>1272</v>
      </c>
      <c r="S184" s="163">
        <v>1217</v>
      </c>
      <c r="T184" s="163">
        <f t="shared" si="17"/>
        <v>0</v>
      </c>
      <c r="U184" s="163">
        <f t="shared" si="18"/>
        <v>4115</v>
      </c>
      <c r="V184" s="163"/>
      <c r="W184" s="175"/>
      <c r="X184" s="90"/>
      <c r="Y184" s="80"/>
    </row>
    <row r="185" spans="1:27" ht="20.100000000000001" customHeight="1" thickBot="1">
      <c r="A185" s="37"/>
      <c r="B185" s="275" t="s">
        <v>118</v>
      </c>
      <c r="C185" s="276"/>
      <c r="D185" s="162">
        <v>1489307</v>
      </c>
      <c r="E185" s="162">
        <v>1521652</v>
      </c>
      <c r="F185" s="162">
        <v>1670435</v>
      </c>
      <c r="G185" s="162">
        <v>1586487</v>
      </c>
      <c r="H185" s="162">
        <v>1730121</v>
      </c>
      <c r="I185" s="162">
        <v>1844193</v>
      </c>
      <c r="J185" s="162">
        <v>2415554</v>
      </c>
      <c r="K185" s="162">
        <v>3110946</v>
      </c>
      <c r="L185" s="162">
        <v>3408274</v>
      </c>
      <c r="M185" s="162">
        <v>3823943</v>
      </c>
      <c r="N185" s="162">
        <v>4137555</v>
      </c>
      <c r="O185" s="162">
        <v>4685299</v>
      </c>
      <c r="P185" s="162">
        <v>4916347</v>
      </c>
      <c r="Q185" s="162">
        <v>5484928</v>
      </c>
      <c r="R185" s="162">
        <v>5869842</v>
      </c>
      <c r="S185" s="162">
        <v>6408546</v>
      </c>
      <c r="T185" s="162">
        <f t="shared" si="17"/>
        <v>6267881</v>
      </c>
      <c r="U185" s="162">
        <f t="shared" si="18"/>
        <v>22679663</v>
      </c>
      <c r="V185" s="162">
        <f>+((U185-T185)/T185)*100</f>
        <v>261.83939995031812</v>
      </c>
      <c r="W185" s="175"/>
      <c r="X185" s="90"/>
      <c r="Y185" s="80"/>
    </row>
    <row r="186" spans="1:27" ht="15.75" customHeight="1" thickBot="1">
      <c r="A186" s="37"/>
      <c r="B186" s="273"/>
      <c r="C186" s="272" t="s">
        <v>113</v>
      </c>
      <c r="D186" s="163">
        <v>0</v>
      </c>
      <c r="E186" s="163">
        <v>0</v>
      </c>
      <c r="F186" s="163">
        <v>0</v>
      </c>
      <c r="G186" s="163">
        <v>0</v>
      </c>
      <c r="H186" s="163">
        <v>0</v>
      </c>
      <c r="I186" s="163">
        <v>0</v>
      </c>
      <c r="J186" s="163">
        <v>0</v>
      </c>
      <c r="K186" s="163">
        <v>408</v>
      </c>
      <c r="L186" s="163">
        <v>344</v>
      </c>
      <c r="M186" s="163">
        <v>1563</v>
      </c>
      <c r="N186" s="163">
        <v>2913</v>
      </c>
      <c r="O186" s="163">
        <v>3563</v>
      </c>
      <c r="P186" s="163">
        <v>5188</v>
      </c>
      <c r="Q186" s="163">
        <v>4924</v>
      </c>
      <c r="R186" s="163">
        <v>183069</v>
      </c>
      <c r="S186" s="163">
        <v>250991</v>
      </c>
      <c r="T186" s="163">
        <f t="shared" si="17"/>
        <v>0</v>
      </c>
      <c r="U186" s="163">
        <f t="shared" si="18"/>
        <v>444172</v>
      </c>
      <c r="V186" s="163"/>
      <c r="W186" s="175"/>
      <c r="X186" s="90"/>
      <c r="Y186" s="80"/>
    </row>
    <row r="187" spans="1:27" ht="20.100000000000001" customHeight="1" thickBot="1">
      <c r="A187" s="37"/>
      <c r="B187" s="67"/>
      <c r="C187" s="29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0"/>
      <c r="U187" s="110"/>
      <c r="V187" s="110"/>
      <c r="W187" s="175"/>
      <c r="X187" s="90"/>
      <c r="Y187" s="80"/>
    </row>
    <row r="188" spans="1:27" ht="20.100000000000001" customHeight="1" thickBot="1">
      <c r="A188" s="37"/>
      <c r="B188" s="273" t="s">
        <v>69</v>
      </c>
      <c r="C188" s="274"/>
      <c r="D188" s="124">
        <v>2833545</v>
      </c>
      <c r="E188" s="124">
        <v>2955510</v>
      </c>
      <c r="F188" s="124">
        <v>2995959</v>
      </c>
      <c r="G188" s="124">
        <v>3116222</v>
      </c>
      <c r="H188" s="124">
        <v>3245704</v>
      </c>
      <c r="I188" s="124">
        <v>3304198</v>
      </c>
      <c r="J188" s="124">
        <v>3430742</v>
      </c>
      <c r="K188" s="124">
        <v>3610338</v>
      </c>
      <c r="L188" s="124">
        <v>3769038</v>
      </c>
      <c r="M188" s="124">
        <v>3959837</v>
      </c>
      <c r="N188" s="124">
        <v>4131889</v>
      </c>
      <c r="O188" s="124">
        <v>4355155</v>
      </c>
      <c r="P188" s="124">
        <v>4575621</v>
      </c>
      <c r="Q188" s="124">
        <v>4773438</v>
      </c>
      <c r="R188" s="124">
        <v>4991960</v>
      </c>
      <c r="S188" s="124">
        <v>5165957</v>
      </c>
      <c r="T188" s="148">
        <f>+G188</f>
        <v>3116222</v>
      </c>
      <c r="U188" s="148">
        <f>+S188</f>
        <v>5165957</v>
      </c>
      <c r="V188" s="148">
        <f t="shared" si="13"/>
        <v>65.776282947748911</v>
      </c>
      <c r="W188" s="175"/>
      <c r="X188" s="90"/>
      <c r="Y188" s="80"/>
    </row>
    <row r="189" spans="1:27" ht="20.100000000000001" customHeight="1">
      <c r="A189" s="37"/>
      <c r="B189" s="86"/>
      <c r="C189" s="88"/>
      <c r="D189" s="14"/>
      <c r="E189" s="14"/>
      <c r="F189" s="14"/>
      <c r="G189" s="14"/>
      <c r="H189" s="14"/>
      <c r="I189" s="14"/>
      <c r="J189" s="14"/>
      <c r="K189" s="14"/>
      <c r="L189" s="14"/>
      <c r="M189" s="114"/>
      <c r="N189" s="114"/>
      <c r="O189" s="114"/>
      <c r="P189" s="114"/>
      <c r="Q189" s="114"/>
      <c r="R189" s="114"/>
      <c r="S189" s="114"/>
      <c r="T189" s="110"/>
      <c r="U189" s="110"/>
      <c r="V189" s="110"/>
      <c r="W189" s="175"/>
      <c r="X189" s="90"/>
      <c r="Y189" s="80"/>
    </row>
    <row r="190" spans="1:27" ht="20.100000000000001" customHeight="1">
      <c r="B190" s="67"/>
      <c r="D190" s="168"/>
      <c r="E190" s="168"/>
      <c r="F190" s="168"/>
      <c r="G190" s="168"/>
      <c r="H190" s="168"/>
      <c r="I190" s="168"/>
      <c r="J190" s="168"/>
      <c r="K190" s="168"/>
      <c r="L190" s="168"/>
      <c r="M190" s="114"/>
      <c r="N190" s="114"/>
      <c r="O190" s="114"/>
      <c r="P190" s="114"/>
      <c r="Q190" s="114"/>
      <c r="R190" s="114"/>
      <c r="S190" s="114"/>
      <c r="T190" s="110"/>
      <c r="U190" s="110"/>
      <c r="V190" s="305"/>
      <c r="W190" s="175"/>
      <c r="X190" s="90"/>
      <c r="Y190" s="80"/>
    </row>
    <row r="191" spans="1:27" s="244" customFormat="1" ht="20.100000000000001" customHeight="1" thickBot="1">
      <c r="A191" s="239"/>
      <c r="B191" s="238" t="s">
        <v>63</v>
      </c>
      <c r="C191" s="240"/>
      <c r="D191" s="241"/>
      <c r="E191" s="241"/>
      <c r="F191" s="241"/>
      <c r="G191" s="241"/>
      <c r="H191" s="241"/>
      <c r="I191" s="241"/>
      <c r="J191" s="241"/>
      <c r="K191" s="241"/>
      <c r="L191" s="241"/>
      <c r="M191" s="242"/>
      <c r="N191" s="242"/>
      <c r="O191" s="242"/>
      <c r="P191" s="242"/>
      <c r="Q191" s="242"/>
      <c r="R191" s="242"/>
      <c r="S191" s="242"/>
      <c r="T191" s="243"/>
      <c r="U191" s="243"/>
      <c r="V191" s="243"/>
      <c r="W191" s="175"/>
      <c r="X191" s="90"/>
      <c r="Y191" s="80"/>
      <c r="Z191" s="384"/>
      <c r="AA191" s="384"/>
    </row>
    <row r="192" spans="1:27" ht="20.100000000000001" customHeight="1">
      <c r="B192" s="68" t="s">
        <v>13</v>
      </c>
      <c r="C192" s="33"/>
      <c r="D192" s="256">
        <v>39135.757841070001</v>
      </c>
      <c r="E192" s="256">
        <v>34899.442097424027</v>
      </c>
      <c r="F192" s="256">
        <v>41551.936996677192</v>
      </c>
      <c r="G192" s="256">
        <v>50162.271715888361</v>
      </c>
      <c r="H192" s="256">
        <v>37589.439934652422</v>
      </c>
      <c r="I192" s="256">
        <v>37710.362095880198</v>
      </c>
      <c r="J192" s="256">
        <v>45806.611638648166</v>
      </c>
      <c r="K192" s="256">
        <v>43168.033298753609</v>
      </c>
      <c r="L192" s="256">
        <v>40393.995869606581</v>
      </c>
      <c r="M192" s="256">
        <v>43129.173975689395</v>
      </c>
      <c r="N192" s="256">
        <v>42180.992701694595</v>
      </c>
      <c r="O192" s="256">
        <v>54564.134336270567</v>
      </c>
      <c r="P192" s="295">
        <v>46154.855205373773</v>
      </c>
      <c r="Q192" s="256">
        <v>40435.52564846872</v>
      </c>
      <c r="R192" s="256">
        <f>+R15</f>
        <v>43764.142180058057</v>
      </c>
      <c r="S192" s="256">
        <f>+S15</f>
        <v>57864.747395161845</v>
      </c>
      <c r="T192" s="256">
        <f>SUM(D192:G192)</f>
        <v>165749.40865105958</v>
      </c>
      <c r="U192" s="256">
        <f>SUM(P192:S192)</f>
        <v>188219.2704290624</v>
      </c>
      <c r="V192" s="296">
        <f>+((U192-T192)/T192)*100</f>
        <v>13.55652605995537</v>
      </c>
      <c r="W192" s="175"/>
      <c r="X192" s="262"/>
      <c r="Y192" s="257"/>
      <c r="Z192" s="89"/>
      <c r="AA192" s="89"/>
    </row>
    <row r="193" spans="1:27" ht="20.100000000000001" customHeight="1">
      <c r="B193" s="69"/>
      <c r="C193" s="34" t="s">
        <v>53</v>
      </c>
      <c r="D193" s="258">
        <v>39135.757841070001</v>
      </c>
      <c r="E193" s="258">
        <v>34899.442097424027</v>
      </c>
      <c r="F193" s="258">
        <v>41551.936996677192</v>
      </c>
      <c r="G193" s="258">
        <v>50162.271715888361</v>
      </c>
      <c r="H193" s="258">
        <v>37589.439934652422</v>
      </c>
      <c r="I193" s="258">
        <v>37710.362095880198</v>
      </c>
      <c r="J193" s="258">
        <v>45806.611638648166</v>
      </c>
      <c r="K193" s="258">
        <v>43168.033298753609</v>
      </c>
      <c r="L193" s="258">
        <v>40393.995869606581</v>
      </c>
      <c r="M193" s="258">
        <v>43129.173975689395</v>
      </c>
      <c r="N193" s="258">
        <v>42180.992701694595</v>
      </c>
      <c r="O193" s="258">
        <v>54564.134336270567</v>
      </c>
      <c r="P193" s="297">
        <v>46154.855205373773</v>
      </c>
      <c r="Q193" s="258">
        <v>40435.52564846872</v>
      </c>
      <c r="R193" s="258">
        <f>+R15</f>
        <v>43764.142180058057</v>
      </c>
      <c r="S193" s="258">
        <f>+S15</f>
        <v>57864.747395161845</v>
      </c>
      <c r="T193" s="258">
        <f>SUM(D193:G193)</f>
        <v>165749.40865105958</v>
      </c>
      <c r="U193" s="258">
        <f>SUM(P193:S193)</f>
        <v>188219.2704290624</v>
      </c>
      <c r="V193" s="302">
        <f>+((U193-T193)/T193)*100</f>
        <v>13.55652605995537</v>
      </c>
      <c r="W193" s="175"/>
      <c r="X193" s="262"/>
      <c r="Y193" s="257"/>
    </row>
    <row r="194" spans="1:27" ht="18">
      <c r="B194" s="69" t="s">
        <v>125</v>
      </c>
      <c r="C194" s="34"/>
      <c r="D194" s="259">
        <v>70016.677305788748</v>
      </c>
      <c r="E194" s="259">
        <v>67857.389040770388</v>
      </c>
      <c r="F194" s="259">
        <v>71300.941620377213</v>
      </c>
      <c r="G194" s="259">
        <v>82632.392350407012</v>
      </c>
      <c r="H194" s="259">
        <v>78382.959225674858</v>
      </c>
      <c r="I194" s="259">
        <v>77053.989091740354</v>
      </c>
      <c r="J194" s="259">
        <v>84863.608212326479</v>
      </c>
      <c r="K194" s="259">
        <v>85711.544385369561</v>
      </c>
      <c r="L194" s="259">
        <v>83052.847372102638</v>
      </c>
      <c r="M194" s="259">
        <v>87565.818314813121</v>
      </c>
      <c r="N194" s="259">
        <v>88602.954692719213</v>
      </c>
      <c r="O194" s="259">
        <v>107774.68673526029</v>
      </c>
      <c r="P194" s="298">
        <v>88929.044752763904</v>
      </c>
      <c r="Q194" s="259">
        <v>87841.111792561962</v>
      </c>
      <c r="R194" s="259">
        <f>SUM(R195:R198)</f>
        <v>96264.460268559313</v>
      </c>
      <c r="S194" s="259">
        <f>SUM(S195:S198)</f>
        <v>112684.52258418984</v>
      </c>
      <c r="T194" s="259">
        <f>SUM(T195:T198)</f>
        <v>291807.4003173433</v>
      </c>
      <c r="U194" s="259">
        <f>SUM(U195:U198)</f>
        <v>385719.13939807506</v>
      </c>
      <c r="V194" s="306">
        <f>+((U194-T194)/T194)*100</f>
        <v>32.182781854950164</v>
      </c>
      <c r="W194" s="175"/>
      <c r="X194" s="262"/>
      <c r="Y194" s="257"/>
      <c r="Z194" s="89"/>
      <c r="AA194" s="89"/>
    </row>
    <row r="195" spans="1:27" ht="18">
      <c r="B195" s="69"/>
      <c r="C195" s="72" t="s">
        <v>127</v>
      </c>
      <c r="D195" s="260">
        <v>57308.471518318001</v>
      </c>
      <c r="E195" s="260">
        <v>55617.933322546814</v>
      </c>
      <c r="F195" s="260">
        <v>58357.924222606249</v>
      </c>
      <c r="G195" s="260">
        <v>67514.130797302583</v>
      </c>
      <c r="H195" s="260">
        <v>64819.910414678365</v>
      </c>
      <c r="I195" s="260">
        <v>63848.885463887476</v>
      </c>
      <c r="J195" s="260">
        <v>70093.591933342599</v>
      </c>
      <c r="K195" s="260">
        <v>71690.93001976519</v>
      </c>
      <c r="L195" s="260">
        <v>68504.68877545587</v>
      </c>
      <c r="M195" s="260">
        <v>72027.505248478599</v>
      </c>
      <c r="N195" s="260">
        <v>73741.236307975647</v>
      </c>
      <c r="O195" s="260">
        <v>88503.97315874623</v>
      </c>
      <c r="P195" s="314">
        <v>73800.073248525194</v>
      </c>
      <c r="Q195" s="260">
        <v>72216.139452831194</v>
      </c>
      <c r="R195" s="260">
        <f>+R76+R86+R91</f>
        <v>79394.57560293682</v>
      </c>
      <c r="S195" s="260">
        <f>+S76+S86+S91</f>
        <v>93127.907643244806</v>
      </c>
      <c r="T195" s="261">
        <f>SUM(D195:G195)</f>
        <v>238798.45986077364</v>
      </c>
      <c r="U195" s="261">
        <f>SUM(P195:S195)</f>
        <v>318538.69594753801</v>
      </c>
      <c r="V195" s="301">
        <f>+((U195-T195)/T195)*100</f>
        <v>33.392274026078397</v>
      </c>
      <c r="W195" s="175"/>
      <c r="X195" s="262"/>
      <c r="Y195" s="257"/>
    </row>
    <row r="196" spans="1:27" s="36" customFormat="1" ht="18">
      <c r="A196" s="37"/>
      <c r="B196" s="69"/>
      <c r="C196" s="72" t="s">
        <v>54</v>
      </c>
      <c r="D196" s="260">
        <v>9079.5248550326105</v>
      </c>
      <c r="E196" s="260">
        <v>8820.0158670774126</v>
      </c>
      <c r="F196" s="260">
        <v>9553.5601575657984</v>
      </c>
      <c r="G196" s="260">
        <v>11570.488293344795</v>
      </c>
      <c r="H196" s="260">
        <v>10060.418172839185</v>
      </c>
      <c r="I196" s="260">
        <v>9676.2882211592041</v>
      </c>
      <c r="J196" s="260">
        <v>10896.43182387321</v>
      </c>
      <c r="K196" s="260">
        <v>10161.135811998012</v>
      </c>
      <c r="L196" s="260">
        <v>10546.711303353</v>
      </c>
      <c r="M196" s="261">
        <v>11371.294200123406</v>
      </c>
      <c r="N196" s="261">
        <v>10454.680924049007</v>
      </c>
      <c r="O196" s="261">
        <v>13740.679737009785</v>
      </c>
      <c r="P196" s="299">
        <v>10004.139211106802</v>
      </c>
      <c r="Q196" s="260">
        <v>10469.986397161008</v>
      </c>
      <c r="R196" s="260">
        <f>+R111+R116</f>
        <v>11348.196569699401</v>
      </c>
      <c r="S196" s="260">
        <f>+S111+S116</f>
        <v>14317.154336704996</v>
      </c>
      <c r="T196" s="261">
        <f>SUM(D196:G196)</f>
        <v>39023.58917302062</v>
      </c>
      <c r="U196" s="261">
        <f>SUM(P196:S196)</f>
        <v>46139.476514672206</v>
      </c>
      <c r="V196" s="301">
        <f t="shared" ref="V193:V209" si="19">+((U196-T196)/T196)*100</f>
        <v>18.234835627500996</v>
      </c>
      <c r="W196" s="175"/>
      <c r="X196" s="262"/>
      <c r="Y196" s="262"/>
    </row>
    <row r="197" spans="1:27" ht="18">
      <c r="B197" s="69"/>
      <c r="C197" s="34" t="s">
        <v>55</v>
      </c>
      <c r="D197" s="260">
        <v>2161.7425942811101</v>
      </c>
      <c r="E197" s="260">
        <v>2040.1528663583451</v>
      </c>
      <c r="F197" s="260">
        <v>1898.7889795633973</v>
      </c>
      <c r="G197" s="260">
        <v>1783.7338620623345</v>
      </c>
      <c r="H197" s="260">
        <v>1662.0534095237963</v>
      </c>
      <c r="I197" s="260">
        <v>1578.5636837242043</v>
      </c>
      <c r="J197" s="260">
        <v>1703.1436477100881</v>
      </c>
      <c r="K197" s="260">
        <v>1491.7253282346503</v>
      </c>
      <c r="L197" s="260">
        <v>1281.9650907915934</v>
      </c>
      <c r="M197" s="261">
        <v>1213.8448007075281</v>
      </c>
      <c r="N197" s="261">
        <v>1153.1632876389408</v>
      </c>
      <c r="O197" s="261">
        <v>1385.2705349415794</v>
      </c>
      <c r="P197" s="299">
        <v>1182.7983115691886</v>
      </c>
      <c r="Q197" s="260">
        <v>993.93072421463512</v>
      </c>
      <c r="R197" s="260">
        <f>+R129+R134</f>
        <v>1005.8428335554224</v>
      </c>
      <c r="S197" s="260">
        <f>+S129+S134</f>
        <v>894.26901129335909</v>
      </c>
      <c r="T197" s="261">
        <f>SUM(D197:G197)</f>
        <v>7884.4183022651869</v>
      </c>
      <c r="U197" s="261">
        <f>SUM(P197:S197)</f>
        <v>4076.8408806326056</v>
      </c>
      <c r="V197" s="301">
        <f>+((U197-T197)/T197)*100</f>
        <v>-48.292432943831351</v>
      </c>
      <c r="W197" s="175"/>
      <c r="X197" s="262"/>
      <c r="Y197" s="257"/>
    </row>
    <row r="198" spans="1:27" ht="18.75" thickBot="1">
      <c r="B198" s="69"/>
      <c r="C198" s="34" t="s">
        <v>56</v>
      </c>
      <c r="D198" s="315">
        <v>1466.9383381570137</v>
      </c>
      <c r="E198" s="315">
        <v>1379.286984787821</v>
      </c>
      <c r="F198" s="315">
        <v>1490.6682606417705</v>
      </c>
      <c r="G198" s="315">
        <v>1764.0393976972932</v>
      </c>
      <c r="H198" s="315">
        <v>1840.5772286335075</v>
      </c>
      <c r="I198" s="315">
        <v>1950.2517229694643</v>
      </c>
      <c r="J198" s="315">
        <v>2170.4408074005773</v>
      </c>
      <c r="K198" s="315">
        <v>2367.7532253717136</v>
      </c>
      <c r="L198" s="315">
        <v>2719.4822025021645</v>
      </c>
      <c r="M198" s="315">
        <v>2953.1740655035851</v>
      </c>
      <c r="N198" s="315">
        <v>3253.8741730556158</v>
      </c>
      <c r="O198" s="315">
        <v>4144.7633045626962</v>
      </c>
      <c r="P198" s="316">
        <v>3942.0339815627258</v>
      </c>
      <c r="Q198" s="315">
        <v>4161.055218355139</v>
      </c>
      <c r="R198" s="315">
        <f>+R160</f>
        <v>4515.8452623676749</v>
      </c>
      <c r="S198" s="315">
        <f>+S160</f>
        <v>4345.1915929466777</v>
      </c>
      <c r="T198" s="261">
        <f>SUM(D198:G198)</f>
        <v>6100.9329812838987</v>
      </c>
      <c r="U198" s="317">
        <f>SUM(P198:S198)</f>
        <v>16964.126055232216</v>
      </c>
      <c r="V198" s="318">
        <f>+((U198-T198)/T198)*100</f>
        <v>178.05789880455686</v>
      </c>
      <c r="W198" s="175"/>
      <c r="X198" s="262"/>
      <c r="Y198" s="257"/>
    </row>
    <row r="199" spans="1:27" ht="18.75" thickBot="1">
      <c r="B199" s="263" t="s">
        <v>57</v>
      </c>
      <c r="C199" s="264"/>
      <c r="D199" s="265">
        <v>109152.43514685874</v>
      </c>
      <c r="E199" s="265">
        <v>102756.83113819442</v>
      </c>
      <c r="F199" s="265">
        <v>112852.8786170544</v>
      </c>
      <c r="G199" s="265">
        <v>132794.66406629537</v>
      </c>
      <c r="H199" s="265">
        <v>115972.39916032727</v>
      </c>
      <c r="I199" s="265">
        <v>114764.35118762054</v>
      </c>
      <c r="J199" s="265">
        <v>130670.21985097465</v>
      </c>
      <c r="K199" s="265">
        <v>128879.57768412317</v>
      </c>
      <c r="L199" s="265">
        <v>123446.84324170923</v>
      </c>
      <c r="M199" s="265">
        <v>130694.99229050252</v>
      </c>
      <c r="N199" s="265">
        <v>130783.94739441382</v>
      </c>
      <c r="O199" s="265">
        <v>162338.82107153087</v>
      </c>
      <c r="P199" s="300">
        <v>135083.899958138</v>
      </c>
      <c r="Q199" s="265">
        <f>+Q192+Q194</f>
        <v>128276.63744103067</v>
      </c>
      <c r="R199" s="265">
        <f>+R192+R194</f>
        <v>140028.60244861737</v>
      </c>
      <c r="S199" s="265">
        <f>+S192+S194</f>
        <v>170549.26997935167</v>
      </c>
      <c r="T199" s="265">
        <f>+T192+T194</f>
        <v>457556.80896840291</v>
      </c>
      <c r="U199" s="265">
        <f>+U192+U194</f>
        <v>573938.40982713748</v>
      </c>
      <c r="V199" s="303">
        <f>+((U199-T199)/T199)*100</f>
        <v>25.435442895304273</v>
      </c>
      <c r="W199" s="175"/>
      <c r="X199" s="262"/>
      <c r="Y199" s="257"/>
    </row>
    <row r="200" spans="1:27" s="251" customFormat="1" ht="18">
      <c r="A200" s="247"/>
      <c r="B200" s="248"/>
      <c r="C200" s="249"/>
      <c r="D200" s="250"/>
      <c r="E200" s="250"/>
      <c r="F200" s="250"/>
      <c r="G200" s="250"/>
      <c r="H200" s="250"/>
      <c r="I200" s="250"/>
      <c r="J200" s="250"/>
      <c r="K200" s="250"/>
      <c r="L200" s="250"/>
      <c r="M200" s="250"/>
      <c r="N200" s="250"/>
      <c r="O200" s="250"/>
      <c r="P200" s="307"/>
      <c r="Q200" s="307"/>
      <c r="R200" s="307"/>
      <c r="S200" s="307"/>
      <c r="T200" s="307"/>
      <c r="U200" s="307"/>
      <c r="V200" s="304"/>
      <c r="W200" s="175"/>
      <c r="X200" s="231"/>
      <c r="Y200" s="231"/>
    </row>
    <row r="201" spans="1:27" s="246" customFormat="1" ht="20.100000000000001" customHeight="1">
      <c r="A201" s="245"/>
      <c r="B201" s="252"/>
      <c r="C201" s="253"/>
      <c r="D201" s="254"/>
      <c r="E201" s="254"/>
      <c r="F201" s="254"/>
      <c r="G201" s="254"/>
      <c r="H201" s="254"/>
      <c r="I201" s="254"/>
      <c r="J201" s="254"/>
      <c r="K201" s="254"/>
      <c r="L201" s="254"/>
      <c r="M201" s="254"/>
      <c r="N201" s="254"/>
      <c r="O201" s="254"/>
      <c r="P201" s="307"/>
      <c r="Q201" s="307"/>
      <c r="R201" s="307"/>
      <c r="S201" s="307"/>
      <c r="T201" s="254"/>
      <c r="U201" s="254"/>
      <c r="V201" s="254"/>
      <c r="W201" s="175"/>
      <c r="X201" s="90"/>
      <c r="Y201" s="90"/>
    </row>
    <row r="202" spans="1:27" s="244" customFormat="1" ht="20.100000000000001" customHeight="1" thickBot="1">
      <c r="A202" s="239"/>
      <c r="B202" s="238" t="s">
        <v>64</v>
      </c>
      <c r="C202" s="240"/>
      <c r="D202" s="241"/>
      <c r="E202" s="241"/>
      <c r="F202" s="241"/>
      <c r="G202" s="241"/>
      <c r="H202" s="241"/>
      <c r="I202" s="241"/>
      <c r="J202" s="241"/>
      <c r="K202" s="241"/>
      <c r="L202" s="241"/>
      <c r="M202" s="255"/>
      <c r="N202" s="255"/>
      <c r="O202" s="255"/>
      <c r="P202" s="255"/>
      <c r="Q202" s="255"/>
      <c r="R202" s="255"/>
      <c r="S202" s="255"/>
      <c r="T202" s="255"/>
      <c r="U202" s="255"/>
      <c r="V202" s="255"/>
      <c r="W202" s="175"/>
      <c r="X202" s="90"/>
      <c r="Y202" s="80"/>
      <c r="Z202" s="384"/>
      <c r="AA202" s="384"/>
    </row>
    <row r="203" spans="1:27" ht="20.100000000000001" customHeight="1">
      <c r="B203" s="68" t="s">
        <v>13</v>
      </c>
      <c r="C203" s="33"/>
      <c r="D203" s="266">
        <v>15947</v>
      </c>
      <c r="E203" s="266">
        <v>15228</v>
      </c>
      <c r="F203" s="266">
        <v>16421</v>
      </c>
      <c r="G203" s="266">
        <v>18496</v>
      </c>
      <c r="H203" s="266">
        <v>17651</v>
      </c>
      <c r="I203" s="266">
        <v>15677</v>
      </c>
      <c r="J203" s="266">
        <v>18909</v>
      </c>
      <c r="K203" s="266">
        <v>17314</v>
      </c>
      <c r="L203" s="266">
        <v>17391</v>
      </c>
      <c r="M203" s="266">
        <v>18941</v>
      </c>
      <c r="N203" s="266">
        <v>16943</v>
      </c>
      <c r="O203" s="266">
        <v>17937</v>
      </c>
      <c r="P203" s="266">
        <v>16924</v>
      </c>
      <c r="Q203" s="266">
        <v>15881</v>
      </c>
      <c r="R203" s="266">
        <f>+R204</f>
        <v>15877</v>
      </c>
      <c r="S203" s="266">
        <f>+S204</f>
        <v>17162</v>
      </c>
      <c r="T203" s="266">
        <f>SUM(D203:G203)</f>
        <v>66092</v>
      </c>
      <c r="U203" s="266">
        <f>SUM(P203:S203)</f>
        <v>65844</v>
      </c>
      <c r="V203" s="266">
        <f t="shared" si="19"/>
        <v>-0.37523452157598497</v>
      </c>
      <c r="W203" s="175"/>
      <c r="X203" s="262"/>
      <c r="Y203" s="257"/>
      <c r="Z203" s="89"/>
      <c r="AA203" s="89"/>
    </row>
    <row r="204" spans="1:27" ht="20.100000000000001" customHeight="1">
      <c r="B204" s="69"/>
      <c r="C204" s="34" t="s">
        <v>53</v>
      </c>
      <c r="D204" s="267">
        <v>15947</v>
      </c>
      <c r="E204" s="267">
        <v>15228</v>
      </c>
      <c r="F204" s="267">
        <v>16421</v>
      </c>
      <c r="G204" s="267">
        <v>18496</v>
      </c>
      <c r="H204" s="267">
        <v>17651</v>
      </c>
      <c r="I204" s="267">
        <v>15677</v>
      </c>
      <c r="J204" s="267">
        <v>18909</v>
      </c>
      <c r="K204" s="267">
        <v>17314</v>
      </c>
      <c r="L204" s="267">
        <v>17391</v>
      </c>
      <c r="M204" s="267">
        <v>18941</v>
      </c>
      <c r="N204" s="267">
        <v>16943</v>
      </c>
      <c r="O204" s="267">
        <v>17937</v>
      </c>
      <c r="P204" s="267">
        <v>16924</v>
      </c>
      <c r="Q204" s="267">
        <v>15881</v>
      </c>
      <c r="R204" s="267">
        <f>+R45</f>
        <v>15877</v>
      </c>
      <c r="S204" s="267">
        <f>+S45</f>
        <v>17162</v>
      </c>
      <c r="T204" s="267">
        <f>SUM(D204:G204)</f>
        <v>66092</v>
      </c>
      <c r="U204" s="267">
        <f>SUM(P204:S204)</f>
        <v>65844</v>
      </c>
      <c r="V204" s="267">
        <f t="shared" si="19"/>
        <v>-0.37523452157598497</v>
      </c>
      <c r="W204" s="175"/>
      <c r="X204" s="262"/>
      <c r="Y204" s="257"/>
    </row>
    <row r="205" spans="1:27" ht="18">
      <c r="B205" s="69" t="s">
        <v>125</v>
      </c>
      <c r="C205" s="34"/>
      <c r="D205" s="268">
        <v>55245128</v>
      </c>
      <c r="E205" s="268">
        <v>56110567.643600002</v>
      </c>
      <c r="F205" s="268">
        <v>63750849</v>
      </c>
      <c r="G205" s="268">
        <v>65140032</v>
      </c>
      <c r="H205" s="268">
        <v>72861041</v>
      </c>
      <c r="I205" s="268">
        <v>74756049</v>
      </c>
      <c r="J205" s="268">
        <v>78533061</v>
      </c>
      <c r="K205" s="268">
        <v>87036164</v>
      </c>
      <c r="L205" s="268">
        <v>91839323</v>
      </c>
      <c r="M205" s="268">
        <v>102400971</v>
      </c>
      <c r="N205" s="268">
        <v>104325887</v>
      </c>
      <c r="O205" s="268">
        <v>114196503</v>
      </c>
      <c r="P205" s="268">
        <v>109032927</v>
      </c>
      <c r="Q205" s="268">
        <v>108604350</v>
      </c>
      <c r="R205" s="268">
        <f>SUM(R206:R209)</f>
        <v>120354321</v>
      </c>
      <c r="S205" s="268">
        <f>SUM(S206:S209)</f>
        <v>126225192</v>
      </c>
      <c r="T205" s="268">
        <f>SUM(T206:T209)</f>
        <v>240246576.64359999</v>
      </c>
      <c r="U205" s="268">
        <f>SUM(U206:U209)</f>
        <v>464216790</v>
      </c>
      <c r="V205" s="268">
        <f>+((U205-T205)/T205)*100</f>
        <v>93.225142470460426</v>
      </c>
      <c r="W205" s="175"/>
      <c r="X205" s="262"/>
      <c r="Y205" s="257"/>
      <c r="Z205" s="89"/>
      <c r="AA205" s="89"/>
    </row>
    <row r="206" spans="1:27" ht="20.100000000000001" customHeight="1">
      <c r="B206" s="69"/>
      <c r="C206" s="34" t="s">
        <v>123</v>
      </c>
      <c r="D206" s="267">
        <v>29025010</v>
      </c>
      <c r="E206" s="267">
        <v>29942332</v>
      </c>
      <c r="F206" s="267">
        <v>34237513</v>
      </c>
      <c r="G206" s="267">
        <v>37038828</v>
      </c>
      <c r="H206" s="267">
        <v>40193052</v>
      </c>
      <c r="I206" s="267">
        <v>41464543</v>
      </c>
      <c r="J206" s="267">
        <v>42951345</v>
      </c>
      <c r="K206" s="267">
        <v>47076531</v>
      </c>
      <c r="L206" s="267">
        <v>49687011</v>
      </c>
      <c r="M206" s="267">
        <v>55396679</v>
      </c>
      <c r="N206" s="267">
        <v>56709635</v>
      </c>
      <c r="O206" s="267">
        <v>63155155</v>
      </c>
      <c r="P206" s="267">
        <v>58981905</v>
      </c>
      <c r="Q206" s="267">
        <v>62095894</v>
      </c>
      <c r="R206" s="267">
        <f>+R96+R102+R105</f>
        <v>69310136</v>
      </c>
      <c r="S206" s="267">
        <f>+S96+S102+S105</f>
        <v>74118416</v>
      </c>
      <c r="T206" s="267">
        <f>SUM(D206:G206)</f>
        <v>130243683</v>
      </c>
      <c r="U206" s="267">
        <f>SUM(P206:S206)</f>
        <v>264506351</v>
      </c>
      <c r="V206" s="267">
        <f>+((U206-T206)/T206)*100</f>
        <v>103.08574274577293</v>
      </c>
      <c r="W206" s="175"/>
      <c r="X206" s="262"/>
      <c r="Y206" s="257"/>
    </row>
    <row r="207" spans="1:27" s="36" customFormat="1" ht="20.100000000000001" customHeight="1">
      <c r="A207" s="37"/>
      <c r="B207" s="69"/>
      <c r="C207" s="72" t="s">
        <v>54</v>
      </c>
      <c r="D207" s="267">
        <v>190854</v>
      </c>
      <c r="E207" s="267">
        <v>179682</v>
      </c>
      <c r="F207" s="267">
        <v>193608</v>
      </c>
      <c r="G207" s="267">
        <v>209545</v>
      </c>
      <c r="H207" s="267">
        <v>204123</v>
      </c>
      <c r="I207" s="267">
        <v>201201</v>
      </c>
      <c r="J207" s="267">
        <v>212333</v>
      </c>
      <c r="K207" s="267">
        <v>202825</v>
      </c>
      <c r="L207" s="267">
        <v>197461</v>
      </c>
      <c r="M207" s="267">
        <v>208261</v>
      </c>
      <c r="N207" s="267">
        <v>190627</v>
      </c>
      <c r="O207" s="267">
        <v>227658</v>
      </c>
      <c r="P207" s="267">
        <v>170261</v>
      </c>
      <c r="Q207" s="267">
        <v>170279</v>
      </c>
      <c r="R207" s="267">
        <f>+R121+R124</f>
        <v>172959</v>
      </c>
      <c r="S207" s="267">
        <f>+S121+S124</f>
        <v>189901</v>
      </c>
      <c r="T207" s="267">
        <f>SUM(D207:G207)</f>
        <v>773689</v>
      </c>
      <c r="U207" s="267">
        <f>SUM(P207:S207)</f>
        <v>703400</v>
      </c>
      <c r="V207" s="267">
        <f t="shared" si="19"/>
        <v>-9.0849165491560573</v>
      </c>
      <c r="W207" s="175"/>
      <c r="X207" s="262"/>
      <c r="Y207" s="262"/>
    </row>
    <row r="208" spans="1:27" ht="20.100000000000001" customHeight="1">
      <c r="B208" s="69"/>
      <c r="C208" s="34" t="s">
        <v>55</v>
      </c>
      <c r="D208" s="267">
        <v>8576396</v>
      </c>
      <c r="E208" s="267">
        <v>7647550</v>
      </c>
      <c r="F208" s="267">
        <v>8526565</v>
      </c>
      <c r="G208" s="267">
        <v>8677415</v>
      </c>
      <c r="H208" s="267">
        <v>8199547</v>
      </c>
      <c r="I208" s="267">
        <v>7925843</v>
      </c>
      <c r="J208" s="267">
        <v>8648925</v>
      </c>
      <c r="K208" s="267">
        <v>8501808</v>
      </c>
      <c r="L208" s="267">
        <v>8245674</v>
      </c>
      <c r="M208" s="267">
        <v>8243659</v>
      </c>
      <c r="N208" s="267">
        <v>7593957</v>
      </c>
      <c r="O208" s="267">
        <v>8500502</v>
      </c>
      <c r="P208" s="267">
        <v>7599517</v>
      </c>
      <c r="Q208" s="267">
        <v>6465896</v>
      </c>
      <c r="R208" s="267">
        <f>+R144+R147</f>
        <v>6856288</v>
      </c>
      <c r="S208" s="267">
        <f>+S144+S147</f>
        <v>6235567</v>
      </c>
      <c r="T208" s="267">
        <f>SUM(D208:G208)</f>
        <v>33427926</v>
      </c>
      <c r="U208" s="267">
        <f>SUM(P208:S208)</f>
        <v>27157268</v>
      </c>
      <c r="V208" s="267">
        <f t="shared" si="19"/>
        <v>-18.758740820474472</v>
      </c>
      <c r="W208" s="175"/>
      <c r="X208" s="262"/>
      <c r="Y208" s="257"/>
    </row>
    <row r="209" spans="2:25" ht="20.25" customHeight="1" thickBot="1">
      <c r="B209" s="69"/>
      <c r="C209" s="34" t="s">
        <v>56</v>
      </c>
      <c r="D209" s="267">
        <v>17452868</v>
      </c>
      <c r="E209" s="267">
        <v>18341003.643600002</v>
      </c>
      <c r="F209" s="267">
        <v>20793163</v>
      </c>
      <c r="G209" s="267">
        <v>19214244</v>
      </c>
      <c r="H209" s="267">
        <v>24264319</v>
      </c>
      <c r="I209" s="267">
        <v>25164462</v>
      </c>
      <c r="J209" s="267">
        <v>26720458</v>
      </c>
      <c r="K209" s="267">
        <v>31255000</v>
      </c>
      <c r="L209" s="267">
        <v>33709177</v>
      </c>
      <c r="M209" s="267">
        <v>38552372</v>
      </c>
      <c r="N209" s="267">
        <v>39831668</v>
      </c>
      <c r="O209" s="267">
        <v>42313188</v>
      </c>
      <c r="P209" s="267">
        <v>42281244</v>
      </c>
      <c r="Q209" s="267">
        <v>39872281</v>
      </c>
      <c r="R209" s="267">
        <f>+R178</f>
        <v>44014938</v>
      </c>
      <c r="S209" s="267">
        <f>+S178</f>
        <v>45681308</v>
      </c>
      <c r="T209" s="267">
        <f>SUM(D209:G209)</f>
        <v>75801278.643600002</v>
      </c>
      <c r="U209" s="267">
        <f>SUM(P209:S209)</f>
        <v>171849771</v>
      </c>
      <c r="V209" s="267">
        <f t="shared" si="19"/>
        <v>126.71091316018254</v>
      </c>
      <c r="W209" s="175"/>
      <c r="X209" s="262"/>
      <c r="Y209" s="257"/>
    </row>
    <row r="210" spans="2:25" ht="18.75" thickBot="1">
      <c r="B210" s="263" t="s">
        <v>122</v>
      </c>
      <c r="C210" s="269"/>
      <c r="D210" s="270">
        <v>55261075</v>
      </c>
      <c r="E210" s="270">
        <v>56125795.643600002</v>
      </c>
      <c r="F210" s="270">
        <v>63767270</v>
      </c>
      <c r="G210" s="270">
        <v>65158528</v>
      </c>
      <c r="H210" s="270">
        <v>72878692</v>
      </c>
      <c r="I210" s="270">
        <v>74771726</v>
      </c>
      <c r="J210" s="270">
        <v>78551970</v>
      </c>
      <c r="K210" s="270">
        <v>87053478</v>
      </c>
      <c r="L210" s="270">
        <v>91856714</v>
      </c>
      <c r="M210" s="270">
        <v>102419912</v>
      </c>
      <c r="N210" s="270">
        <v>104342830</v>
      </c>
      <c r="O210" s="270">
        <v>114214440</v>
      </c>
      <c r="P210" s="270">
        <f t="shared" ref="P210:Q210" si="20">+P203+P205</f>
        <v>109049851</v>
      </c>
      <c r="Q210" s="270">
        <f t="shared" si="20"/>
        <v>108620231</v>
      </c>
      <c r="R210" s="270">
        <f>+R203+R205</f>
        <v>120370198</v>
      </c>
      <c r="S210" s="270">
        <f>+S203+S205</f>
        <v>126242354</v>
      </c>
      <c r="T210" s="270">
        <f>+T203+T205</f>
        <v>240312668.64359999</v>
      </c>
      <c r="U210" s="270">
        <f>+U203+U205</f>
        <v>464282634</v>
      </c>
      <c r="V210" s="293">
        <f>+((U210-T210)/T210)*100</f>
        <v>93.19940002354295</v>
      </c>
      <c r="W210" s="175"/>
      <c r="X210" s="262"/>
      <c r="Y210" s="257"/>
    </row>
    <row r="211" spans="2:25" ht="51" customHeight="1">
      <c r="B211" s="332" t="s">
        <v>129</v>
      </c>
      <c r="C211" s="332"/>
      <c r="D211" s="332"/>
      <c r="E211" s="332"/>
      <c r="F211" s="332"/>
      <c r="G211" s="332"/>
      <c r="H211" s="332"/>
      <c r="I211" s="332"/>
      <c r="J211" s="332"/>
      <c r="K211" s="332"/>
      <c r="L211" s="332"/>
      <c r="M211" s="332"/>
      <c r="N211" s="332"/>
      <c r="O211" s="332"/>
      <c r="P211" s="332"/>
      <c r="Q211" s="332"/>
      <c r="R211" s="332"/>
      <c r="S211" s="332"/>
      <c r="T211" s="332"/>
      <c r="U211" s="332"/>
      <c r="V211" s="332"/>
      <c r="W211" s="176"/>
    </row>
    <row r="212" spans="2:25" ht="20.100000000000001" customHeight="1"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</row>
    <row r="213" spans="2:25" ht="20.100000000000001" customHeight="1">
      <c r="D213" s="169"/>
      <c r="E213" s="169"/>
      <c r="F213" s="169"/>
      <c r="G213" s="169"/>
      <c r="H213" s="169"/>
      <c r="I213" s="169"/>
      <c r="J213" s="169"/>
      <c r="K213" s="169"/>
      <c r="L213" s="169"/>
      <c r="M213" s="169"/>
      <c r="N213" s="169"/>
      <c r="O213" s="169"/>
      <c r="P213" s="169"/>
      <c r="Q213" s="169"/>
      <c r="R213" s="169"/>
      <c r="S213" s="169"/>
      <c r="T213" s="173"/>
    </row>
    <row r="214" spans="2:25" ht="20.100000000000001" customHeight="1">
      <c r="D214" s="170"/>
      <c r="E214" s="170"/>
      <c r="F214" s="170"/>
      <c r="G214" s="170"/>
      <c r="H214" s="170"/>
      <c r="I214" s="170"/>
      <c r="J214" s="170"/>
      <c r="K214" s="170"/>
      <c r="L214" s="170"/>
      <c r="M214" s="170"/>
      <c r="N214" s="170"/>
      <c r="O214" s="170"/>
      <c r="P214" s="170"/>
      <c r="Q214" s="170"/>
      <c r="R214" s="170"/>
      <c r="S214" s="170"/>
      <c r="T214" s="173"/>
    </row>
    <row r="215" spans="2:25" ht="20.100000000000001" customHeight="1">
      <c r="D215" s="171"/>
      <c r="E215" s="171"/>
      <c r="F215" s="171"/>
      <c r="G215" s="171"/>
      <c r="H215" s="171"/>
      <c r="I215" s="171"/>
      <c r="J215" s="171"/>
      <c r="K215" s="171"/>
      <c r="L215" s="171"/>
      <c r="M215" s="171"/>
      <c r="N215" s="171"/>
      <c r="O215" s="171"/>
      <c r="P215" s="171"/>
      <c r="Q215" s="171"/>
      <c r="R215" s="171"/>
      <c r="S215" s="171"/>
      <c r="T215" s="173"/>
    </row>
    <row r="216" spans="2:25" ht="20.100000000000001" customHeight="1">
      <c r="D216" s="172"/>
      <c r="E216" s="172"/>
      <c r="F216" s="172"/>
      <c r="G216" s="172"/>
      <c r="H216" s="172"/>
      <c r="I216" s="172"/>
      <c r="J216" s="172"/>
      <c r="K216" s="172"/>
      <c r="L216" s="172"/>
      <c r="M216" s="172"/>
      <c r="N216" s="172"/>
      <c r="O216" s="172"/>
      <c r="P216" s="172"/>
      <c r="Q216" s="172"/>
      <c r="R216" s="172"/>
      <c r="S216" s="172"/>
    </row>
    <row r="218" spans="2:25" ht="20.100000000000001" customHeight="1">
      <c r="D218" s="169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69"/>
      <c r="S218" s="169"/>
    </row>
    <row r="219" spans="2:25" ht="20.100000000000001" customHeight="1"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</row>
    <row r="220" spans="2:25" ht="20.100000000000001" customHeight="1"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3"/>
    </row>
    <row r="221" spans="2:25" ht="20.100000000000001" customHeight="1">
      <c r="D221" s="172"/>
      <c r="E221" s="172"/>
      <c r="F221" s="172"/>
      <c r="G221" s="172"/>
      <c r="H221" s="172"/>
      <c r="I221" s="172"/>
      <c r="J221" s="172"/>
      <c r="K221" s="172"/>
      <c r="L221" s="172"/>
      <c r="M221" s="172"/>
      <c r="N221" s="172"/>
      <c r="O221" s="172"/>
      <c r="P221" s="172"/>
      <c r="Q221" s="172"/>
      <c r="R221" s="172"/>
      <c r="S221" s="172"/>
    </row>
  </sheetData>
  <mergeCells count="48">
    <mergeCell ref="B81:C81"/>
    <mergeCell ref="B85:C85"/>
    <mergeCell ref="B83:C83"/>
    <mergeCell ref="B93:C93"/>
    <mergeCell ref="B95:C95"/>
    <mergeCell ref="B97:C97"/>
    <mergeCell ref="B86:C86"/>
    <mergeCell ref="B91:C91"/>
    <mergeCell ref="V11:V12"/>
    <mergeCell ref="B74:C74"/>
    <mergeCell ref="B102:C102"/>
    <mergeCell ref="B80:C80"/>
    <mergeCell ref="B88:C88"/>
    <mergeCell ref="B90:C90"/>
    <mergeCell ref="B98:C98"/>
    <mergeCell ref="B13:C13"/>
    <mergeCell ref="B32:C32"/>
    <mergeCell ref="B10:C12"/>
    <mergeCell ref="B17:C17"/>
    <mergeCell ref="D10:O11"/>
    <mergeCell ref="T11:U11"/>
    <mergeCell ref="T10:U10"/>
    <mergeCell ref="B76:C76"/>
    <mergeCell ref="B96:C96"/>
    <mergeCell ref="B174:C174"/>
    <mergeCell ref="B211:V211"/>
    <mergeCell ref="B162:C162"/>
    <mergeCell ref="B166:C166"/>
    <mergeCell ref="B168:C168"/>
    <mergeCell ref="B172:C172"/>
    <mergeCell ref="B184:C184"/>
    <mergeCell ref="B179:C179"/>
    <mergeCell ref="P10:S11"/>
    <mergeCell ref="B145:C145"/>
    <mergeCell ref="B141:C141"/>
    <mergeCell ref="B143:C143"/>
    <mergeCell ref="B151:C151"/>
    <mergeCell ref="B136:C136"/>
    <mergeCell ref="B138:C138"/>
    <mergeCell ref="B113:C113"/>
    <mergeCell ref="B118:C118"/>
    <mergeCell ref="B120:C120"/>
    <mergeCell ref="B115:C115"/>
    <mergeCell ref="B131:C131"/>
    <mergeCell ref="B133:C133"/>
    <mergeCell ref="B105:C105"/>
    <mergeCell ref="B100:C100"/>
    <mergeCell ref="B103:C103"/>
  </mergeCells>
  <printOptions horizontalCentered="1"/>
  <pageMargins left="0.19685039370078741" right="0.23622047244094491" top="0.35433070866141736" bottom="0.35433070866141736" header="0.31496062992125984" footer="0.31496062992125984"/>
  <pageSetup scale="33" fitToHeight="0" orientation="landscape" r:id="rId1"/>
  <headerFooter>
    <oddFooter>&amp;LPMMS/erai&amp;C&amp;"Arial,Negrita"&amp;12&amp;P</oddFooter>
  </headerFooter>
  <rowBreaks count="3" manualBreakCount="3">
    <brk id="72" min="1" max="57" man="1"/>
    <brk id="126" min="1" max="57" man="1"/>
    <brk id="157" min="1" max="5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2025-02-27T21:43:46Z</cp:lastPrinted>
  <dcterms:created xsi:type="dcterms:W3CDTF">2010-02-24T14:16:20Z</dcterms:created>
  <dcterms:modified xsi:type="dcterms:W3CDTF">2025-05-21T12:35:03Z</dcterms:modified>
</cp:coreProperties>
</file>