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285" windowWidth="9255" windowHeight="9960"/>
  </bookViews>
  <sheets>
    <sheet name="EST-DIC" sheetId="1" r:id="rId1"/>
  </sheets>
  <definedNames>
    <definedName name="_xlnm._FilterDatabase" localSheetId="0" hidden="1">'EST-DIC'!$B$8:$AD$245</definedName>
    <definedName name="_xlnm.Print_Area" localSheetId="0">'EST-DIC'!$B$3:$CP$245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P150" i="1" l="1"/>
  <c r="CP148" i="1"/>
  <c r="CP132" i="1"/>
  <c r="CP131" i="1"/>
  <c r="CP130" i="1"/>
  <c r="CP117" i="1"/>
  <c r="CP98" i="1"/>
  <c r="CP97" i="1"/>
  <c r="CP96" i="1"/>
  <c r="CP79" i="1"/>
  <c r="CP77" i="1"/>
  <c r="CP61" i="1"/>
  <c r="CP60" i="1"/>
  <c r="CP59" i="1"/>
  <c r="CP45" i="1"/>
  <c r="CP26" i="1"/>
  <c r="CP25" i="1"/>
  <c r="CP24" i="1"/>
  <c r="CL262" i="1" l="1"/>
  <c r="AP234" i="1" l="1"/>
  <c r="BO234" i="1"/>
  <c r="CL259" i="1" l="1"/>
  <c r="CL258" i="1"/>
  <c r="CL257" i="1"/>
  <c r="CL256" i="1"/>
  <c r="CL255" i="1"/>
  <c r="CL254" i="1"/>
  <c r="CL253" i="1"/>
  <c r="CL252" i="1"/>
  <c r="CL251" i="1"/>
  <c r="CL250" i="1"/>
  <c r="CL249" i="1"/>
  <c r="CL245" i="1"/>
  <c r="CL234" i="1"/>
  <c r="CO234" i="1" s="1"/>
  <c r="CL229" i="1"/>
  <c r="CL225" i="1"/>
  <c r="CO225" i="1" s="1"/>
  <c r="CL222" i="1"/>
  <c r="CO222" i="1" s="1"/>
  <c r="CL216" i="1"/>
  <c r="CO216" i="1" s="1"/>
  <c r="CL211" i="1"/>
  <c r="CO211" i="1" s="1"/>
  <c r="CL207" i="1"/>
  <c r="CO207" i="1" s="1"/>
  <c r="CL202" i="1"/>
  <c r="CO202" i="1" s="1"/>
  <c r="CL197" i="1"/>
  <c r="CL193" i="1"/>
  <c r="CL192" i="1" s="1"/>
  <c r="CO192" i="1" s="1"/>
  <c r="CL188" i="1"/>
  <c r="CO188" i="1" s="1"/>
  <c r="CL183" i="1"/>
  <c r="CO183" i="1" s="1"/>
  <c r="CL175" i="1"/>
  <c r="CL166" i="1"/>
  <c r="CL153" i="1"/>
  <c r="CL151" i="1"/>
  <c r="CL121" i="1"/>
  <c r="CO121" i="1" s="1"/>
  <c r="CL87" i="1"/>
  <c r="CL84" i="1"/>
  <c r="CO84" i="1" s="1"/>
  <c r="CL81" i="1"/>
  <c r="CO81" i="1" s="1"/>
  <c r="CL50" i="1"/>
  <c r="CL15" i="1"/>
  <c r="CO236" i="1"/>
  <c r="CO235" i="1"/>
  <c r="CO233" i="1"/>
  <c r="CO231" i="1"/>
  <c r="CO226" i="1"/>
  <c r="CO224" i="1"/>
  <c r="CO218" i="1"/>
  <c r="CO217" i="1"/>
  <c r="CO215" i="1"/>
  <c r="CO213" i="1"/>
  <c r="CO209" i="1"/>
  <c r="CO208" i="1"/>
  <c r="CO206" i="1"/>
  <c r="CO204" i="1"/>
  <c r="CO200" i="1"/>
  <c r="CO199" i="1"/>
  <c r="CO198" i="1"/>
  <c r="CO197" i="1"/>
  <c r="CO196" i="1"/>
  <c r="CO195" i="1"/>
  <c r="CO194" i="1"/>
  <c r="CO191" i="1"/>
  <c r="CO190" i="1"/>
  <c r="CO189" i="1"/>
  <c r="CO186" i="1"/>
  <c r="CO185" i="1"/>
  <c r="CO184" i="1"/>
  <c r="CO179" i="1"/>
  <c r="CO178" i="1"/>
  <c r="CO177" i="1"/>
  <c r="CO176" i="1"/>
  <c r="CO175" i="1"/>
  <c r="CO174" i="1"/>
  <c r="CO172" i="1"/>
  <c r="CO170" i="1"/>
  <c r="CO168" i="1"/>
  <c r="CO166" i="1"/>
  <c r="CO154" i="1"/>
  <c r="CO153" i="1"/>
  <c r="CO152" i="1"/>
  <c r="CO151" i="1"/>
  <c r="CO150" i="1"/>
  <c r="CO149" i="1"/>
  <c r="CO148" i="1"/>
  <c r="CO147" i="1"/>
  <c r="CO146" i="1"/>
  <c r="CO145" i="1"/>
  <c r="CO144" i="1"/>
  <c r="CO143" i="1"/>
  <c r="CO142" i="1"/>
  <c r="CO141" i="1"/>
  <c r="CO140" i="1"/>
  <c r="CO139" i="1"/>
  <c r="CO138" i="1"/>
  <c r="CO137" i="1"/>
  <c r="CO136" i="1"/>
  <c r="CO135" i="1"/>
  <c r="CO134" i="1"/>
  <c r="CO133" i="1"/>
  <c r="CO132" i="1"/>
  <c r="CO131" i="1"/>
  <c r="CO130" i="1"/>
  <c r="CO129" i="1"/>
  <c r="CO128" i="1"/>
  <c r="CO127" i="1"/>
  <c r="CO126" i="1"/>
  <c r="CO125" i="1"/>
  <c r="CO124" i="1"/>
  <c r="CO123" i="1"/>
  <c r="CO122" i="1"/>
  <c r="CO120" i="1"/>
  <c r="CO119" i="1"/>
  <c r="CO118" i="1"/>
  <c r="CO117" i="1"/>
  <c r="CO116" i="1"/>
  <c r="CO115" i="1"/>
  <c r="CO114" i="1"/>
  <c r="CO113" i="1"/>
  <c r="CO112" i="1"/>
  <c r="CO111" i="1"/>
  <c r="CO110" i="1"/>
  <c r="CO109" i="1"/>
  <c r="CO108" i="1"/>
  <c r="CO107" i="1"/>
  <c r="CO106" i="1"/>
  <c r="CO105" i="1"/>
  <c r="CO104" i="1"/>
  <c r="CO103" i="1"/>
  <c r="CO102" i="1"/>
  <c r="CO101" i="1"/>
  <c r="CO100" i="1"/>
  <c r="CO99" i="1"/>
  <c r="CO98" i="1"/>
  <c r="CO97" i="1"/>
  <c r="CO96" i="1"/>
  <c r="CO95" i="1"/>
  <c r="CO94" i="1"/>
  <c r="CO93" i="1"/>
  <c r="CO92" i="1"/>
  <c r="CO91" i="1"/>
  <c r="CO90" i="1"/>
  <c r="CO89" i="1"/>
  <c r="CO88" i="1"/>
  <c r="CO85" i="1"/>
  <c r="CO82" i="1"/>
  <c r="CO79" i="1"/>
  <c r="CO78" i="1"/>
  <c r="CO77" i="1"/>
  <c r="CO76" i="1"/>
  <c r="CO75" i="1"/>
  <c r="CO74" i="1"/>
  <c r="CO73" i="1"/>
  <c r="CO72" i="1"/>
  <c r="CO71" i="1"/>
  <c r="CO70" i="1"/>
  <c r="CO69" i="1"/>
  <c r="CO68" i="1"/>
  <c r="CO67" i="1"/>
  <c r="CO66" i="1"/>
  <c r="CO65" i="1"/>
  <c r="CO64" i="1"/>
  <c r="CO63" i="1"/>
  <c r="CO62" i="1"/>
  <c r="CO61" i="1"/>
  <c r="CO60" i="1"/>
  <c r="CO59" i="1"/>
  <c r="CO58" i="1"/>
  <c r="CO57" i="1"/>
  <c r="CO56" i="1"/>
  <c r="CO55" i="1"/>
  <c r="CO54" i="1"/>
  <c r="CO53" i="1"/>
  <c r="CO52" i="1"/>
  <c r="CO51" i="1"/>
  <c r="CO48" i="1"/>
  <c r="CO47" i="1"/>
  <c r="CO46" i="1"/>
  <c r="CO45" i="1"/>
  <c r="CO44" i="1"/>
  <c r="CO43" i="1"/>
  <c r="CO42" i="1"/>
  <c r="CO41" i="1"/>
  <c r="CO40" i="1"/>
  <c r="CO39" i="1"/>
  <c r="CO38" i="1"/>
  <c r="CO37" i="1"/>
  <c r="CO36" i="1"/>
  <c r="CO35" i="1"/>
  <c r="CO34" i="1"/>
  <c r="CO33" i="1"/>
  <c r="CO32" i="1"/>
  <c r="CO31" i="1"/>
  <c r="CO30" i="1"/>
  <c r="CO29" i="1"/>
  <c r="CO28" i="1"/>
  <c r="CO27" i="1"/>
  <c r="CO26" i="1"/>
  <c r="CO25" i="1"/>
  <c r="CO24" i="1"/>
  <c r="CO23" i="1"/>
  <c r="CO22" i="1"/>
  <c r="CO21" i="1"/>
  <c r="CO20" i="1"/>
  <c r="CO19" i="1"/>
  <c r="CO18" i="1"/>
  <c r="CO17" i="1"/>
  <c r="CO16" i="1"/>
  <c r="CO15" i="1"/>
  <c r="CN236" i="1"/>
  <c r="CN235" i="1"/>
  <c r="CN234" i="1"/>
  <c r="CN233" i="1"/>
  <c r="CN231" i="1"/>
  <c r="CN226" i="1"/>
  <c r="CN225" i="1"/>
  <c r="CN224" i="1"/>
  <c r="CN222" i="1"/>
  <c r="CN218" i="1"/>
  <c r="CN217" i="1"/>
  <c r="CN216" i="1"/>
  <c r="CN215" i="1"/>
  <c r="CN213" i="1"/>
  <c r="CN211" i="1"/>
  <c r="CN209" i="1"/>
  <c r="CN208" i="1"/>
  <c r="CN207" i="1"/>
  <c r="CN206" i="1"/>
  <c r="CN204" i="1"/>
  <c r="CN202" i="1"/>
  <c r="CN200" i="1"/>
  <c r="CN199" i="1"/>
  <c r="CN198" i="1"/>
  <c r="CN197" i="1"/>
  <c r="CN196" i="1"/>
  <c r="CN195" i="1"/>
  <c r="CN194" i="1"/>
  <c r="CN193" i="1"/>
  <c r="CN192" i="1"/>
  <c r="CN191" i="1"/>
  <c r="CN190" i="1"/>
  <c r="CN189" i="1"/>
  <c r="CN188" i="1"/>
  <c r="CN186" i="1"/>
  <c r="CN185" i="1"/>
  <c r="CN184" i="1"/>
  <c r="CN183" i="1"/>
  <c r="CN181" i="1"/>
  <c r="CN179" i="1"/>
  <c r="CN178" i="1"/>
  <c r="CN177" i="1"/>
  <c r="CN176" i="1"/>
  <c r="CN175" i="1"/>
  <c r="CN174" i="1"/>
  <c r="CN172" i="1"/>
  <c r="CN170" i="1"/>
  <c r="CN168" i="1"/>
  <c r="CN166" i="1"/>
  <c r="CN154" i="1"/>
  <c r="CN153" i="1"/>
  <c r="CN152" i="1"/>
  <c r="CN151" i="1"/>
  <c r="CN150" i="1"/>
  <c r="CN149" i="1"/>
  <c r="CN148" i="1"/>
  <c r="CN147" i="1"/>
  <c r="CN146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2" i="1"/>
  <c r="CN121" i="1"/>
  <c r="CN120" i="1"/>
  <c r="CN119" i="1"/>
  <c r="CN118" i="1"/>
  <c r="CN117" i="1"/>
  <c r="CN116" i="1"/>
  <c r="CN115" i="1"/>
  <c r="CN114" i="1"/>
  <c r="CN113" i="1"/>
  <c r="CN112" i="1"/>
  <c r="CN111" i="1"/>
  <c r="CN110" i="1"/>
  <c r="CN109" i="1"/>
  <c r="CN108" i="1"/>
  <c r="CN107" i="1"/>
  <c r="CN106" i="1"/>
  <c r="CN105" i="1"/>
  <c r="CN104" i="1"/>
  <c r="CN103" i="1"/>
  <c r="CN102" i="1"/>
  <c r="CN101" i="1"/>
  <c r="CN100" i="1"/>
  <c r="CN99" i="1"/>
  <c r="CN98" i="1"/>
  <c r="CN97" i="1"/>
  <c r="CN96" i="1"/>
  <c r="CN95" i="1"/>
  <c r="CN94" i="1"/>
  <c r="CN93" i="1"/>
  <c r="CN92" i="1"/>
  <c r="CN91" i="1"/>
  <c r="CN90" i="1"/>
  <c r="CN89" i="1"/>
  <c r="CN88" i="1"/>
  <c r="CN87" i="1"/>
  <c r="CN86" i="1"/>
  <c r="CN85" i="1"/>
  <c r="CN84" i="1"/>
  <c r="CN82" i="1"/>
  <c r="CN81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N57" i="1"/>
  <c r="CN56" i="1"/>
  <c r="CN55" i="1"/>
  <c r="CN54" i="1"/>
  <c r="CN53" i="1"/>
  <c r="CN52" i="1"/>
  <c r="CN51" i="1"/>
  <c r="CN50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3" i="1"/>
  <c r="CM236" i="1"/>
  <c r="CM235" i="1"/>
  <c r="CM234" i="1"/>
  <c r="CM233" i="1"/>
  <c r="CM231" i="1"/>
  <c r="CM226" i="1"/>
  <c r="CM225" i="1"/>
  <c r="CM224" i="1"/>
  <c r="CM222" i="1"/>
  <c r="CM218" i="1"/>
  <c r="CM217" i="1"/>
  <c r="CM216" i="1"/>
  <c r="CM215" i="1"/>
  <c r="CM213" i="1"/>
  <c r="CM211" i="1"/>
  <c r="CM209" i="1"/>
  <c r="CM208" i="1"/>
  <c r="CM207" i="1"/>
  <c r="CM206" i="1"/>
  <c r="CM204" i="1"/>
  <c r="CM202" i="1"/>
  <c r="CM200" i="1"/>
  <c r="CM199" i="1"/>
  <c r="CM198" i="1"/>
  <c r="CM197" i="1"/>
  <c r="CM196" i="1"/>
  <c r="CM195" i="1"/>
  <c r="CM194" i="1"/>
  <c r="CM193" i="1"/>
  <c r="CM192" i="1"/>
  <c r="CM191" i="1"/>
  <c r="CM190" i="1"/>
  <c r="CM189" i="1"/>
  <c r="CM188" i="1"/>
  <c r="CM186" i="1"/>
  <c r="CM185" i="1"/>
  <c r="CM184" i="1"/>
  <c r="CM183" i="1"/>
  <c r="CM181" i="1"/>
  <c r="CM179" i="1"/>
  <c r="CM178" i="1"/>
  <c r="CM177" i="1"/>
  <c r="CM176" i="1"/>
  <c r="CM175" i="1"/>
  <c r="CM174" i="1"/>
  <c r="CM172" i="1"/>
  <c r="CM170" i="1"/>
  <c r="CM168" i="1"/>
  <c r="CM166" i="1"/>
  <c r="CM154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M141" i="1"/>
  <c r="CM140" i="1"/>
  <c r="CM139" i="1"/>
  <c r="CM138" i="1"/>
  <c r="CM137" i="1"/>
  <c r="CM136" i="1"/>
  <c r="CM135" i="1"/>
  <c r="CM134" i="1"/>
  <c r="CM133" i="1"/>
  <c r="CM132" i="1"/>
  <c r="CM131" i="1"/>
  <c r="CM130" i="1"/>
  <c r="CM129" i="1"/>
  <c r="CM128" i="1"/>
  <c r="CM127" i="1"/>
  <c r="CM126" i="1"/>
  <c r="CM125" i="1"/>
  <c r="CM124" i="1"/>
  <c r="CM123" i="1"/>
  <c r="CM122" i="1"/>
  <c r="CM121" i="1"/>
  <c r="CM120" i="1"/>
  <c r="CM119" i="1"/>
  <c r="CM118" i="1"/>
  <c r="CM117" i="1"/>
  <c r="CM116" i="1"/>
  <c r="CM115" i="1"/>
  <c r="CM114" i="1"/>
  <c r="CM113" i="1"/>
  <c r="CM112" i="1"/>
  <c r="CM111" i="1"/>
  <c r="CM110" i="1"/>
  <c r="CM109" i="1"/>
  <c r="CM108" i="1"/>
  <c r="CM107" i="1"/>
  <c r="CM106" i="1"/>
  <c r="CM105" i="1"/>
  <c r="CM104" i="1"/>
  <c r="CM103" i="1"/>
  <c r="CM102" i="1"/>
  <c r="CM101" i="1"/>
  <c r="CM100" i="1"/>
  <c r="CM99" i="1"/>
  <c r="CM98" i="1"/>
  <c r="CM97" i="1"/>
  <c r="CM96" i="1"/>
  <c r="CM95" i="1"/>
  <c r="CM94" i="1"/>
  <c r="CM93" i="1"/>
  <c r="CM92" i="1"/>
  <c r="CM91" i="1"/>
  <c r="CM90" i="1"/>
  <c r="CM89" i="1"/>
  <c r="CM88" i="1"/>
  <c r="CM87" i="1"/>
  <c r="CM86" i="1"/>
  <c r="CM85" i="1"/>
  <c r="CM84" i="1"/>
  <c r="CM82" i="1"/>
  <c r="CM81" i="1"/>
  <c r="CM79" i="1"/>
  <c r="CM78" i="1"/>
  <c r="CM77" i="1"/>
  <c r="CM76" i="1"/>
  <c r="CM75" i="1"/>
  <c r="CM74" i="1"/>
  <c r="CM73" i="1"/>
  <c r="CM72" i="1"/>
  <c r="CM71" i="1"/>
  <c r="CM70" i="1"/>
  <c r="CM69" i="1"/>
  <c r="CM68" i="1"/>
  <c r="CM67" i="1"/>
  <c r="CM66" i="1"/>
  <c r="CM6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50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M15" i="1"/>
  <c r="CM13" i="1"/>
  <c r="CL160" i="1" l="1"/>
  <c r="CL162" i="1"/>
  <c r="CL260" i="1"/>
  <c r="CL243" i="1"/>
  <c r="CL181" i="1"/>
  <c r="CO181" i="1" s="1"/>
  <c r="CO193" i="1"/>
  <c r="CL13" i="1"/>
  <c r="CO13" i="1" s="1"/>
  <c r="CL86" i="1"/>
  <c r="CO50" i="1"/>
  <c r="CP236" i="1"/>
  <c r="BN236" i="1"/>
  <c r="BN233" i="1"/>
  <c r="AC233" i="1"/>
  <c r="AC229" i="1" s="1"/>
  <c r="AC231" i="1"/>
  <c r="P233" i="1"/>
  <c r="P229" i="1" s="1"/>
  <c r="P231" i="1"/>
  <c r="CP233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P236" i="1"/>
  <c r="P234" i="1" s="1"/>
  <c r="P235" i="1"/>
  <c r="CA224" i="1"/>
  <c r="CA222" i="1" s="1"/>
  <c r="CA225" i="1"/>
  <c r="CM229" i="1" l="1"/>
  <c r="CN229" i="1"/>
  <c r="CO229" i="1"/>
  <c r="D222" i="1"/>
  <c r="D225" i="1"/>
  <c r="BO222" i="1"/>
  <c r="BO225" i="1"/>
  <c r="D216" i="1"/>
  <c r="AD216" i="1"/>
  <c r="AD222" i="1"/>
  <c r="AD225" i="1"/>
  <c r="AC218" i="1"/>
  <c r="AC217" i="1"/>
  <c r="P218" i="1"/>
  <c r="P217" i="1"/>
  <c r="AC215" i="1"/>
  <c r="AC213" i="1"/>
  <c r="Q216" i="1"/>
  <c r="Q222" i="1"/>
  <c r="Q225" i="1"/>
  <c r="P215" i="1"/>
  <c r="P213" i="1"/>
  <c r="BN235" i="1" l="1"/>
  <c r="BN234" i="1" s="1"/>
  <c r="BN231" i="1"/>
  <c r="BN229" i="1" s="1"/>
  <c r="CP235" i="1" l="1"/>
  <c r="CP231" i="1"/>
  <c r="CK259" i="1"/>
  <c r="CK258" i="1"/>
  <c r="CK257" i="1"/>
  <c r="CK256" i="1"/>
  <c r="CK255" i="1"/>
  <c r="CK254" i="1"/>
  <c r="CK253" i="1"/>
  <c r="CK252" i="1"/>
  <c r="CK251" i="1"/>
  <c r="CK250" i="1"/>
  <c r="CK249" i="1"/>
  <c r="CK225" i="1"/>
  <c r="CK222" i="1"/>
  <c r="CK216" i="1"/>
  <c r="CK211" i="1"/>
  <c r="CK207" i="1"/>
  <c r="CK202" i="1"/>
  <c r="CK197" i="1"/>
  <c r="CK193" i="1"/>
  <c r="CK188" i="1"/>
  <c r="CK245" i="1" s="1"/>
  <c r="CK183" i="1"/>
  <c r="CK181" i="1" s="1"/>
  <c r="CK175" i="1"/>
  <c r="CK166" i="1"/>
  <c r="CK153" i="1"/>
  <c r="CK151" i="1"/>
  <c r="CK121" i="1"/>
  <c r="CK87" i="1"/>
  <c r="CO87" i="1" s="1"/>
  <c r="CK84" i="1"/>
  <c r="CK81" i="1"/>
  <c r="CK50" i="1"/>
  <c r="CK15" i="1"/>
  <c r="CK243" i="1" l="1"/>
  <c r="CP229" i="1"/>
  <c r="CP234" i="1"/>
  <c r="CK192" i="1"/>
  <c r="CK160" i="1"/>
  <c r="CK86" i="1"/>
  <c r="CO86" i="1" s="1"/>
  <c r="CK13" i="1"/>
  <c r="CK162" i="1"/>
  <c r="CK260" i="1"/>
  <c r="CK262" i="1" s="1"/>
  <c r="CP144" i="1"/>
  <c r="CP143" i="1"/>
  <c r="CP142" i="1"/>
  <c r="CP133" i="1"/>
  <c r="CP129" i="1"/>
  <c r="CP109" i="1"/>
  <c r="CP108" i="1"/>
  <c r="CP107" i="1"/>
  <c r="CP95" i="1"/>
  <c r="CP71" i="1"/>
  <c r="CP72" i="1"/>
  <c r="CP68" i="1"/>
  <c r="CP37" i="1"/>
  <c r="CP36" i="1"/>
  <c r="CP35" i="1"/>
  <c r="CP23" i="1"/>
  <c r="CP58" i="1"/>
  <c r="CP62" i="1"/>
  <c r="CP66" i="1"/>
  <c r="CP73" i="1"/>
  <c r="CI153" i="1"/>
  <c r="CJ226" i="1" l="1"/>
  <c r="CJ224" i="1"/>
  <c r="CH153" i="1" l="1"/>
  <c r="CG153" i="1"/>
  <c r="CF153" i="1"/>
  <c r="CE153" i="1"/>
  <c r="CD153" i="1"/>
  <c r="CC153" i="1"/>
  <c r="CB153" i="1"/>
  <c r="CA153" i="1"/>
  <c r="CJ153" i="1"/>
  <c r="CJ151" i="1"/>
  <c r="CI151" i="1"/>
  <c r="CH151" i="1"/>
  <c r="CG151" i="1"/>
  <c r="CF151" i="1"/>
  <c r="CE151" i="1"/>
  <c r="CD151" i="1"/>
  <c r="CC151" i="1"/>
  <c r="CB151" i="1"/>
  <c r="CA151" i="1"/>
  <c r="CJ81" i="1"/>
  <c r="CI81" i="1"/>
  <c r="CH81" i="1"/>
  <c r="CG81" i="1"/>
  <c r="CF81" i="1"/>
  <c r="CE81" i="1"/>
  <c r="CD81" i="1"/>
  <c r="CC81" i="1"/>
  <c r="CB81" i="1"/>
  <c r="CA81" i="1"/>
  <c r="CJ84" i="1"/>
  <c r="CI84" i="1"/>
  <c r="CH84" i="1"/>
  <c r="CG84" i="1"/>
  <c r="CF84" i="1"/>
  <c r="CE84" i="1"/>
  <c r="CC84" i="1"/>
  <c r="CB84" i="1"/>
  <c r="CA84" i="1"/>
  <c r="CJ259" i="1" l="1"/>
  <c r="CJ258" i="1"/>
  <c r="CJ257" i="1"/>
  <c r="CJ256" i="1"/>
  <c r="CJ255" i="1"/>
  <c r="CJ254" i="1"/>
  <c r="CJ253" i="1"/>
  <c r="CJ252" i="1"/>
  <c r="CJ251" i="1"/>
  <c r="CJ250" i="1"/>
  <c r="CJ249" i="1"/>
  <c r="CJ225" i="1"/>
  <c r="CJ222" i="1"/>
  <c r="CJ216" i="1"/>
  <c r="CJ211" i="1"/>
  <c r="CJ207" i="1"/>
  <c r="CJ202" i="1"/>
  <c r="CJ197" i="1"/>
  <c r="CJ193" i="1"/>
  <c r="CJ192" i="1" s="1"/>
  <c r="CJ188" i="1"/>
  <c r="CJ245" i="1" s="1"/>
  <c r="CJ183" i="1"/>
  <c r="CJ175" i="1"/>
  <c r="CJ166" i="1"/>
  <c r="CJ121" i="1"/>
  <c r="CJ87" i="1"/>
  <c r="CJ50" i="1"/>
  <c r="CJ15" i="1"/>
  <c r="CJ13" i="1" s="1"/>
  <c r="CJ243" i="1" l="1"/>
  <c r="CJ181" i="1"/>
  <c r="CJ86" i="1"/>
  <c r="CJ162" i="1"/>
  <c r="CJ260" i="1"/>
  <c r="CJ262" i="1"/>
  <c r="CJ160" i="1"/>
  <c r="CH226" i="1"/>
  <c r="CI226" i="1"/>
  <c r="CI224" i="1"/>
  <c r="CI259" i="1" l="1"/>
  <c r="BN112" i="1"/>
  <c r="BN40" i="1"/>
  <c r="CI258" i="1" l="1"/>
  <c r="CI257" i="1"/>
  <c r="CI256" i="1"/>
  <c r="CI255" i="1"/>
  <c r="CI254" i="1"/>
  <c r="CI253" i="1"/>
  <c r="CI252" i="1"/>
  <c r="CI251" i="1"/>
  <c r="CI250" i="1"/>
  <c r="CI249" i="1"/>
  <c r="CI241" i="1"/>
  <c r="CI158" i="1"/>
  <c r="CI225" i="1"/>
  <c r="CI222" i="1"/>
  <c r="CI216" i="1"/>
  <c r="CI211" i="1"/>
  <c r="CI243" i="1" s="1"/>
  <c r="CI207" i="1"/>
  <c r="CI202" i="1"/>
  <c r="CI197" i="1"/>
  <c r="CI193" i="1"/>
  <c r="CI188" i="1"/>
  <c r="CI183" i="1"/>
  <c r="CI175" i="1"/>
  <c r="CI166" i="1"/>
  <c r="CI121" i="1"/>
  <c r="CI87" i="1"/>
  <c r="CI50" i="1"/>
  <c r="CI15" i="1"/>
  <c r="CI245" i="1" l="1"/>
  <c r="CI13" i="1"/>
  <c r="CI262" i="1" s="1"/>
  <c r="CI162" i="1"/>
  <c r="CI192" i="1"/>
  <c r="CI181" i="1"/>
  <c r="CI86" i="1"/>
  <c r="CI160" i="1"/>
  <c r="CI260" i="1"/>
  <c r="CG226" i="1"/>
  <c r="CH224" i="1"/>
  <c r="CG224" i="1"/>
  <c r="CH259" i="1" l="1"/>
  <c r="CH258" i="1"/>
  <c r="CH257" i="1"/>
  <c r="CH256" i="1"/>
  <c r="CH255" i="1"/>
  <c r="CH254" i="1"/>
  <c r="CH253" i="1"/>
  <c r="CH252" i="1"/>
  <c r="CH251" i="1"/>
  <c r="CH250" i="1"/>
  <c r="CH249" i="1"/>
  <c r="CG252" i="1" l="1"/>
  <c r="CG251" i="1"/>
  <c r="BN118" i="1"/>
  <c r="BN78" i="1"/>
  <c r="CG46" i="1"/>
  <c r="BN46" i="1"/>
  <c r="BN149" i="1"/>
  <c r="CG259" i="1" l="1"/>
  <c r="CH50" i="1" l="1"/>
  <c r="CH87" i="1" l="1"/>
  <c r="CG258" i="1"/>
  <c r="CG257" i="1"/>
  <c r="CG256" i="1"/>
  <c r="CG255" i="1"/>
  <c r="CG254" i="1"/>
  <c r="CG253" i="1"/>
  <c r="CG250" i="1"/>
  <c r="CG249" i="1"/>
  <c r="CG241" i="1"/>
  <c r="CG225" i="1"/>
  <c r="CG222" i="1"/>
  <c r="CG216" i="1"/>
  <c r="CG207" i="1"/>
  <c r="CG202" i="1"/>
  <c r="CG197" i="1"/>
  <c r="CG193" i="1"/>
  <c r="CG188" i="1"/>
  <c r="CG245" i="1" s="1"/>
  <c r="CG183" i="1"/>
  <c r="CG175" i="1"/>
  <c r="CG166" i="1"/>
  <c r="CG158" i="1"/>
  <c r="CG121" i="1"/>
  <c r="CG87" i="1"/>
  <c r="CG50" i="1"/>
  <c r="CG15" i="1"/>
  <c r="CP70" i="1"/>
  <c r="CG192" i="1" l="1"/>
  <c r="CP125" i="1"/>
  <c r="CP32" i="1"/>
  <c r="CP21" i="1"/>
  <c r="CP128" i="1"/>
  <c r="CG162" i="1"/>
  <c r="CG160" i="1"/>
  <c r="CG260" i="1"/>
  <c r="CG211" i="1"/>
  <c r="CG243" i="1" s="1"/>
  <c r="CG13" i="1"/>
  <c r="CG86" i="1"/>
  <c r="CG181" i="1"/>
  <c r="CG262" i="1" l="1"/>
  <c r="CH158" i="1"/>
  <c r="CH121" i="1"/>
  <c r="CH241" i="1" l="1"/>
  <c r="CF259" i="1"/>
  <c r="CF258" i="1"/>
  <c r="CF257" i="1"/>
  <c r="CF256" i="1"/>
  <c r="CF255" i="1"/>
  <c r="CF254" i="1"/>
  <c r="CF253" i="1"/>
  <c r="CF252" i="1"/>
  <c r="CF251" i="1"/>
  <c r="CF250" i="1"/>
  <c r="CF249" i="1"/>
  <c r="CF225" i="1"/>
  <c r="CF224" i="1"/>
  <c r="CF222" i="1" s="1"/>
  <c r="CF216" i="1"/>
  <c r="CF207" i="1"/>
  <c r="CF202" i="1"/>
  <c r="CF197" i="1"/>
  <c r="CF193" i="1"/>
  <c r="CF188" i="1"/>
  <c r="CF245" i="1" s="1"/>
  <c r="CF183" i="1"/>
  <c r="CF175" i="1"/>
  <c r="CF166" i="1"/>
  <c r="CF121" i="1"/>
  <c r="CF87" i="1"/>
  <c r="CF50" i="1"/>
  <c r="CF15" i="1"/>
  <c r="CF181" i="1" l="1"/>
  <c r="CF211" i="1"/>
  <c r="CF243" i="1" s="1"/>
  <c r="CF162" i="1"/>
  <c r="CF13" i="1"/>
  <c r="CF192" i="1"/>
  <c r="CF260" i="1"/>
  <c r="CF86" i="1"/>
  <c r="CF160" i="1"/>
  <c r="BO249" i="1"/>
  <c r="CE259" i="1"/>
  <c r="CD259" i="1"/>
  <c r="CC259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CE257" i="1"/>
  <c r="CD257" i="1"/>
  <c r="CC257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CE256" i="1"/>
  <c r="CD256" i="1"/>
  <c r="CC256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CE255" i="1"/>
  <c r="CD255" i="1"/>
  <c r="CC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CE254" i="1"/>
  <c r="CD254" i="1"/>
  <c r="CC254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CE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56" i="1"/>
  <c r="BO254" i="1"/>
  <c r="CF262" i="1" l="1"/>
  <c r="CH260" i="1"/>
  <c r="CC260" i="1"/>
  <c r="BY260" i="1"/>
  <c r="BU260" i="1"/>
  <c r="BQ260" i="1"/>
  <c r="CE260" i="1"/>
  <c r="CB260" i="1"/>
  <c r="CA260" i="1"/>
  <c r="BZ260" i="1"/>
  <c r="BX260" i="1"/>
  <c r="BW260" i="1"/>
  <c r="BV260" i="1"/>
  <c r="BT260" i="1"/>
  <c r="BS260" i="1"/>
  <c r="BR260" i="1"/>
  <c r="BP260" i="1"/>
  <c r="BO259" i="1"/>
  <c r="BO258" i="1"/>
  <c r="BO255" i="1"/>
  <c r="BO253" i="1"/>
  <c r="BO252" i="1"/>
  <c r="BO251" i="1"/>
  <c r="BO250" i="1"/>
  <c r="BO257" i="1"/>
  <c r="BO260" i="1" l="1"/>
  <c r="BN147" i="1" l="1"/>
  <c r="BN146" i="1"/>
  <c r="BN145" i="1"/>
  <c r="BN111" i="1"/>
  <c r="BN110" i="1"/>
  <c r="BN76" i="1" l="1"/>
  <c r="BN75" i="1"/>
  <c r="BN74" i="1"/>
  <c r="BN39" i="1"/>
  <c r="BN38" i="1"/>
  <c r="CH225" i="1" l="1"/>
  <c r="CH222" i="1"/>
  <c r="CH216" i="1"/>
  <c r="CH211" i="1"/>
  <c r="CH207" i="1"/>
  <c r="CH202" i="1"/>
  <c r="CH197" i="1"/>
  <c r="CH193" i="1"/>
  <c r="CH188" i="1"/>
  <c r="CH183" i="1"/>
  <c r="CH166" i="1"/>
  <c r="CH175" i="1"/>
  <c r="CH86" i="1"/>
  <c r="CH15" i="1"/>
  <c r="CH243" i="1" l="1"/>
  <c r="CH245" i="1"/>
  <c r="CH160" i="1"/>
  <c r="CH13" i="1"/>
  <c r="CH262" i="1" s="1"/>
  <c r="CP42" i="1"/>
  <c r="CP47" i="1"/>
  <c r="CP57" i="1"/>
  <c r="CP69" i="1"/>
  <c r="CP114" i="1"/>
  <c r="CP119" i="1"/>
  <c r="CP140" i="1"/>
  <c r="CH192" i="1"/>
  <c r="CP104" i="1"/>
  <c r="CP115" i="1"/>
  <c r="CP137" i="1"/>
  <c r="CP141" i="1"/>
  <c r="CP153" i="1"/>
  <c r="CP139" i="1"/>
  <c r="CP43" i="1"/>
  <c r="CP44" i="1"/>
  <c r="CP116" i="1"/>
  <c r="CP22" i="1"/>
  <c r="CP94" i="1"/>
  <c r="CH162" i="1"/>
  <c r="CH181" i="1"/>
  <c r="CE121" i="1" l="1"/>
  <c r="CP30" i="1" l="1"/>
  <c r="CP93" i="1"/>
  <c r="CP102" i="1"/>
  <c r="CP154" i="1"/>
  <c r="CE224" i="1"/>
  <c r="CE188" i="1" l="1"/>
  <c r="CE225" i="1" l="1"/>
  <c r="CE222" i="1"/>
  <c r="CE216" i="1"/>
  <c r="CE211" i="1"/>
  <c r="CE207" i="1"/>
  <c r="CE202" i="1"/>
  <c r="CE197" i="1"/>
  <c r="CE245" i="1" s="1"/>
  <c r="CE193" i="1"/>
  <c r="CE183" i="1"/>
  <c r="CE181" i="1" s="1"/>
  <c r="CE175" i="1"/>
  <c r="CE166" i="1"/>
  <c r="CE87" i="1"/>
  <c r="CE50" i="1"/>
  <c r="CE15" i="1"/>
  <c r="CE243" i="1" l="1"/>
  <c r="CE162" i="1"/>
  <c r="CE160" i="1"/>
  <c r="CE192" i="1"/>
  <c r="CE86" i="1"/>
  <c r="CE13" i="1"/>
  <c r="CE262" i="1" s="1"/>
  <c r="BN134" i="1"/>
  <c r="BN63" i="1"/>
  <c r="CD224" i="1" l="1"/>
  <c r="CD85" i="1" l="1"/>
  <c r="CP85" i="1" l="1"/>
  <c r="CD84" i="1"/>
  <c r="CP84" i="1" s="1"/>
  <c r="CD251" i="1"/>
  <c r="CD260" i="1" s="1"/>
  <c r="CD225" i="1"/>
  <c r="CD222" i="1"/>
  <c r="CD216" i="1"/>
  <c r="CD211" i="1"/>
  <c r="CD207" i="1"/>
  <c r="CD202" i="1"/>
  <c r="CD197" i="1"/>
  <c r="CD193" i="1"/>
  <c r="CD188" i="1"/>
  <c r="CD245" i="1" s="1"/>
  <c r="CD183" i="1"/>
  <c r="CD175" i="1"/>
  <c r="CD166" i="1"/>
  <c r="CD121" i="1"/>
  <c r="CD87" i="1"/>
  <c r="CD50" i="1"/>
  <c r="CD15" i="1"/>
  <c r="CD243" i="1" l="1"/>
  <c r="CD192" i="1"/>
  <c r="CD160" i="1"/>
  <c r="CD181" i="1"/>
  <c r="CD86" i="1"/>
  <c r="CD162" i="1"/>
  <c r="CD13" i="1"/>
  <c r="CD262" i="1" s="1"/>
  <c r="CC224" i="1" l="1"/>
  <c r="CC225" i="1" l="1"/>
  <c r="CC222" i="1"/>
  <c r="CC216" i="1"/>
  <c r="CC211" i="1"/>
  <c r="CC207" i="1"/>
  <c r="CC202" i="1"/>
  <c r="CC197" i="1"/>
  <c r="CC193" i="1"/>
  <c r="CC188" i="1"/>
  <c r="CC245" i="1" s="1"/>
  <c r="CC183" i="1"/>
  <c r="CC175" i="1"/>
  <c r="CC166" i="1"/>
  <c r="CC121" i="1"/>
  <c r="CC87" i="1"/>
  <c r="CC50" i="1"/>
  <c r="CC15" i="1"/>
  <c r="CC243" i="1" l="1"/>
  <c r="CC181" i="1"/>
  <c r="CC160" i="1"/>
  <c r="CC162" i="1"/>
  <c r="CC86" i="1"/>
  <c r="CC192" i="1"/>
  <c r="CC13" i="1"/>
  <c r="CC262" i="1" s="1"/>
  <c r="BN226" i="1"/>
  <c r="BN224" i="1"/>
  <c r="BN218" i="1"/>
  <c r="BN217" i="1"/>
  <c r="BN215" i="1"/>
  <c r="BN213" i="1"/>
  <c r="BN209" i="1"/>
  <c r="BN208" i="1"/>
  <c r="BN206" i="1"/>
  <c r="BN204" i="1"/>
  <c r="BN200" i="1"/>
  <c r="BN199" i="1"/>
  <c r="BN198" i="1"/>
  <c r="BN196" i="1"/>
  <c r="BN195" i="1"/>
  <c r="BN194" i="1"/>
  <c r="BN191" i="1"/>
  <c r="BN190" i="1"/>
  <c r="BN189" i="1"/>
  <c r="BN186" i="1"/>
  <c r="BN185" i="1"/>
  <c r="BN184" i="1"/>
  <c r="BN179" i="1"/>
  <c r="BN178" i="1"/>
  <c r="BN177" i="1"/>
  <c r="BN176" i="1"/>
  <c r="BN174" i="1"/>
  <c r="BN172" i="1"/>
  <c r="BN170" i="1"/>
  <c r="BN168" i="1"/>
  <c r="BN154" i="1"/>
  <c r="BN153" i="1"/>
  <c r="BN152" i="1"/>
  <c r="BN151" i="1"/>
  <c r="BN150" i="1"/>
  <c r="BN132" i="1"/>
  <c r="BN130" i="1"/>
  <c r="BN148" i="1"/>
  <c r="BN131" i="1"/>
  <c r="BN144" i="1"/>
  <c r="BN143" i="1"/>
  <c r="BN142" i="1"/>
  <c r="BN141" i="1"/>
  <c r="BN140" i="1"/>
  <c r="BN138" i="1"/>
  <c r="BN139" i="1"/>
  <c r="BN137" i="1"/>
  <c r="BN128" i="1"/>
  <c r="BN135" i="1"/>
  <c r="BN133" i="1"/>
  <c r="BN129" i="1"/>
  <c r="BN127" i="1"/>
  <c r="BN126" i="1"/>
  <c r="BN125" i="1"/>
  <c r="BN124" i="1"/>
  <c r="BN123" i="1"/>
  <c r="BN122" i="1"/>
  <c r="BN101" i="1"/>
  <c r="BN120" i="1"/>
  <c r="BN98" i="1"/>
  <c r="BN96" i="1"/>
  <c r="BN117" i="1"/>
  <c r="BN97" i="1"/>
  <c r="BN119" i="1"/>
  <c r="BN109" i="1"/>
  <c r="BN108" i="1"/>
  <c r="BN107" i="1"/>
  <c r="BN106" i="1"/>
  <c r="BN105" i="1"/>
  <c r="BN103" i="1"/>
  <c r="BN104" i="1"/>
  <c r="BN102" i="1"/>
  <c r="BN116" i="1"/>
  <c r="BN115" i="1"/>
  <c r="BN114" i="1"/>
  <c r="BN113" i="1"/>
  <c r="BN94" i="1"/>
  <c r="BN100" i="1"/>
  <c r="BN99" i="1"/>
  <c r="BN95" i="1"/>
  <c r="BN93" i="1"/>
  <c r="BN92" i="1"/>
  <c r="BN91" i="1"/>
  <c r="BN90" i="1"/>
  <c r="BN89" i="1"/>
  <c r="BN88" i="1"/>
  <c r="BN85" i="1"/>
  <c r="BN84" i="1"/>
  <c r="BN82" i="1"/>
  <c r="BN81" i="1"/>
  <c r="BN79" i="1"/>
  <c r="BN65" i="1"/>
  <c r="BN61" i="1"/>
  <c r="BN59" i="1"/>
  <c r="BN77" i="1"/>
  <c r="BN60" i="1"/>
  <c r="BN73" i="1"/>
  <c r="BN72" i="1"/>
  <c r="BN71" i="1"/>
  <c r="BN70" i="1"/>
  <c r="BN69" i="1"/>
  <c r="BN67" i="1"/>
  <c r="BN68" i="1"/>
  <c r="BN66" i="1"/>
  <c r="BN57" i="1"/>
  <c r="BN64" i="1"/>
  <c r="BN62" i="1"/>
  <c r="BN58" i="1"/>
  <c r="BN56" i="1"/>
  <c r="BN55" i="1"/>
  <c r="BN54" i="1"/>
  <c r="BN53" i="1"/>
  <c r="BN52" i="1"/>
  <c r="BN51" i="1"/>
  <c r="BN29" i="1"/>
  <c r="BN48" i="1"/>
  <c r="BN26" i="1"/>
  <c r="BN24" i="1"/>
  <c r="BN45" i="1"/>
  <c r="BN25" i="1"/>
  <c r="BN47" i="1"/>
  <c r="BN37" i="1"/>
  <c r="BN36" i="1"/>
  <c r="BN35" i="1"/>
  <c r="BN34" i="1"/>
  <c r="BN33" i="1"/>
  <c r="BN31" i="1"/>
  <c r="BN32" i="1"/>
  <c r="BN30" i="1"/>
  <c r="BN44" i="1"/>
  <c r="BN43" i="1"/>
  <c r="BN42" i="1"/>
  <c r="BN41" i="1"/>
  <c r="BN22" i="1"/>
  <c r="BN28" i="1"/>
  <c r="BN27" i="1"/>
  <c r="BN23" i="1"/>
  <c r="BN21" i="1"/>
  <c r="BN20" i="1"/>
  <c r="BN19" i="1"/>
  <c r="BN18" i="1"/>
  <c r="BN17" i="1"/>
  <c r="BN16" i="1"/>
  <c r="BN15" i="1" l="1"/>
  <c r="CB224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B87" i="1"/>
  <c r="AA87" i="1"/>
  <c r="Z87" i="1"/>
  <c r="Y87" i="1"/>
  <c r="X87" i="1"/>
  <c r="W87" i="1"/>
  <c r="V87" i="1"/>
  <c r="U87" i="1"/>
  <c r="T87" i="1"/>
  <c r="S87" i="1"/>
  <c r="R87" i="1"/>
  <c r="Q87" i="1"/>
  <c r="O87" i="1"/>
  <c r="N87" i="1"/>
  <c r="M87" i="1"/>
  <c r="L87" i="1"/>
  <c r="K87" i="1"/>
  <c r="J87" i="1"/>
  <c r="I87" i="1"/>
  <c r="H87" i="1"/>
  <c r="G87" i="1"/>
  <c r="F87" i="1"/>
  <c r="E87" i="1"/>
  <c r="D87" i="1"/>
  <c r="CB121" i="1"/>
  <c r="CB50" i="1"/>
  <c r="CB225" i="1"/>
  <c r="CB222" i="1"/>
  <c r="CB216" i="1"/>
  <c r="CB211" i="1"/>
  <c r="CB207" i="1"/>
  <c r="CB202" i="1"/>
  <c r="CB197" i="1"/>
  <c r="CB193" i="1"/>
  <c r="CB188" i="1"/>
  <c r="CB183" i="1"/>
  <c r="CB175" i="1"/>
  <c r="CB166" i="1"/>
  <c r="CB245" i="1" l="1"/>
  <c r="CB243" i="1"/>
  <c r="CB162" i="1"/>
  <c r="BN87" i="1"/>
  <c r="CB160" i="1"/>
  <c r="CB192" i="1"/>
  <c r="CB181" i="1"/>
  <c r="CB86" i="1"/>
  <c r="CB13" i="1"/>
  <c r="CB262" i="1" s="1"/>
  <c r="BN160" i="1" l="1"/>
  <c r="CA216" i="1" l="1"/>
  <c r="CA211" i="1"/>
  <c r="CA207" i="1"/>
  <c r="CA202" i="1"/>
  <c r="CA197" i="1"/>
  <c r="CA193" i="1"/>
  <c r="CA183" i="1"/>
  <c r="CA188" i="1"/>
  <c r="CA175" i="1"/>
  <c r="CA166" i="1"/>
  <c r="CA121" i="1"/>
  <c r="CA50" i="1"/>
  <c r="CA245" i="1" l="1"/>
  <c r="CA243" i="1"/>
  <c r="CA162" i="1"/>
  <c r="CA160" i="1"/>
  <c r="CA86" i="1"/>
  <c r="CA13" i="1"/>
  <c r="CA192" i="1"/>
  <c r="CA181" i="1"/>
  <c r="BY225" i="1"/>
  <c r="BX225" i="1"/>
  <c r="BW225" i="1"/>
  <c r="BV225" i="1"/>
  <c r="BU225" i="1"/>
  <c r="BT225" i="1"/>
  <c r="BS225" i="1"/>
  <c r="BR225" i="1"/>
  <c r="BQ225" i="1"/>
  <c r="BP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BY222" i="1"/>
  <c r="BX222" i="1"/>
  <c r="BW222" i="1"/>
  <c r="BV222" i="1"/>
  <c r="BU222" i="1"/>
  <c r="BT222" i="1"/>
  <c r="BS222" i="1"/>
  <c r="BR222" i="1"/>
  <c r="BQ222" i="1"/>
  <c r="BP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BY216" i="1"/>
  <c r="BX216" i="1"/>
  <c r="BW216" i="1"/>
  <c r="BV216" i="1"/>
  <c r="BU216" i="1"/>
  <c r="BT216" i="1"/>
  <c r="BS216" i="1"/>
  <c r="BR216" i="1"/>
  <c r="BQ216" i="1"/>
  <c r="BP216" i="1"/>
  <c r="BO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BY211" i="1"/>
  <c r="BX211" i="1"/>
  <c r="BX243" i="1" s="1"/>
  <c r="BW211" i="1"/>
  <c r="BV211" i="1"/>
  <c r="BU211" i="1"/>
  <c r="BT211" i="1"/>
  <c r="BS211" i="1"/>
  <c r="BR211" i="1"/>
  <c r="BQ211" i="1"/>
  <c r="BP211" i="1"/>
  <c r="BP243" i="1" s="1"/>
  <c r="BO211" i="1"/>
  <c r="BM211" i="1"/>
  <c r="BL211" i="1"/>
  <c r="BK211" i="1"/>
  <c r="BJ211" i="1"/>
  <c r="BI211" i="1"/>
  <c r="BH211" i="1"/>
  <c r="BG211" i="1"/>
  <c r="BF211" i="1"/>
  <c r="BF243" i="1" s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K243" i="1" s="1"/>
  <c r="J211" i="1"/>
  <c r="J243" i="1" s="1"/>
  <c r="I211" i="1"/>
  <c r="H211" i="1"/>
  <c r="G211" i="1"/>
  <c r="F211" i="1"/>
  <c r="E211" i="1"/>
  <c r="D211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2" i="1"/>
  <c r="BX202" i="1"/>
  <c r="BW202" i="1"/>
  <c r="BV202" i="1"/>
  <c r="BU202" i="1"/>
  <c r="BT202" i="1"/>
  <c r="BS202" i="1"/>
  <c r="BR202" i="1"/>
  <c r="BQ202" i="1"/>
  <c r="BP202" i="1"/>
  <c r="BO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93" i="1"/>
  <c r="BX193" i="1"/>
  <c r="BW193" i="1"/>
  <c r="BV193" i="1"/>
  <c r="BU193" i="1"/>
  <c r="BT193" i="1"/>
  <c r="BS193" i="1"/>
  <c r="BR193" i="1"/>
  <c r="BQ193" i="1"/>
  <c r="BP193" i="1"/>
  <c r="BO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L192" i="1" s="1"/>
  <c r="AK193" i="1"/>
  <c r="AJ193" i="1"/>
  <c r="AI193" i="1"/>
  <c r="AH193" i="1"/>
  <c r="AG193" i="1"/>
  <c r="AF193" i="1"/>
  <c r="AE193" i="1"/>
  <c r="AD193" i="1"/>
  <c r="AD192" i="1" s="1"/>
  <c r="AC193" i="1"/>
  <c r="AB193" i="1"/>
  <c r="AA193" i="1"/>
  <c r="Z193" i="1"/>
  <c r="Y193" i="1"/>
  <c r="X193" i="1"/>
  <c r="W193" i="1"/>
  <c r="V193" i="1"/>
  <c r="V192" i="1" s="1"/>
  <c r="U193" i="1"/>
  <c r="T193" i="1"/>
  <c r="S193" i="1"/>
  <c r="R193" i="1"/>
  <c r="Q193" i="1"/>
  <c r="P193" i="1"/>
  <c r="O193" i="1"/>
  <c r="N193" i="1"/>
  <c r="N192" i="1" s="1"/>
  <c r="M193" i="1"/>
  <c r="L193" i="1"/>
  <c r="K193" i="1"/>
  <c r="J193" i="1"/>
  <c r="I193" i="1"/>
  <c r="H193" i="1"/>
  <c r="G193" i="1"/>
  <c r="F193" i="1"/>
  <c r="F192" i="1" s="1"/>
  <c r="E193" i="1"/>
  <c r="D193" i="1"/>
  <c r="BY188" i="1"/>
  <c r="BY245" i="1" s="1"/>
  <c r="BX188" i="1"/>
  <c r="BW188" i="1"/>
  <c r="BW245" i="1" s="1"/>
  <c r="BV188" i="1"/>
  <c r="BV245" i="1" s="1"/>
  <c r="BU188" i="1"/>
  <c r="BU245" i="1" s="1"/>
  <c r="BT188" i="1"/>
  <c r="BT245" i="1" s="1"/>
  <c r="BS188" i="1"/>
  <c r="BR188" i="1"/>
  <c r="BQ188" i="1"/>
  <c r="BQ245" i="1" s="1"/>
  <c r="BP188" i="1"/>
  <c r="BO188" i="1"/>
  <c r="BO245" i="1" s="1"/>
  <c r="BM188" i="1"/>
  <c r="BM245" i="1" s="1"/>
  <c r="BL188" i="1"/>
  <c r="BL245" i="1" s="1"/>
  <c r="BK188" i="1"/>
  <c r="BK245" i="1" s="1"/>
  <c r="BJ188" i="1"/>
  <c r="BI188" i="1"/>
  <c r="BH188" i="1"/>
  <c r="BH245" i="1" s="1"/>
  <c r="BG188" i="1"/>
  <c r="BF188" i="1"/>
  <c r="BF245" i="1" s="1"/>
  <c r="BE188" i="1"/>
  <c r="BE245" i="1" s="1"/>
  <c r="BD188" i="1"/>
  <c r="BD245" i="1" s="1"/>
  <c r="BC188" i="1"/>
  <c r="BC245" i="1" s="1"/>
  <c r="BB188" i="1"/>
  <c r="BA188" i="1"/>
  <c r="AZ188" i="1"/>
  <c r="AZ245" i="1" s="1"/>
  <c r="AY188" i="1"/>
  <c r="AX188" i="1"/>
  <c r="AX245" i="1" s="1"/>
  <c r="AW188" i="1"/>
  <c r="AW245" i="1" s="1"/>
  <c r="AV188" i="1"/>
  <c r="AV245" i="1" s="1"/>
  <c r="AU188" i="1"/>
  <c r="AU245" i="1" s="1"/>
  <c r="AT188" i="1"/>
  <c r="AS188" i="1"/>
  <c r="AR188" i="1"/>
  <c r="AR245" i="1" s="1"/>
  <c r="AQ188" i="1"/>
  <c r="AP188" i="1"/>
  <c r="AP245" i="1" s="1"/>
  <c r="AO188" i="1"/>
  <c r="AO245" i="1" s="1"/>
  <c r="AN188" i="1"/>
  <c r="AN245" i="1" s="1"/>
  <c r="AM188" i="1"/>
  <c r="AM245" i="1" s="1"/>
  <c r="AL188" i="1"/>
  <c r="AK188" i="1"/>
  <c r="AJ188" i="1"/>
  <c r="AJ245" i="1" s="1"/>
  <c r="AI188" i="1"/>
  <c r="AH188" i="1"/>
  <c r="AH245" i="1" s="1"/>
  <c r="AG188" i="1"/>
  <c r="AG245" i="1" s="1"/>
  <c r="AF188" i="1"/>
  <c r="AF245" i="1" s="1"/>
  <c r="AE188" i="1"/>
  <c r="AE245" i="1" s="1"/>
  <c r="AD188" i="1"/>
  <c r="AC188" i="1"/>
  <c r="AB188" i="1"/>
  <c r="AB245" i="1" s="1"/>
  <c r="AA188" i="1"/>
  <c r="Z188" i="1"/>
  <c r="Z245" i="1" s="1"/>
  <c r="Y188" i="1"/>
  <c r="Y245" i="1" s="1"/>
  <c r="X188" i="1"/>
  <c r="X245" i="1" s="1"/>
  <c r="W188" i="1"/>
  <c r="W245" i="1" s="1"/>
  <c r="V188" i="1"/>
  <c r="U188" i="1"/>
  <c r="T188" i="1"/>
  <c r="T245" i="1" s="1"/>
  <c r="S188" i="1"/>
  <c r="R188" i="1"/>
  <c r="R245" i="1" s="1"/>
  <c r="Q188" i="1"/>
  <c r="Q245" i="1" s="1"/>
  <c r="P188" i="1"/>
  <c r="P245" i="1" s="1"/>
  <c r="O188" i="1"/>
  <c r="O245" i="1" s="1"/>
  <c r="N188" i="1"/>
  <c r="M188" i="1"/>
  <c r="L188" i="1"/>
  <c r="L245" i="1" s="1"/>
  <c r="K188" i="1"/>
  <c r="J188" i="1"/>
  <c r="J245" i="1" s="1"/>
  <c r="I188" i="1"/>
  <c r="I245" i="1" s="1"/>
  <c r="H188" i="1"/>
  <c r="H245" i="1" s="1"/>
  <c r="G188" i="1"/>
  <c r="G245" i="1" s="1"/>
  <c r="F188" i="1"/>
  <c r="E188" i="1"/>
  <c r="D188" i="1"/>
  <c r="D245" i="1" s="1"/>
  <c r="BY183" i="1"/>
  <c r="BX183" i="1"/>
  <c r="BW183" i="1"/>
  <c r="BV183" i="1"/>
  <c r="BU183" i="1"/>
  <c r="BT183" i="1"/>
  <c r="BS183" i="1"/>
  <c r="BR183" i="1"/>
  <c r="BQ183" i="1"/>
  <c r="BP183" i="1"/>
  <c r="BO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Y175" i="1"/>
  <c r="BX175" i="1"/>
  <c r="BW175" i="1"/>
  <c r="BV175" i="1"/>
  <c r="BU175" i="1"/>
  <c r="BT175" i="1"/>
  <c r="BS175" i="1"/>
  <c r="BR175" i="1"/>
  <c r="BQ175" i="1"/>
  <c r="BP175" i="1"/>
  <c r="BO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Y166" i="1"/>
  <c r="BX166" i="1"/>
  <c r="BW166" i="1"/>
  <c r="BV166" i="1"/>
  <c r="BU166" i="1"/>
  <c r="BT166" i="1"/>
  <c r="BS166" i="1"/>
  <c r="BR166" i="1"/>
  <c r="BQ166" i="1"/>
  <c r="BP166" i="1"/>
  <c r="BO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Y121" i="1"/>
  <c r="BX121" i="1"/>
  <c r="BW121" i="1"/>
  <c r="BV121" i="1"/>
  <c r="BU121" i="1"/>
  <c r="BT121" i="1"/>
  <c r="BS121" i="1"/>
  <c r="BS86" i="1" s="1"/>
  <c r="BR121" i="1"/>
  <c r="BQ121" i="1"/>
  <c r="BP121" i="1"/>
  <c r="BO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X86" i="1" s="1"/>
  <c r="AW121" i="1"/>
  <c r="AV121" i="1"/>
  <c r="AU121" i="1"/>
  <c r="AT121" i="1"/>
  <c r="AS121" i="1"/>
  <c r="AR121" i="1"/>
  <c r="AQ121" i="1"/>
  <c r="AP121" i="1"/>
  <c r="AO121" i="1"/>
  <c r="AN121" i="1"/>
  <c r="AM121" i="1"/>
  <c r="AM86" i="1" s="1"/>
  <c r="AL121" i="1"/>
  <c r="AL86" i="1" s="1"/>
  <c r="AK121" i="1"/>
  <c r="AJ121" i="1"/>
  <c r="AI121" i="1"/>
  <c r="AI86" i="1" s="1"/>
  <c r="AH121" i="1"/>
  <c r="AH86" i="1" s="1"/>
  <c r="AG121" i="1"/>
  <c r="AF121" i="1"/>
  <c r="AE121" i="1"/>
  <c r="AD121" i="1"/>
  <c r="AC121" i="1"/>
  <c r="AB121" i="1"/>
  <c r="AA121" i="1"/>
  <c r="AA86" i="1" s="1"/>
  <c r="Z121" i="1"/>
  <c r="Y121" i="1"/>
  <c r="X121" i="1"/>
  <c r="W121" i="1"/>
  <c r="V121" i="1"/>
  <c r="V86" i="1" s="1"/>
  <c r="U121" i="1"/>
  <c r="T121" i="1"/>
  <c r="S121" i="1"/>
  <c r="R121" i="1"/>
  <c r="R86" i="1" s="1"/>
  <c r="Q121" i="1"/>
  <c r="P121" i="1"/>
  <c r="O121" i="1"/>
  <c r="O86" i="1" s="1"/>
  <c r="N121" i="1"/>
  <c r="M121" i="1"/>
  <c r="L121" i="1"/>
  <c r="L86" i="1" s="1"/>
  <c r="K121" i="1"/>
  <c r="K86" i="1" s="1"/>
  <c r="J121" i="1"/>
  <c r="I121" i="1"/>
  <c r="H121" i="1"/>
  <c r="G121" i="1"/>
  <c r="G86" i="1" s="1"/>
  <c r="F121" i="1"/>
  <c r="F86" i="1" s="1"/>
  <c r="E121" i="1"/>
  <c r="D121" i="1"/>
  <c r="D86" i="1" s="1"/>
  <c r="BZ175" i="1"/>
  <c r="BZ166" i="1"/>
  <c r="AD243" i="1" l="1"/>
  <c r="E245" i="1"/>
  <c r="M245" i="1"/>
  <c r="U245" i="1"/>
  <c r="AC245" i="1"/>
  <c r="AK245" i="1"/>
  <c r="AS245" i="1"/>
  <c r="BA245" i="1"/>
  <c r="BI245" i="1"/>
  <c r="BR245" i="1"/>
  <c r="H243" i="1"/>
  <c r="AV243" i="1"/>
  <c r="BU243" i="1"/>
  <c r="F245" i="1"/>
  <c r="N245" i="1"/>
  <c r="V245" i="1"/>
  <c r="AD245" i="1"/>
  <c r="AL245" i="1"/>
  <c r="AT245" i="1"/>
  <c r="BB245" i="1"/>
  <c r="BJ245" i="1"/>
  <c r="BS245" i="1"/>
  <c r="I243" i="1"/>
  <c r="Q243" i="1"/>
  <c r="AZ243" i="1"/>
  <c r="E243" i="1"/>
  <c r="M243" i="1"/>
  <c r="AR243" i="1"/>
  <c r="D243" i="1"/>
  <c r="K245" i="1"/>
  <c r="S245" i="1"/>
  <c r="AA245" i="1"/>
  <c r="AI245" i="1"/>
  <c r="AQ245" i="1"/>
  <c r="AY245" i="1"/>
  <c r="BG245" i="1"/>
  <c r="BP245" i="1"/>
  <c r="BX245" i="1"/>
  <c r="F243" i="1"/>
  <c r="N243" i="1"/>
  <c r="L243" i="1"/>
  <c r="BQ243" i="1"/>
  <c r="BY243" i="1"/>
  <c r="G243" i="1"/>
  <c r="O243" i="1"/>
  <c r="AE243" i="1"/>
  <c r="AM243" i="1"/>
  <c r="BT243" i="1"/>
  <c r="BE243" i="1"/>
  <c r="BM243" i="1"/>
  <c r="BH243" i="1"/>
  <c r="BI243" i="1"/>
  <c r="AW243" i="1"/>
  <c r="AP243" i="1"/>
  <c r="AX243" i="1"/>
  <c r="AS243" i="1"/>
  <c r="BA243" i="1"/>
  <c r="AG243" i="1"/>
  <c r="AO243" i="1"/>
  <c r="AH243" i="1"/>
  <c r="AL243" i="1"/>
  <c r="X243" i="1"/>
  <c r="Y243" i="1"/>
  <c r="T243" i="1"/>
  <c r="AB243" i="1"/>
  <c r="BV243" i="1"/>
  <c r="BW243" i="1"/>
  <c r="BR243" i="1"/>
  <c r="BS243" i="1"/>
  <c r="BG243" i="1"/>
  <c r="BB243" i="1"/>
  <c r="BJ243" i="1"/>
  <c r="BC243" i="1"/>
  <c r="BK243" i="1"/>
  <c r="BD243" i="1"/>
  <c r="BL243" i="1"/>
  <c r="AQ243" i="1"/>
  <c r="AY243" i="1"/>
  <c r="AT243" i="1"/>
  <c r="AU243" i="1"/>
  <c r="AI243" i="1"/>
  <c r="AJ243" i="1"/>
  <c r="AK243" i="1"/>
  <c r="AF243" i="1"/>
  <c r="AN243" i="1"/>
  <c r="R243" i="1"/>
  <c r="Z243" i="1"/>
  <c r="S243" i="1"/>
  <c r="AA243" i="1"/>
  <c r="AC243" i="1"/>
  <c r="V243" i="1"/>
  <c r="W243" i="1"/>
  <c r="U243" i="1"/>
  <c r="CP211" i="1"/>
  <c r="BO243" i="1"/>
  <c r="P243" i="1"/>
  <c r="CP175" i="1"/>
  <c r="CP207" i="1"/>
  <c r="CP202" i="1"/>
  <c r="CP216" i="1"/>
  <c r="CP222" i="1"/>
  <c r="CP166" i="1"/>
  <c r="CP225" i="1"/>
  <c r="J192" i="1"/>
  <c r="R192" i="1"/>
  <c r="Z192" i="1"/>
  <c r="AH192" i="1"/>
  <c r="CA262" i="1"/>
  <c r="AP192" i="1"/>
  <c r="AT192" i="1"/>
  <c r="AX192" i="1"/>
  <c r="BF192" i="1"/>
  <c r="BJ192" i="1"/>
  <c r="BS192" i="1"/>
  <c r="BW192" i="1"/>
  <c r="AE192" i="1"/>
  <c r="W181" i="1"/>
  <c r="AY181" i="1"/>
  <c r="F181" i="1"/>
  <c r="J181" i="1"/>
  <c r="N181" i="1"/>
  <c r="R181" i="1"/>
  <c r="V181" i="1"/>
  <c r="Z181" i="1"/>
  <c r="AD181" i="1"/>
  <c r="AH181" i="1"/>
  <c r="AL181" i="1"/>
  <c r="AP181" i="1"/>
  <c r="AT181" i="1"/>
  <c r="AX181" i="1"/>
  <c r="BF181" i="1"/>
  <c r="BJ181" i="1"/>
  <c r="BS181" i="1"/>
  <c r="BW181" i="1"/>
  <c r="BN207" i="1"/>
  <c r="BN225" i="1"/>
  <c r="BN175" i="1"/>
  <c r="BN121" i="1"/>
  <c r="BN193" i="1"/>
  <c r="BN166" i="1"/>
  <c r="BN183" i="1"/>
  <c r="BN197" i="1"/>
  <c r="BN216" i="1"/>
  <c r="BN211" i="1"/>
  <c r="BN188" i="1"/>
  <c r="D192" i="1"/>
  <c r="H192" i="1"/>
  <c r="L192" i="1"/>
  <c r="P192" i="1"/>
  <c r="T192" i="1"/>
  <c r="X192" i="1"/>
  <c r="AB192" i="1"/>
  <c r="AF192" i="1"/>
  <c r="AJ192" i="1"/>
  <c r="AN192" i="1"/>
  <c r="AR192" i="1"/>
  <c r="AV192" i="1"/>
  <c r="AZ192" i="1"/>
  <c r="BD192" i="1"/>
  <c r="BH192" i="1"/>
  <c r="BL192" i="1"/>
  <c r="BQ192" i="1"/>
  <c r="BU192" i="1"/>
  <c r="BY192" i="1"/>
  <c r="BN202" i="1"/>
  <c r="BN222" i="1"/>
  <c r="BG192" i="1"/>
  <c r="AB181" i="1"/>
  <c r="G181" i="1"/>
  <c r="K181" i="1"/>
  <c r="O181" i="1"/>
  <c r="S181" i="1"/>
  <c r="AA181" i="1"/>
  <c r="AE181" i="1"/>
  <c r="AI181" i="1"/>
  <c r="AM181" i="1"/>
  <c r="AQ181" i="1"/>
  <c r="AU181" i="1"/>
  <c r="BC181" i="1"/>
  <c r="BG181" i="1"/>
  <c r="BK181" i="1"/>
  <c r="AE86" i="1"/>
  <c r="AQ86" i="1"/>
  <c r="AU86" i="1"/>
  <c r="G192" i="1"/>
  <c r="AY192" i="1"/>
  <c r="BP181" i="1"/>
  <c r="BT181" i="1"/>
  <c r="BX181" i="1"/>
  <c r="U192" i="1"/>
  <c r="AK192" i="1"/>
  <c r="BO192" i="1"/>
  <c r="P181" i="1"/>
  <c r="T86" i="1"/>
  <c r="AB86" i="1"/>
  <c r="AJ86" i="1"/>
  <c r="AV86" i="1"/>
  <c r="AZ86" i="1"/>
  <c r="BH86" i="1"/>
  <c r="E192" i="1"/>
  <c r="BA192" i="1"/>
  <c r="BR192" i="1"/>
  <c r="BB192" i="1"/>
  <c r="BL181" i="1"/>
  <c r="S86" i="1"/>
  <c r="W86" i="1"/>
  <c r="AY86" i="1"/>
  <c r="BC86" i="1"/>
  <c r="BT86" i="1"/>
  <c r="BX86" i="1"/>
  <c r="BB181" i="1"/>
  <c r="BO181" i="1"/>
  <c r="K192" i="1"/>
  <c r="O192" i="1"/>
  <c r="S192" i="1"/>
  <c r="W192" i="1"/>
  <c r="AA192" i="1"/>
  <c r="AI192" i="1"/>
  <c r="AM192" i="1"/>
  <c r="AQ192" i="1"/>
  <c r="AU192" i="1"/>
  <c r="BC192" i="1"/>
  <c r="BK192" i="1"/>
  <c r="BP192" i="1"/>
  <c r="BT192" i="1"/>
  <c r="BX192" i="1"/>
  <c r="BU86" i="1"/>
  <c r="BQ86" i="1"/>
  <c r="BP86" i="1"/>
  <c r="BO86" i="1"/>
  <c r="BK86" i="1"/>
  <c r="BG86" i="1"/>
  <c r="BB86" i="1"/>
  <c r="H86" i="1"/>
  <c r="X86" i="1"/>
  <c r="AF86" i="1"/>
  <c r="AN86" i="1"/>
  <c r="AR86" i="1"/>
  <c r="BD86" i="1"/>
  <c r="BL86" i="1"/>
  <c r="BY86" i="1"/>
  <c r="E181" i="1"/>
  <c r="U181" i="1"/>
  <c r="AK181" i="1"/>
  <c r="BA181" i="1"/>
  <c r="BR181" i="1"/>
  <c r="H181" i="1"/>
  <c r="AJ181" i="1"/>
  <c r="AR181" i="1"/>
  <c r="AZ181" i="1"/>
  <c r="BD181" i="1"/>
  <c r="BU181" i="1"/>
  <c r="J86" i="1"/>
  <c r="N86" i="1"/>
  <c r="Z86" i="1"/>
  <c r="AD86" i="1"/>
  <c r="AP86" i="1"/>
  <c r="AT86" i="1"/>
  <c r="BF86" i="1"/>
  <c r="BJ86" i="1"/>
  <c r="BW86" i="1"/>
  <c r="D181" i="1"/>
  <c r="L181" i="1"/>
  <c r="T181" i="1"/>
  <c r="X181" i="1"/>
  <c r="AF181" i="1"/>
  <c r="AN181" i="1"/>
  <c r="AV181" i="1"/>
  <c r="BH181" i="1"/>
  <c r="BQ181" i="1"/>
  <c r="BY181" i="1"/>
  <c r="I181" i="1"/>
  <c r="M181" i="1"/>
  <c r="Q181" i="1"/>
  <c r="Y181" i="1"/>
  <c r="AC181" i="1"/>
  <c r="AG181" i="1"/>
  <c r="AO181" i="1"/>
  <c r="AS181" i="1"/>
  <c r="AW181" i="1"/>
  <c r="BE181" i="1"/>
  <c r="BI181" i="1"/>
  <c r="BM181" i="1"/>
  <c r="BV181" i="1"/>
  <c r="I192" i="1"/>
  <c r="M192" i="1"/>
  <c r="Q192" i="1"/>
  <c r="Y192" i="1"/>
  <c r="AC192" i="1"/>
  <c r="AG192" i="1"/>
  <c r="AO192" i="1"/>
  <c r="AS192" i="1"/>
  <c r="AW192" i="1"/>
  <c r="BE192" i="1"/>
  <c r="BI192" i="1"/>
  <c r="BM192" i="1"/>
  <c r="BV192" i="1"/>
  <c r="E86" i="1"/>
  <c r="I86" i="1"/>
  <c r="M86" i="1"/>
  <c r="Q86" i="1"/>
  <c r="U86" i="1"/>
  <c r="Y86" i="1"/>
  <c r="AG86" i="1"/>
  <c r="AK86" i="1"/>
  <c r="AO86" i="1"/>
  <c r="AS86" i="1"/>
  <c r="AW86" i="1"/>
  <c r="BA86" i="1"/>
  <c r="BE86" i="1"/>
  <c r="BI86" i="1"/>
  <c r="BM86" i="1"/>
  <c r="BR86" i="1"/>
  <c r="BV86" i="1"/>
  <c r="BZ211" i="1"/>
  <c r="BZ216" i="1"/>
  <c r="CP217" i="1"/>
  <c r="BN245" i="1" l="1"/>
  <c r="BN243" i="1"/>
  <c r="CP192" i="1"/>
  <c r="CP86" i="1"/>
  <c r="CP181" i="1"/>
  <c r="BN192" i="1"/>
  <c r="BN181" i="1"/>
  <c r="BN86" i="1"/>
  <c r="BZ224" i="1"/>
  <c r="BZ225" i="1" l="1"/>
  <c r="BZ222" i="1"/>
  <c r="CP226" i="1" l="1"/>
  <c r="CP218" i="1"/>
  <c r="CP215" i="1"/>
  <c r="CP213" i="1"/>
  <c r="CP224" i="1"/>
  <c r="BZ197" i="1" l="1"/>
  <c r="BZ193" i="1"/>
  <c r="BZ188" i="1"/>
  <c r="BZ183" i="1"/>
  <c r="BZ243" i="1" s="1"/>
  <c r="BZ245" i="1" l="1"/>
  <c r="BZ207" i="1"/>
  <c r="BZ202" i="1"/>
  <c r="BZ192" i="1"/>
  <c r="BZ181" i="1"/>
  <c r="BZ160" i="1"/>
  <c r="BY50" i="1"/>
  <c r="BY162" i="1" s="1"/>
  <c r="BX50" i="1"/>
  <c r="BX162" i="1" s="1"/>
  <c r="BW50" i="1"/>
  <c r="BW162" i="1" s="1"/>
  <c r="BV50" i="1"/>
  <c r="BV162" i="1" s="1"/>
  <c r="BU50" i="1"/>
  <c r="BU162" i="1" s="1"/>
  <c r="BT50" i="1"/>
  <c r="BT162" i="1" s="1"/>
  <c r="BS50" i="1"/>
  <c r="BS162" i="1" s="1"/>
  <c r="BR50" i="1"/>
  <c r="BR162" i="1" s="1"/>
  <c r="BQ50" i="1"/>
  <c r="BQ162" i="1" s="1"/>
  <c r="BP50" i="1"/>
  <c r="BP162" i="1" s="1"/>
  <c r="BO50" i="1"/>
  <c r="BM50" i="1"/>
  <c r="BM162" i="1" s="1"/>
  <c r="BL50" i="1"/>
  <c r="BL162" i="1" s="1"/>
  <c r="BK50" i="1"/>
  <c r="BK162" i="1" s="1"/>
  <c r="BJ50" i="1"/>
  <c r="BJ162" i="1" s="1"/>
  <c r="BI50" i="1"/>
  <c r="BI162" i="1" s="1"/>
  <c r="BH50" i="1"/>
  <c r="BH162" i="1" s="1"/>
  <c r="BG50" i="1"/>
  <c r="BG162" i="1" s="1"/>
  <c r="BF50" i="1"/>
  <c r="BF162" i="1" s="1"/>
  <c r="BE50" i="1"/>
  <c r="BE162" i="1" s="1"/>
  <c r="BD50" i="1"/>
  <c r="BD162" i="1" s="1"/>
  <c r="BC50" i="1"/>
  <c r="BC162" i="1" s="1"/>
  <c r="BB50" i="1"/>
  <c r="BA50" i="1"/>
  <c r="BA162" i="1" s="1"/>
  <c r="AZ50" i="1"/>
  <c r="AZ162" i="1" s="1"/>
  <c r="AY50" i="1"/>
  <c r="AY162" i="1" s="1"/>
  <c r="AX50" i="1"/>
  <c r="AX162" i="1" s="1"/>
  <c r="AW50" i="1"/>
  <c r="AW162" i="1" s="1"/>
  <c r="AV50" i="1"/>
  <c r="AV162" i="1" s="1"/>
  <c r="AU50" i="1"/>
  <c r="AU162" i="1" s="1"/>
  <c r="AT50" i="1"/>
  <c r="AT162" i="1" s="1"/>
  <c r="AS50" i="1"/>
  <c r="AS162" i="1" s="1"/>
  <c r="AR50" i="1"/>
  <c r="AR162" i="1" s="1"/>
  <c r="AQ50" i="1"/>
  <c r="AQ162" i="1" s="1"/>
  <c r="AP50" i="1"/>
  <c r="AP162" i="1" s="1"/>
  <c r="AO50" i="1"/>
  <c r="AO162" i="1" s="1"/>
  <c r="AN50" i="1"/>
  <c r="AN162" i="1" s="1"/>
  <c r="AM50" i="1"/>
  <c r="AM162" i="1" s="1"/>
  <c r="AL50" i="1"/>
  <c r="AL162" i="1" s="1"/>
  <c r="AK50" i="1"/>
  <c r="AK162" i="1" s="1"/>
  <c r="AJ50" i="1"/>
  <c r="AJ162" i="1" s="1"/>
  <c r="AI50" i="1"/>
  <c r="AI162" i="1" s="1"/>
  <c r="AH50" i="1"/>
  <c r="AH162" i="1" s="1"/>
  <c r="AG50" i="1"/>
  <c r="AG162" i="1" s="1"/>
  <c r="AF50" i="1"/>
  <c r="AF162" i="1" s="1"/>
  <c r="AE50" i="1"/>
  <c r="AE162" i="1" s="1"/>
  <c r="AD50" i="1"/>
  <c r="AD162" i="1" s="1"/>
  <c r="AC50" i="1"/>
  <c r="AC162" i="1" s="1"/>
  <c r="AB50" i="1"/>
  <c r="AB162" i="1" s="1"/>
  <c r="AA50" i="1"/>
  <c r="AA162" i="1" s="1"/>
  <c r="Z50" i="1"/>
  <c r="Z162" i="1" s="1"/>
  <c r="Y50" i="1"/>
  <c r="Y162" i="1" s="1"/>
  <c r="X50" i="1"/>
  <c r="X162" i="1" s="1"/>
  <c r="W50" i="1"/>
  <c r="W162" i="1" s="1"/>
  <c r="V50" i="1"/>
  <c r="V162" i="1" s="1"/>
  <c r="U50" i="1"/>
  <c r="U162" i="1" s="1"/>
  <c r="T50" i="1"/>
  <c r="T162" i="1" s="1"/>
  <c r="S50" i="1"/>
  <c r="S162" i="1" s="1"/>
  <c r="R50" i="1"/>
  <c r="R162" i="1" s="1"/>
  <c r="Q50" i="1"/>
  <c r="Q162" i="1" s="1"/>
  <c r="P50" i="1"/>
  <c r="P162" i="1" s="1"/>
  <c r="O50" i="1"/>
  <c r="O162" i="1" s="1"/>
  <c r="N50" i="1"/>
  <c r="N162" i="1" s="1"/>
  <c r="M50" i="1"/>
  <c r="M162" i="1" s="1"/>
  <c r="L50" i="1"/>
  <c r="L162" i="1" s="1"/>
  <c r="K50" i="1"/>
  <c r="K162" i="1" s="1"/>
  <c r="J50" i="1"/>
  <c r="J162" i="1" s="1"/>
  <c r="I50" i="1"/>
  <c r="I162" i="1" s="1"/>
  <c r="H50" i="1"/>
  <c r="H162" i="1" s="1"/>
  <c r="G50" i="1"/>
  <c r="G162" i="1" s="1"/>
  <c r="F50" i="1"/>
  <c r="F162" i="1" s="1"/>
  <c r="E50" i="1"/>
  <c r="E162" i="1" s="1"/>
  <c r="D50" i="1"/>
  <c r="D162" i="1" s="1"/>
  <c r="BZ50" i="1"/>
  <c r="BZ121" i="1"/>
  <c r="BN50" i="1" l="1"/>
  <c r="BN162" i="1" s="1"/>
  <c r="BO162" i="1"/>
  <c r="BB162" i="1"/>
  <c r="E160" i="1"/>
  <c r="E13" i="1"/>
  <c r="I160" i="1"/>
  <c r="I13" i="1"/>
  <c r="M160" i="1"/>
  <c r="M13" i="1"/>
  <c r="R13" i="1"/>
  <c r="R160" i="1"/>
  <c r="V160" i="1"/>
  <c r="V13" i="1"/>
  <c r="Z13" i="1"/>
  <c r="Z160" i="1"/>
  <c r="AE13" i="1"/>
  <c r="AE160" i="1"/>
  <c r="AI160" i="1"/>
  <c r="AI13" i="1"/>
  <c r="AM160" i="1"/>
  <c r="AM13" i="1"/>
  <c r="AQ160" i="1"/>
  <c r="AQ13" i="1"/>
  <c r="AU13" i="1"/>
  <c r="AU160" i="1"/>
  <c r="BP160" i="1"/>
  <c r="BP13" i="1"/>
  <c r="BP262" i="1" s="1"/>
  <c r="BX13" i="1"/>
  <c r="BX262" i="1" s="1"/>
  <c r="BX160" i="1"/>
  <c r="F160" i="1"/>
  <c r="F13" i="1"/>
  <c r="N160" i="1"/>
  <c r="N13" i="1"/>
  <c r="W160" i="1"/>
  <c r="W13" i="1"/>
  <c r="AF160" i="1"/>
  <c r="AF13" i="1"/>
  <c r="AN13" i="1"/>
  <c r="AN160" i="1"/>
  <c r="AV13" i="1"/>
  <c r="AV160" i="1"/>
  <c r="BD160" i="1"/>
  <c r="BD13" i="1"/>
  <c r="BL160" i="1"/>
  <c r="BL13" i="1"/>
  <c r="BY13" i="1"/>
  <c r="BY262" i="1" s="1"/>
  <c r="BY160" i="1"/>
  <c r="G160" i="1"/>
  <c r="G13" i="1"/>
  <c r="K160" i="1"/>
  <c r="K13" i="1"/>
  <c r="O13" i="1"/>
  <c r="O160" i="1"/>
  <c r="T13" i="1"/>
  <c r="T160" i="1"/>
  <c r="X13" i="1"/>
  <c r="X160" i="1"/>
  <c r="AB13" i="1"/>
  <c r="AB160" i="1"/>
  <c r="AG160" i="1"/>
  <c r="AG13" i="1"/>
  <c r="AK160" i="1"/>
  <c r="AK13" i="1"/>
  <c r="AO160" i="1"/>
  <c r="AO13" i="1"/>
  <c r="AS160" i="1"/>
  <c r="AS13" i="1"/>
  <c r="AW160" i="1"/>
  <c r="AW13" i="1"/>
  <c r="BA160" i="1"/>
  <c r="BA13" i="1"/>
  <c r="BE160" i="1"/>
  <c r="BE13" i="1"/>
  <c r="BI160" i="1"/>
  <c r="BI13" i="1"/>
  <c r="BM160" i="1"/>
  <c r="BM13" i="1"/>
  <c r="BR160" i="1"/>
  <c r="BR13" i="1"/>
  <c r="BR262" i="1" s="1"/>
  <c r="BV160" i="1"/>
  <c r="BV13" i="1"/>
  <c r="BV262" i="1" s="1"/>
  <c r="AY160" i="1"/>
  <c r="AY13" i="1"/>
  <c r="BC13" i="1"/>
  <c r="BC160" i="1"/>
  <c r="BG160" i="1"/>
  <c r="BG13" i="1"/>
  <c r="BK13" i="1"/>
  <c r="BK160" i="1"/>
  <c r="BT160" i="1"/>
  <c r="BT13" i="1"/>
  <c r="BT262" i="1" s="1"/>
  <c r="J13" i="1"/>
  <c r="J160" i="1"/>
  <c r="S160" i="1"/>
  <c r="S13" i="1"/>
  <c r="AA160" i="1"/>
  <c r="AA13" i="1"/>
  <c r="AJ13" i="1"/>
  <c r="AJ160" i="1"/>
  <c r="AR13" i="1"/>
  <c r="AR160" i="1"/>
  <c r="AZ13" i="1"/>
  <c r="AZ160" i="1"/>
  <c r="BH13" i="1"/>
  <c r="BH160" i="1"/>
  <c r="BQ13" i="1"/>
  <c r="BQ262" i="1" s="1"/>
  <c r="BQ160" i="1"/>
  <c r="BU160" i="1"/>
  <c r="BU13" i="1"/>
  <c r="BU262" i="1" s="1"/>
  <c r="D13" i="1"/>
  <c r="D160" i="1"/>
  <c r="H13" i="1"/>
  <c r="H160" i="1"/>
  <c r="L13" i="1"/>
  <c r="L160" i="1"/>
  <c r="Q160" i="1"/>
  <c r="Q13" i="1"/>
  <c r="U160" i="1"/>
  <c r="U13" i="1"/>
  <c r="Y160" i="1"/>
  <c r="Y13" i="1"/>
  <c r="AD160" i="1"/>
  <c r="AD13" i="1"/>
  <c r="AH160" i="1"/>
  <c r="AH13" i="1"/>
  <c r="AL160" i="1"/>
  <c r="AL13" i="1"/>
  <c r="AP160" i="1"/>
  <c r="AP13" i="1"/>
  <c r="AT160" i="1"/>
  <c r="AT13" i="1"/>
  <c r="AX160" i="1"/>
  <c r="AX13" i="1"/>
  <c r="BB160" i="1"/>
  <c r="BB13" i="1"/>
  <c r="BF160" i="1"/>
  <c r="BF13" i="1"/>
  <c r="BJ160" i="1"/>
  <c r="BJ13" i="1"/>
  <c r="BO13" i="1"/>
  <c r="BO160" i="1"/>
  <c r="BS160" i="1"/>
  <c r="BS13" i="1"/>
  <c r="BS262" i="1" s="1"/>
  <c r="BW13" i="1"/>
  <c r="BW262" i="1" s="1"/>
  <c r="BW160" i="1"/>
  <c r="BZ162" i="1"/>
  <c r="BZ86" i="1"/>
  <c r="BZ13" i="1"/>
  <c r="BZ262" i="1" s="1"/>
  <c r="CP13" i="1" l="1"/>
  <c r="BO262" i="1"/>
  <c r="BN13" i="1"/>
  <c r="AC88" i="1"/>
  <c r="AC89" i="1"/>
  <c r="AC90" i="1"/>
  <c r="AC91" i="1"/>
  <c r="AC92" i="1"/>
  <c r="AC93" i="1"/>
  <c r="AC95" i="1"/>
  <c r="AC99" i="1"/>
  <c r="AC100" i="1"/>
  <c r="AC94" i="1"/>
  <c r="AC113" i="1"/>
  <c r="AC114" i="1"/>
  <c r="AC115" i="1"/>
  <c r="AC116" i="1"/>
  <c r="AC102" i="1"/>
  <c r="AC104" i="1"/>
  <c r="AC103" i="1"/>
  <c r="AC105" i="1"/>
  <c r="P89" i="1"/>
  <c r="P90" i="1"/>
  <c r="P91" i="1"/>
  <c r="P92" i="1"/>
  <c r="P93" i="1"/>
  <c r="P95" i="1"/>
  <c r="P99" i="1"/>
  <c r="P100" i="1"/>
  <c r="P94" i="1"/>
  <c r="P113" i="1"/>
  <c r="P114" i="1"/>
  <c r="P115" i="1"/>
  <c r="P116" i="1"/>
  <c r="P102" i="1"/>
  <c r="P104" i="1"/>
  <c r="P103" i="1"/>
  <c r="P105" i="1"/>
  <c r="P88" i="1"/>
  <c r="AC33" i="1"/>
  <c r="AC31" i="1"/>
  <c r="AC32" i="1"/>
  <c r="AC30" i="1"/>
  <c r="AC44" i="1"/>
  <c r="AC43" i="1"/>
  <c r="AC42" i="1"/>
  <c r="AC41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1" i="1"/>
  <c r="P42" i="1"/>
  <c r="P43" i="1"/>
  <c r="P44" i="1"/>
  <c r="P30" i="1"/>
  <c r="P32" i="1"/>
  <c r="P31" i="1"/>
  <c r="P33" i="1"/>
  <c r="P16" i="1"/>
  <c r="AC15" i="1" l="1"/>
  <c r="AC87" i="1"/>
  <c r="AC86" i="1" s="1"/>
  <c r="P87" i="1"/>
  <c r="P86" i="1" s="1"/>
  <c r="P15" i="1"/>
  <c r="AC160" i="1" l="1"/>
  <c r="AC13" i="1"/>
  <c r="P160" i="1"/>
  <c r="P13" i="1"/>
  <c r="CP209" i="1" l="1"/>
  <c r="CP208" i="1"/>
  <c r="CP206" i="1"/>
  <c r="CP204" i="1"/>
  <c r="CP200" i="1"/>
  <c r="CP199" i="1"/>
  <c r="CP198" i="1"/>
  <c r="CP197" i="1"/>
  <c r="CP196" i="1"/>
  <c r="CP195" i="1"/>
  <c r="CP194" i="1"/>
  <c r="CP193" i="1"/>
  <c r="CP191" i="1"/>
  <c r="CP190" i="1"/>
  <c r="CP189" i="1"/>
  <c r="CP188" i="1"/>
  <c r="CP186" i="1"/>
  <c r="CP185" i="1"/>
  <c r="CP184" i="1"/>
  <c r="CP183" i="1"/>
  <c r="CP168" i="1" l="1"/>
  <c r="CP172" i="1"/>
  <c r="CP177" i="1"/>
  <c r="CP170" i="1"/>
  <c r="CP176" i="1"/>
  <c r="CP178" i="1"/>
  <c r="CP88" i="1" l="1"/>
  <c r="CP89" i="1"/>
  <c r="CP90" i="1"/>
  <c r="CP91" i="1"/>
  <c r="CP92" i="1"/>
  <c r="CP100" i="1"/>
  <c r="CP105" i="1"/>
  <c r="CP106" i="1"/>
  <c r="CP113" i="1"/>
  <c r="CP122" i="1"/>
  <c r="CP123" i="1"/>
  <c r="CP124" i="1"/>
  <c r="CP135" i="1"/>
  <c r="CP54" i="1"/>
  <c r="CP53" i="1"/>
  <c r="CP52" i="1"/>
  <c r="CP51" i="1"/>
  <c r="CP87" i="1" l="1"/>
  <c r="CP50" i="1"/>
  <c r="CP121" i="1"/>
  <c r="CP64" i="1"/>
  <c r="CP15" i="1"/>
  <c r="CP33" i="1"/>
  <c r="CP19" i="1"/>
  <c r="CP17" i="1"/>
  <c r="CP41" i="1"/>
  <c r="CP34" i="1"/>
  <c r="CP28" i="1"/>
  <c r="CP20" i="1"/>
  <c r="CP18" i="1"/>
  <c r="CP16" i="1"/>
</calcChain>
</file>

<file path=xl/comments1.xml><?xml version="1.0" encoding="utf-8"?>
<comments xmlns="http://schemas.openxmlformats.org/spreadsheetml/2006/main">
  <authors>
    <author>Llanos Marcos</author>
  </authors>
  <commentLis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<sst xmlns="http://schemas.openxmlformats.org/spreadsheetml/2006/main" count="674" uniqueCount="205">
  <si>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</si>
  <si>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</si>
  <si>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</si>
  <si>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</si>
  <si>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</si>
  <si>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</si>
  <si>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</si>
  <si>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</si>
  <si>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</si>
  <si>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</si>
  <si>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</si>
  <si>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</si>
  <si>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</si>
  <si>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</si>
  <si>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</si>
  <si>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</si>
  <si>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</si>
  <si>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</si>
  <si>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</si>
  <si>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</si>
  <si>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</si>
  <si>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</si>
  <si>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</si>
  <si>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</si>
  <si>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</si>
  <si>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</si>
  <si>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</si>
  <si>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</si>
  <si>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</si>
  <si>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</si>
  <si>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</si>
  <si>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</si>
  <si>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</si>
  <si>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</si>
  <si>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</si>
  <si>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</si>
  <si>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</si>
  <si>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</si>
  <si>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</si>
  <si>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</si>
  <si>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</si>
  <si>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</si>
  <si>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</si>
  <si>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</si>
  <si>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</si>
  <si>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</si>
  <si>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</si>
  <si>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</si>
  <si>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</si>
  <si>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</si>
  <si>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</si>
  <si>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</si>
  <si>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</si>
  <si>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</si>
  <si>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</si>
  <si>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</si>
  <si>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</si>
  <si>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</si>
  <si>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</si>
  <si>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</si>
  <si>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</si>
  <si>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</si>
  <si>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</si>
  <si>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</si>
  <si>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</si>
  <si>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</si>
  <si>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</si>
  <si>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</si>
  <si>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</si>
  <si>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</si>
  <si>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</si>
  <si>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</si>
  <si>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</si>
  <si>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</si>
  <si>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</si>
  <si>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</si>
  <si>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</si>
  <si>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</si>
  <si>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</si>
  <si>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</si>
  <si>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</si>
  <si>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</si>
  <si>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</si>
  <si>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</si>
  <si>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</si>
  <si>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</si>
  <si>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</si>
  <si>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</si>
  <si>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</si>
  <si>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</si>
  <si>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</si>
  <si>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</si>
  <si>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</si>
  <si>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</si>
  <si>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</si>
  <si>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</si>
  <si>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</si>
  <si>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</si>
  <si>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</si>
  <si>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</si>
  <si>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</si>
  <si>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</si>
  <si>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</si>
  <si>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</si>
  <si>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</si>
  <si>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</si>
  <si>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</si>
  <si>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</si>
  <si>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</si>
  <si>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</si>
  <si>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</si>
  <si>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</si>
  <si>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</si>
  <si>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</si>
  <si>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</si>
  <si>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</si>
  <si>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</si>
  <si>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</si>
  <si>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</si>
  <si>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</si>
  <si>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</si>
  <si>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</si>
  <si>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</si>
  <si>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</si>
  <si>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</si>
  <si>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</si>
  <si>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</si>
  <si>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</si>
  <si>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</si>
  <si>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</si>
  <si>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</si>
  <si>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</si>
  <si>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</si>
  <si>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</si>
  <si>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</si>
  <si>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</si>
  <si>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</si>
  <si>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</si>
  <si>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</si>
  <si>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</si>
  <si>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</si>
  <si>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</si>
  <si>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</si>
  <si>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</si>
  <si>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</si>
  <si>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</si>
  <si>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</si>
  <si>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</si>
  <si>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</si>
  <si>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</si>
  <si>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</si>
  <si>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</si>
  <si>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</si>
  <si>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</si>
  <si>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</si>
  <si>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</si>
  <si>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</si>
  <si>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</si>
  <si>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</si>
  <si>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</si>
  <si>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</si>
  <si>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</si>
  <si>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</si>
  <si>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</si>
  <si>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</si>
  <si>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</si>
  <si>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</si>
  <si>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</si>
  <si>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</si>
  <si>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</si>
  <si>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</si>
  <si>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</si>
  <si>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</si>
  <si>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</si>
  <si>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</si>
  <si>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</si>
  <si>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</si>
  <si>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</si>
  <si>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</si>
  <si>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</si>
  <si>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</si>
  <si>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</si>
  <si>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</si>
  <si>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</si>
  <si>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</si>
  <si>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</si>
  <si>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</si>
  <si>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</si>
  <si>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</si>
  <si>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</si>
  <si>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</si>
  <si>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Recuperación activos recibidos bancos en liquidqación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</si>
  <si>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</si>
  <si>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</si>
  <si>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</si>
  <si>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</si>
  <si>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</si>
  <si>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</si>
  <si>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</si>
  <si>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</si>
  <si>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</si>
  <si>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</si>
  <si>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</si>
  <si>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</si>
  <si>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Ene -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</si>
</sst>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43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48" fillId="0" borderId="0" xfId="0" applyNumberFormat="1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P407"/>
  <sheetViews>
    <sheetView showGridLines="0" tabSelected="1" topLeftCell="BU1" zoomScale="80" zoomScaleNormal="80" zoomScaleSheetLayoutView="80" zoomScalePageLayoutView="50" workbookViewId="0">
      <selection activeCell="BZ6" sqref="BZ6"/>
    </sheetView>
  </sheetViews>
  <sheetFormatPr baseColWidth="10" defaultRowHeight="20.100000000000001" customHeight="1" x14ac:dyDescent="0.25"/>
  <cols>
    <col min="1" max="1" width="11.42578125" style="208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customWidth="1"/>
    <col min="67" max="81" width="10.5703125" style="10" customWidth="1"/>
    <col min="82" max="82" width="11.7109375" style="10" bestFit="1" customWidth="1"/>
    <col min="83" max="87" width="11.7109375" style="10" customWidth="1"/>
    <col min="88" max="90" width="11" style="10" customWidth="1"/>
    <col min="91" max="91" width="11.7109375" style="10" customWidth="1"/>
    <col min="92" max="92" width="13.28515625" style="10" customWidth="1"/>
    <col min="93" max="93" width="12.7109375" style="10" bestFit="1" customWidth="1"/>
    <col min="94" max="94" width="9.42578125" style="10" customWidth="1"/>
    <col min="95" max="95" width="11.42578125" style="234"/>
    <col min="96" max="97" width="11.5703125" style="234" bestFit="1" customWidth="1"/>
    <col min="98" max="98" width="12.5703125" style="234" bestFit="1" customWidth="1"/>
    <col min="99" max="99" width="11.42578125" style="234"/>
    <col min="100" max="100" width="11.42578125" style="209"/>
    <col min="101" max="102" width="11.42578125" style="219"/>
    <col min="103" max="117" width="11.42578125" style="209"/>
    <col min="118" max="16384" width="11.42578125" style="10"/>
  </cols>
  <sheetData>
    <row r="1" spans="1:117 3396:3396" ht="20.100000000000001" customHeight="1" x14ac:dyDescent="0.25">
      <c r="A1" s="546"/>
      <c r="B1" s="547"/>
      <c r="C1" s="216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548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  <c r="CO1" s="205"/>
      <c r="CP1" s="205"/>
    </row>
    <row r="2" spans="1:117 3396:3396" ht="20.100000000000001" customHeight="1" x14ac:dyDescent="0.25">
      <c r="A2" s="546"/>
      <c r="B2" s="547"/>
      <c r="C2" s="216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548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>
        <v>23</v>
      </c>
      <c r="AQ2" s="205">
        <v>24</v>
      </c>
      <c r="AR2" s="205">
        <v>25</v>
      </c>
      <c r="AS2" s="205">
        <v>26</v>
      </c>
      <c r="AT2" s="205">
        <v>27</v>
      </c>
      <c r="AU2" s="205">
        <v>28</v>
      </c>
      <c r="AV2" s="205">
        <v>29</v>
      </c>
      <c r="AW2" s="205">
        <v>30</v>
      </c>
      <c r="AX2" s="205">
        <v>31</v>
      </c>
      <c r="AY2" s="205">
        <v>32</v>
      </c>
      <c r="AZ2" s="205">
        <v>33</v>
      </c>
      <c r="BA2" s="205">
        <v>34</v>
      </c>
      <c r="BB2" s="205">
        <v>36</v>
      </c>
      <c r="BC2" s="205">
        <v>37</v>
      </c>
      <c r="BD2" s="205">
        <v>38</v>
      </c>
      <c r="BE2" s="205">
        <v>39</v>
      </c>
      <c r="BF2" s="205">
        <v>40</v>
      </c>
      <c r="BG2" s="205">
        <v>41</v>
      </c>
      <c r="BH2" s="205">
        <v>42</v>
      </c>
      <c r="BI2" s="205">
        <v>43</v>
      </c>
      <c r="BJ2" s="205">
        <v>44</v>
      </c>
      <c r="BK2" s="205">
        <v>45</v>
      </c>
      <c r="BL2" s="205">
        <v>46</v>
      </c>
      <c r="BM2" s="205">
        <v>47</v>
      </c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</row>
    <row r="3" spans="1:117 3396:3396" ht="15.75" customHeight="1" x14ac:dyDescent="0.25">
      <c r="A3" s="549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</row>
    <row r="4" spans="1:117 3396:3396" ht="18.75" x14ac:dyDescent="0.3">
      <c r="A4" s="549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5"/>
      <c r="AG4" s="296"/>
      <c r="AH4" s="297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294"/>
      <c r="CO4" s="294"/>
      <c r="CP4" s="81"/>
    </row>
    <row r="5" spans="1:117 3396:3396" ht="18.75" x14ac:dyDescent="0.3">
      <c r="A5" s="549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5"/>
      <c r="AG5" s="296"/>
      <c r="AH5" s="297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294"/>
      <c r="CO5" s="294"/>
      <c r="CP5" s="81"/>
    </row>
    <row r="6" spans="1:117 3396:3396" ht="18.75" x14ac:dyDescent="0.3">
      <c r="A6" s="549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5"/>
      <c r="AG6" s="296"/>
      <c r="AH6" s="297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294"/>
      <c r="CM6" s="294"/>
      <c r="CN6" s="294"/>
      <c r="CO6" s="294"/>
      <c r="CP6" s="81"/>
    </row>
    <row r="7" spans="1:117 3396:3396" ht="20.100000000000001" customHeight="1" x14ac:dyDescent="0.25">
      <c r="A7" s="549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5"/>
      <c r="AG7" s="298"/>
      <c r="AH7" s="29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81"/>
    </row>
    <row r="8" spans="1:117 3396:3396" ht="30.75" customHeight="1" thickBot="1" x14ac:dyDescent="0.4">
      <c r="A8" s="549"/>
      <c r="B8" s="263" t="s">
        <v>0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3"/>
      <c r="AD8" s="263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</row>
    <row r="9" spans="1:117 3396:3396" ht="29.25" customHeight="1" x14ac:dyDescent="0.2">
      <c r="A9" s="549"/>
      <c r="B9" s="592" t="s">
        <v>1</v>
      </c>
      <c r="C9" s="593"/>
      <c r="D9" s="592">
        <v>2009</v>
      </c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593"/>
      <c r="P9" s="602" t="s">
        <v>69</v>
      </c>
      <c r="Q9" s="570">
        <v>2010</v>
      </c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2"/>
      <c r="AC9" s="612" t="s">
        <v>70</v>
      </c>
      <c r="AD9" s="570">
        <v>2011</v>
      </c>
      <c r="AE9" s="571"/>
      <c r="AF9" s="571"/>
      <c r="AG9" s="571"/>
      <c r="AH9" s="571"/>
      <c r="AI9" s="571"/>
      <c r="AJ9" s="571"/>
      <c r="AK9" s="571"/>
      <c r="AL9" s="571"/>
      <c r="AM9" s="571"/>
      <c r="AN9" s="571"/>
      <c r="AO9" s="572"/>
      <c r="AP9" s="570">
        <v>2012</v>
      </c>
      <c r="AQ9" s="571"/>
      <c r="AR9" s="571"/>
      <c r="AS9" s="571"/>
      <c r="AT9" s="571"/>
      <c r="AU9" s="571"/>
      <c r="AV9" s="571"/>
      <c r="AW9" s="571"/>
      <c r="AX9" s="571"/>
      <c r="AY9" s="571"/>
      <c r="AZ9" s="571"/>
      <c r="BA9" s="572"/>
      <c r="BB9" s="570">
        <v>2013</v>
      </c>
      <c r="BC9" s="571"/>
      <c r="BD9" s="571"/>
      <c r="BE9" s="571"/>
      <c r="BF9" s="571"/>
      <c r="BG9" s="571"/>
      <c r="BH9" s="571"/>
      <c r="BI9" s="571"/>
      <c r="BJ9" s="571"/>
      <c r="BK9" s="571"/>
      <c r="BL9" s="571"/>
      <c r="BM9" s="571"/>
      <c r="BN9" s="579" t="s">
        <v>169</v>
      </c>
      <c r="BO9" s="570">
        <v>2014</v>
      </c>
      <c r="BP9" s="571"/>
      <c r="BQ9" s="571"/>
      <c r="BR9" s="571"/>
      <c r="BS9" s="571"/>
      <c r="BT9" s="571"/>
      <c r="BU9" s="571"/>
      <c r="BV9" s="571"/>
      <c r="BW9" s="571"/>
      <c r="BX9" s="571"/>
      <c r="BY9" s="571"/>
      <c r="BZ9" s="572"/>
      <c r="CA9" s="570">
        <v>2015</v>
      </c>
      <c r="CB9" s="571"/>
      <c r="CC9" s="571"/>
      <c r="CD9" s="571"/>
      <c r="CE9" s="571"/>
      <c r="CF9" s="571"/>
      <c r="CG9" s="571"/>
      <c r="CH9" s="571"/>
      <c r="CI9" s="571"/>
      <c r="CJ9" s="571"/>
      <c r="CK9" s="571"/>
      <c r="CL9" s="572"/>
      <c r="CM9" s="567" t="s">
        <v>80</v>
      </c>
      <c r="CN9" s="568"/>
      <c r="CO9" s="569"/>
      <c r="CP9" s="159" t="s">
        <v>81</v>
      </c>
    </row>
    <row r="10" spans="1:117 3396:3396" ht="18.75" customHeight="1" thickBot="1" x14ac:dyDescent="0.25">
      <c r="A10" s="549"/>
      <c r="B10" s="594"/>
      <c r="C10" s="595"/>
      <c r="D10" s="594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595"/>
      <c r="P10" s="603"/>
      <c r="Q10" s="573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75"/>
      <c r="AC10" s="613"/>
      <c r="AD10" s="573"/>
      <c r="AE10" s="574"/>
      <c r="AF10" s="574"/>
      <c r="AG10" s="574"/>
      <c r="AH10" s="574"/>
      <c r="AI10" s="574"/>
      <c r="AJ10" s="574"/>
      <c r="AK10" s="574"/>
      <c r="AL10" s="574"/>
      <c r="AM10" s="574"/>
      <c r="AN10" s="574"/>
      <c r="AO10" s="575"/>
      <c r="AP10" s="573"/>
      <c r="AQ10" s="574"/>
      <c r="AR10" s="574"/>
      <c r="AS10" s="574"/>
      <c r="AT10" s="574"/>
      <c r="AU10" s="574"/>
      <c r="AV10" s="574"/>
      <c r="AW10" s="574"/>
      <c r="AX10" s="574"/>
      <c r="AY10" s="574"/>
      <c r="AZ10" s="574"/>
      <c r="BA10" s="575"/>
      <c r="BB10" s="573"/>
      <c r="BC10" s="574"/>
      <c r="BD10" s="574"/>
      <c r="BE10" s="574"/>
      <c r="BF10" s="574"/>
      <c r="BG10" s="574"/>
      <c r="BH10" s="574"/>
      <c r="BI10" s="574"/>
      <c r="BJ10" s="574"/>
      <c r="BK10" s="574"/>
      <c r="BL10" s="574"/>
      <c r="BM10" s="574"/>
      <c r="BN10" s="580"/>
      <c r="BO10" s="573"/>
      <c r="BP10" s="574"/>
      <c r="BQ10" s="574"/>
      <c r="BR10" s="574"/>
      <c r="BS10" s="574"/>
      <c r="BT10" s="574"/>
      <c r="BU10" s="574"/>
      <c r="BV10" s="574"/>
      <c r="BW10" s="574"/>
      <c r="BX10" s="574"/>
      <c r="BY10" s="574"/>
      <c r="BZ10" s="575"/>
      <c r="CA10" s="573"/>
      <c r="CB10" s="574"/>
      <c r="CC10" s="574"/>
      <c r="CD10" s="574"/>
      <c r="CE10" s="574"/>
      <c r="CF10" s="574"/>
      <c r="CG10" s="574"/>
      <c r="CH10" s="574"/>
      <c r="CI10" s="574"/>
      <c r="CJ10" s="574"/>
      <c r="CK10" s="574"/>
      <c r="CL10" s="575"/>
      <c r="CM10" s="576" t="s">
        <v>204</v>
      </c>
      <c r="CN10" s="577"/>
      <c r="CO10" s="578"/>
      <c r="CP10" s="582" t="s">
        <v>164</v>
      </c>
    </row>
    <row r="11" spans="1:117 3396:3396" s="17" customFormat="1" ht="21" customHeight="1" thickBot="1" x14ac:dyDescent="0.3">
      <c r="A11" s="549"/>
      <c r="B11" s="596"/>
      <c r="C11" s="597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0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4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81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4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5" t="s">
        <v>43</v>
      </c>
      <c r="CH11" s="15" t="s">
        <v>44</v>
      </c>
      <c r="CI11" s="15" t="s">
        <v>45</v>
      </c>
      <c r="CJ11" s="15" t="s">
        <v>65</v>
      </c>
      <c r="CK11" s="15" t="s">
        <v>66</v>
      </c>
      <c r="CL11" s="16" t="s">
        <v>67</v>
      </c>
      <c r="CM11" s="470">
        <v>2013</v>
      </c>
      <c r="CN11" s="352">
        <v>2014</v>
      </c>
      <c r="CO11" s="352">
        <v>2015</v>
      </c>
      <c r="CP11" s="583"/>
      <c r="CQ11" s="235"/>
      <c r="CR11" s="235"/>
      <c r="CS11" s="235"/>
      <c r="CT11" s="235"/>
      <c r="CU11" s="235"/>
      <c r="CV11" s="210"/>
      <c r="CW11" s="220"/>
      <c r="CX11" s="22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</row>
    <row r="12" spans="1:117 3396:3396" s="18" customFormat="1" ht="20.100000000000001" customHeight="1" thickBot="1" x14ac:dyDescent="0.3">
      <c r="A12" s="550"/>
      <c r="B12" s="337" t="s">
        <v>192</v>
      </c>
      <c r="C12" s="337"/>
      <c r="D12" s="337"/>
      <c r="E12" s="337"/>
      <c r="F12" s="337"/>
      <c r="G12" s="338"/>
      <c r="H12" s="338"/>
      <c r="I12" s="338"/>
      <c r="J12" s="338"/>
      <c r="K12" s="338"/>
      <c r="L12" s="338"/>
      <c r="M12" s="338"/>
      <c r="N12" s="338"/>
      <c r="O12" s="338"/>
      <c r="P12" s="339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92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44"/>
      <c r="CQ12" s="236"/>
      <c r="CR12" s="236"/>
      <c r="CS12" s="236"/>
      <c r="CT12" s="236"/>
      <c r="CU12" s="236"/>
      <c r="CV12" s="211"/>
      <c r="CW12" s="221"/>
      <c r="CX12" s="22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</row>
    <row r="13" spans="1:117 3396:3396" s="18" customFormat="1" ht="20.100000000000001" customHeight="1" thickBot="1" x14ac:dyDescent="0.3">
      <c r="A13" s="550"/>
      <c r="B13" s="321"/>
      <c r="C13" s="322" t="s">
        <v>111</v>
      </c>
      <c r="D13" s="323">
        <f t="shared" ref="D13:AI13" si="0">+D15+D50+D81+D84</f>
        <v>15864.74581247875</v>
      </c>
      <c r="E13" s="324">
        <f t="shared" si="0"/>
        <v>14740.9462237226</v>
      </c>
      <c r="F13" s="324">
        <f t="shared" si="0"/>
        <v>14671.853613287392</v>
      </c>
      <c r="G13" s="324">
        <f t="shared" si="0"/>
        <v>15163.046998066322</v>
      </c>
      <c r="H13" s="324">
        <f t="shared" si="0"/>
        <v>16005.245932739139</v>
      </c>
      <c r="I13" s="324">
        <f t="shared" si="0"/>
        <v>14368.646591289304</v>
      </c>
      <c r="J13" s="324">
        <f t="shared" si="0"/>
        <v>14840.306017214401</v>
      </c>
      <c r="K13" s="324">
        <f t="shared" si="0"/>
        <v>13295.259415153674</v>
      </c>
      <c r="L13" s="324">
        <f t="shared" si="0"/>
        <v>15220.509494555294</v>
      </c>
      <c r="M13" s="324">
        <f t="shared" si="0"/>
        <v>17083.344943305699</v>
      </c>
      <c r="N13" s="324">
        <f t="shared" si="0"/>
        <v>17023.068159368395</v>
      </c>
      <c r="O13" s="325">
        <f t="shared" si="0"/>
        <v>19079.835996027501</v>
      </c>
      <c r="P13" s="324">
        <f t="shared" si="0"/>
        <v>187356.80918720842</v>
      </c>
      <c r="Q13" s="323">
        <f t="shared" si="0"/>
        <v>14707.962302311997</v>
      </c>
      <c r="R13" s="324">
        <f t="shared" si="0"/>
        <v>14142.311570270427</v>
      </c>
      <c r="S13" s="324">
        <f t="shared" si="0"/>
        <v>16193.460904172993</v>
      </c>
      <c r="T13" s="324">
        <f t="shared" si="0"/>
        <v>20088.618442206316</v>
      </c>
      <c r="U13" s="324">
        <f t="shared" si="0"/>
        <v>17138.278299739384</v>
      </c>
      <c r="V13" s="324">
        <f t="shared" si="0"/>
        <v>17906.742261258332</v>
      </c>
      <c r="W13" s="324">
        <f t="shared" si="0"/>
        <v>17816.578630998629</v>
      </c>
      <c r="X13" s="324">
        <f t="shared" si="0"/>
        <v>17424.151441783702</v>
      </c>
      <c r="Y13" s="324">
        <f t="shared" si="0"/>
        <v>16881.937903184698</v>
      </c>
      <c r="Z13" s="324">
        <f t="shared" si="0"/>
        <v>18263.103666037299</v>
      </c>
      <c r="AA13" s="324">
        <f t="shared" si="0"/>
        <v>17016.311198288826</v>
      </c>
      <c r="AB13" s="325">
        <f t="shared" si="0"/>
        <v>23096.912846880234</v>
      </c>
      <c r="AC13" s="324">
        <f t="shared" si="0"/>
        <v>210676.36945713282</v>
      </c>
      <c r="AD13" s="323">
        <f t="shared" si="0"/>
        <v>16481.669306069482</v>
      </c>
      <c r="AE13" s="324">
        <f t="shared" si="0"/>
        <v>16311.276628068785</v>
      </c>
      <c r="AF13" s="324">
        <f t="shared" si="0"/>
        <v>18140.94589547428</v>
      </c>
      <c r="AG13" s="324">
        <f t="shared" si="0"/>
        <v>23926.030260206506</v>
      </c>
      <c r="AH13" s="324">
        <f t="shared" si="0"/>
        <v>27669.094505295816</v>
      </c>
      <c r="AI13" s="324">
        <f t="shared" si="0"/>
        <v>21735.0005713012</v>
      </c>
      <c r="AJ13" s="324">
        <f t="shared" ref="AJ13:BM13" si="1">+AJ15+AJ50+AJ81+AJ84</f>
        <v>27301.821160100291</v>
      </c>
      <c r="AK13" s="324">
        <f t="shared" si="1"/>
        <v>23114.322819855308</v>
      </c>
      <c r="AL13" s="324">
        <f t="shared" si="1"/>
        <v>25196.624163185603</v>
      </c>
      <c r="AM13" s="324">
        <f t="shared" si="1"/>
        <v>22756.122049327198</v>
      </c>
      <c r="AN13" s="324">
        <f t="shared" si="1"/>
        <v>24540.173137069101</v>
      </c>
      <c r="AO13" s="325">
        <f t="shared" si="1"/>
        <v>29291.853973067002</v>
      </c>
      <c r="AP13" s="324">
        <f t="shared" si="1"/>
        <v>24131.414139582601</v>
      </c>
      <c r="AQ13" s="324">
        <f t="shared" si="1"/>
        <v>21919.170035338801</v>
      </c>
      <c r="AR13" s="324">
        <f t="shared" si="1"/>
        <v>26860.534272804805</v>
      </c>
      <c r="AS13" s="324">
        <f t="shared" si="1"/>
        <v>24440.679022060802</v>
      </c>
      <c r="AT13" s="324">
        <f t="shared" si="1"/>
        <v>33304.949784652403</v>
      </c>
      <c r="AU13" s="324">
        <f t="shared" si="1"/>
        <v>25942.282149408795</v>
      </c>
      <c r="AV13" s="324">
        <f t="shared" si="1"/>
        <v>31211.9406365592</v>
      </c>
      <c r="AW13" s="324">
        <f t="shared" si="1"/>
        <v>28449.051395734201</v>
      </c>
      <c r="AX13" s="324">
        <f t="shared" si="1"/>
        <v>24420.689261416544</v>
      </c>
      <c r="AY13" s="324">
        <f t="shared" si="1"/>
        <v>34172.736796450998</v>
      </c>
      <c r="AZ13" s="324">
        <f t="shared" si="1"/>
        <v>26407.678183424596</v>
      </c>
      <c r="BA13" s="324">
        <f t="shared" si="1"/>
        <v>27644.346034338803</v>
      </c>
      <c r="BB13" s="323">
        <f t="shared" si="1"/>
        <v>29873.431083504602</v>
      </c>
      <c r="BC13" s="324">
        <f t="shared" si="1"/>
        <v>23437.932691301205</v>
      </c>
      <c r="BD13" s="324">
        <f t="shared" si="1"/>
        <v>26864.394642345196</v>
      </c>
      <c r="BE13" s="324">
        <f t="shared" si="1"/>
        <v>33828.627824592251</v>
      </c>
      <c r="BF13" s="324">
        <f t="shared" si="1"/>
        <v>33689.855701764791</v>
      </c>
      <c r="BG13" s="324">
        <f t="shared" si="1"/>
        <v>33138.307871235993</v>
      </c>
      <c r="BH13" s="324">
        <f t="shared" si="1"/>
        <v>37192.178983102567</v>
      </c>
      <c r="BI13" s="324">
        <f t="shared" si="1"/>
        <v>33876.868986737798</v>
      </c>
      <c r="BJ13" s="324">
        <f t="shared" si="1"/>
        <v>30351.9239415952</v>
      </c>
      <c r="BK13" s="324">
        <f t="shared" si="1"/>
        <v>33964.238761865599</v>
      </c>
      <c r="BL13" s="324">
        <f t="shared" si="1"/>
        <v>33329.385849707993</v>
      </c>
      <c r="BM13" s="324">
        <f t="shared" si="1"/>
        <v>39360.418959994706</v>
      </c>
      <c r="BN13" s="442">
        <f>SUM(BB13:BM13)</f>
        <v>388907.56529774785</v>
      </c>
      <c r="BO13" s="324">
        <f t="shared" ref="BO13:CK13" si="2">+BO15+BO50+BO81+BO84</f>
        <v>38449.323481954794</v>
      </c>
      <c r="BP13" s="324">
        <f t="shared" si="2"/>
        <v>30850.744574973203</v>
      </c>
      <c r="BQ13" s="324">
        <f t="shared" si="2"/>
        <v>34307.482558024793</v>
      </c>
      <c r="BR13" s="324">
        <f t="shared" si="2"/>
        <v>39453.26258927639</v>
      </c>
      <c r="BS13" s="324">
        <f t="shared" si="2"/>
        <v>39711.23500824879</v>
      </c>
      <c r="BT13" s="324">
        <f t="shared" si="2"/>
        <v>34724.050935342602</v>
      </c>
      <c r="BU13" s="324">
        <f t="shared" si="2"/>
        <v>44447.977237269602</v>
      </c>
      <c r="BV13" s="324">
        <f t="shared" si="2"/>
        <v>34744.720174825794</v>
      </c>
      <c r="BW13" s="324">
        <f t="shared" si="2"/>
        <v>34969.441655805596</v>
      </c>
      <c r="BX13" s="324">
        <f t="shared" si="2"/>
        <v>39922.164396643006</v>
      </c>
      <c r="BY13" s="324">
        <f t="shared" si="2"/>
        <v>31544.272569643603</v>
      </c>
      <c r="BZ13" s="324">
        <f t="shared" si="2"/>
        <v>45996.881500293406</v>
      </c>
      <c r="CA13" s="323">
        <f t="shared" si="2"/>
        <v>37185.348018074808</v>
      </c>
      <c r="CB13" s="324">
        <f t="shared" si="2"/>
        <v>31938.432963621795</v>
      </c>
      <c r="CC13" s="324">
        <f t="shared" si="2"/>
        <v>35896.376307559207</v>
      </c>
      <c r="CD13" s="324">
        <f t="shared" si="2"/>
        <v>44613.640188923397</v>
      </c>
      <c r="CE13" s="324">
        <f t="shared" si="2"/>
        <v>37478.276447491189</v>
      </c>
      <c r="CF13" s="324">
        <f t="shared" si="2"/>
        <v>39223.599288372578</v>
      </c>
      <c r="CG13" s="324">
        <f t="shared" si="2"/>
        <v>46448.703443585422</v>
      </c>
      <c r="CH13" s="324">
        <f t="shared" si="2"/>
        <v>35184.156158216603</v>
      </c>
      <c r="CI13" s="324">
        <f t="shared" si="2"/>
        <v>34348.739597804597</v>
      </c>
      <c r="CJ13" s="324">
        <f t="shared" si="2"/>
        <v>41851.124017608214</v>
      </c>
      <c r="CK13" s="324">
        <f t="shared" si="2"/>
        <v>36067.871481748989</v>
      </c>
      <c r="CL13" s="325">
        <f t="shared" ref="CL13" si="3">+CL15+CL50+CL81+CL84</f>
        <v>50623.231000655986</v>
      </c>
      <c r="CM13" s="394">
        <f>SUM($BB13:$BM13)</f>
        <v>388907.56529774785</v>
      </c>
      <c r="CN13" s="394">
        <f>SUM($BO13:$BZ13)</f>
        <v>449121.55668230157</v>
      </c>
      <c r="CO13" s="395">
        <f>SUM($CA13:$CL13)</f>
        <v>470859.4989136628</v>
      </c>
      <c r="CP13" s="554">
        <f>((CO13/CN13)-1)*100</f>
        <v>4.8401021745518635</v>
      </c>
      <c r="CQ13" s="236"/>
      <c r="CR13" s="236"/>
      <c r="CS13" s="236"/>
      <c r="CT13" s="236"/>
      <c r="CU13" s="236"/>
      <c r="CV13" s="211"/>
      <c r="CW13" s="221"/>
      <c r="CX13" s="22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</row>
    <row r="14" spans="1:117 3396:3396" s="18" customFormat="1" ht="20.100000000000001" customHeight="1" x14ac:dyDescent="0.3">
      <c r="A14" s="550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3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8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0"/>
      <c r="CA14" s="22"/>
      <c r="CB14" s="144"/>
      <c r="CC14" s="144"/>
      <c r="CD14" s="144"/>
      <c r="CE14" s="144"/>
      <c r="CF14" s="22"/>
      <c r="CG14" s="22"/>
      <c r="CH14" s="22"/>
      <c r="CI14" s="22"/>
      <c r="CJ14" s="22"/>
      <c r="CK14" s="22"/>
      <c r="CL14" s="100"/>
      <c r="CM14" s="22"/>
      <c r="CN14" s="22"/>
      <c r="CO14" s="100"/>
      <c r="CP14" s="358"/>
      <c r="CQ14" s="236"/>
      <c r="CR14" s="236"/>
      <c r="CS14" s="236"/>
      <c r="CT14" s="236"/>
      <c r="CU14" s="236"/>
      <c r="CV14" s="211"/>
      <c r="CW14" s="221"/>
      <c r="CX14" s="22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</row>
    <row r="15" spans="1:117 3396:3396" ht="20.100000000000001" customHeight="1" thickBot="1" x14ac:dyDescent="0.3">
      <c r="A15" s="549"/>
      <c r="B15" s="590" t="s">
        <v>49</v>
      </c>
      <c r="C15" s="591"/>
      <c r="D15" s="24">
        <f t="shared" ref="D15:AI15" si="4">SUM(D16:D48)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SUM(AJ16:AJ48)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K15" si="6">SUM(BP16:BP48)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102">
        <f t="shared" si="6"/>
        <v>39489.533714500009</v>
      </c>
      <c r="CA15" s="24">
        <f t="shared" si="6"/>
        <v>31613.714330270006</v>
      </c>
      <c r="CB15" s="24">
        <f t="shared" si="6"/>
        <v>27459.627244069994</v>
      </c>
      <c r="CC15" s="24">
        <f t="shared" si="6"/>
        <v>31160.034542540008</v>
      </c>
      <c r="CD15" s="24">
        <f t="shared" si="6"/>
        <v>38704.784921559993</v>
      </c>
      <c r="CE15" s="24">
        <f t="shared" si="6"/>
        <v>32981.976631779988</v>
      </c>
      <c r="CF15" s="24">
        <f t="shared" si="6"/>
        <v>34169.475945349979</v>
      </c>
      <c r="CG15" s="24">
        <f t="shared" si="6"/>
        <v>42488.098574510019</v>
      </c>
      <c r="CH15" s="24">
        <f t="shared" si="6"/>
        <v>30834.446311260002</v>
      </c>
      <c r="CI15" s="24">
        <f t="shared" si="6"/>
        <v>30235.014963009995</v>
      </c>
      <c r="CJ15" s="24">
        <f t="shared" si="6"/>
        <v>36413.605057220011</v>
      </c>
      <c r="CK15" s="24">
        <f t="shared" si="6"/>
        <v>32274.710259709987</v>
      </c>
      <c r="CL15" s="102">
        <f t="shared" ref="CL15" si="7">SUM(CL16:CL48)</f>
        <v>41814.771692629984</v>
      </c>
      <c r="CM15" s="24">
        <f t="shared" ref="CM15:CM48" si="8">SUM($BB15:$BM15)</f>
        <v>299038.12624186993</v>
      </c>
      <c r="CN15" s="24">
        <f t="shared" ref="CN15:CN48" si="9">SUM($BO15:$BZ15)</f>
        <v>357473.89388622</v>
      </c>
      <c r="CO15" s="102">
        <f t="shared" ref="CO15:CO48" si="10">SUM($CA15:$CL15)</f>
        <v>410150.26047390996</v>
      </c>
      <c r="CP15" s="23">
        <f>((CO15/CN15)-1)*100</f>
        <v>14.735724059462729</v>
      </c>
      <c r="CR15" s="237"/>
      <c r="CS15" s="271"/>
    </row>
    <row r="16" spans="1:117 3396:3396" ht="20.100000000000001" customHeight="1" x14ac:dyDescent="0.25">
      <c r="A16" s="549"/>
      <c r="B16" s="489" t="s">
        <v>8</v>
      </c>
      <c r="C16" s="490" t="s">
        <v>132</v>
      </c>
      <c r="D16" s="491">
        <v>2380.1684893800007</v>
      </c>
      <c r="E16" s="491">
        <v>3181.8660317399999</v>
      </c>
      <c r="F16" s="491">
        <v>2100.96343914</v>
      </c>
      <c r="G16" s="491">
        <v>2621.2492120799998</v>
      </c>
      <c r="H16" s="491">
        <v>3462.3281415300007</v>
      </c>
      <c r="I16" s="491">
        <v>1910.8375127000002</v>
      </c>
      <c r="J16" s="491">
        <v>2126.5855789000002</v>
      </c>
      <c r="K16" s="491">
        <v>1850.5776609700004</v>
      </c>
      <c r="L16" s="491">
        <v>2214.1206525000007</v>
      </c>
      <c r="M16" s="492">
        <v>2468.6271339000004</v>
      </c>
      <c r="N16" s="492">
        <v>2610.3516561600004</v>
      </c>
      <c r="O16" s="492">
        <v>3418.28158773</v>
      </c>
      <c r="P16" s="493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93">
        <f t="shared" ref="AC16:AC22" si="12">SUM(Q16:AB16)</f>
        <v>31436.639221070003</v>
      </c>
      <c r="AD16" s="494">
        <v>2400.0458035799998</v>
      </c>
      <c r="AE16" s="494">
        <v>2647.5886310600004</v>
      </c>
      <c r="AF16" s="494">
        <v>3012.8826035000002</v>
      </c>
      <c r="AG16" s="494">
        <v>4338.4898194800007</v>
      </c>
      <c r="AH16" s="494">
        <v>6004.1112577700005</v>
      </c>
      <c r="AI16" s="494">
        <v>3648.2941165500001</v>
      </c>
      <c r="AJ16" s="494">
        <v>4229.8702913099996</v>
      </c>
      <c r="AK16" s="494">
        <v>3266.8028879000003</v>
      </c>
      <c r="AL16" s="494">
        <v>4044.0782769900002</v>
      </c>
      <c r="AM16" s="494">
        <v>3268.7642204899998</v>
      </c>
      <c r="AN16" s="494">
        <v>3835.5995664899997</v>
      </c>
      <c r="AO16" s="494">
        <v>5015.3134582199991</v>
      </c>
      <c r="AP16" s="495">
        <v>3817.2870306000009</v>
      </c>
      <c r="AQ16" s="494">
        <v>2776.9569599400024</v>
      </c>
      <c r="AR16" s="494">
        <v>3074.8021771900012</v>
      </c>
      <c r="AS16" s="494">
        <v>2362.7769751700012</v>
      </c>
      <c r="AT16" s="494">
        <v>3173.1624195899985</v>
      </c>
      <c r="AU16" s="494">
        <v>2879.9595021299992</v>
      </c>
      <c r="AV16" s="494">
        <v>3584.4026658499988</v>
      </c>
      <c r="AW16" s="494">
        <v>3521.8837025999969</v>
      </c>
      <c r="AX16" s="494">
        <v>2968.653838440001</v>
      </c>
      <c r="AY16" s="494">
        <v>3402.1552321300014</v>
      </c>
      <c r="AZ16" s="494">
        <v>2353.1175139099978</v>
      </c>
      <c r="BA16" s="494">
        <v>2027.984797849999</v>
      </c>
      <c r="BB16" s="496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83">
        <f t="shared" ref="BN16:BN48" si="13">SUM(BB16:BM16)</f>
        <v>30840.852605379994</v>
      </c>
      <c r="BO16" s="494">
        <v>2558.8496042100001</v>
      </c>
      <c r="BP16" s="494">
        <v>2120.6817589300003</v>
      </c>
      <c r="BQ16" s="494">
        <v>3317.7348213299974</v>
      </c>
      <c r="BR16" s="494">
        <v>4245.3230028400021</v>
      </c>
      <c r="BS16" s="494">
        <v>5244.4901577899973</v>
      </c>
      <c r="BT16" s="494">
        <v>4010.0552055500025</v>
      </c>
      <c r="BU16" s="494">
        <v>7329.5021927900007</v>
      </c>
      <c r="BV16" s="494">
        <v>3608.4409972899975</v>
      </c>
      <c r="BW16" s="494">
        <v>794.64016796999999</v>
      </c>
      <c r="BX16" s="55">
        <v>848.5</v>
      </c>
      <c r="BY16" s="55">
        <v>292</v>
      </c>
      <c r="BZ16" s="55">
        <v>542</v>
      </c>
      <c r="CA16" s="496">
        <v>680</v>
      </c>
      <c r="CB16" s="55">
        <v>820</v>
      </c>
      <c r="CC16" s="55">
        <v>832</v>
      </c>
      <c r="CD16" s="55">
        <v>945</v>
      </c>
      <c r="CE16" s="55">
        <v>790</v>
      </c>
      <c r="CF16" s="55">
        <v>505</v>
      </c>
      <c r="CG16" s="55">
        <v>505</v>
      </c>
      <c r="CH16" s="55">
        <v>185</v>
      </c>
      <c r="CI16" s="55">
        <v>80</v>
      </c>
      <c r="CJ16" s="55">
        <v>204</v>
      </c>
      <c r="CK16" s="55">
        <v>497</v>
      </c>
      <c r="CL16" s="161">
        <v>889</v>
      </c>
      <c r="CM16" s="497">
        <f t="shared" si="8"/>
        <v>30840.852605379994</v>
      </c>
      <c r="CN16" s="497">
        <f t="shared" si="9"/>
        <v>34912.217908699997</v>
      </c>
      <c r="CO16" s="486">
        <f t="shared" si="10"/>
        <v>6932</v>
      </c>
      <c r="CP16" s="493">
        <f t="shared" ref="CP16:CP100" si="14">((CO16/CN16)-1)*100</f>
        <v>-80.144486901038249</v>
      </c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ZP16" s="488"/>
    </row>
    <row r="17" spans="1:117" ht="20.100000000000001" customHeight="1" x14ac:dyDescent="0.25">
      <c r="A17" s="549"/>
      <c r="B17" s="474" t="s">
        <v>9</v>
      </c>
      <c r="C17" s="475" t="s">
        <v>10</v>
      </c>
      <c r="D17" s="491">
        <v>582.23511585000017</v>
      </c>
      <c r="E17" s="491">
        <v>431.03656459000001</v>
      </c>
      <c r="F17" s="491">
        <v>560.36980138000013</v>
      </c>
      <c r="G17" s="491">
        <v>495.39022864999998</v>
      </c>
      <c r="H17" s="491">
        <v>336.39102544000002</v>
      </c>
      <c r="I17" s="491">
        <v>351.49585784999994</v>
      </c>
      <c r="J17" s="491">
        <v>360.4114813999999</v>
      </c>
      <c r="K17" s="491">
        <v>90.015596740000007</v>
      </c>
      <c r="L17" s="491">
        <v>157.56513885999999</v>
      </c>
      <c r="M17" s="492">
        <v>251.12258782000001</v>
      </c>
      <c r="N17" s="492">
        <v>616.91772832000004</v>
      </c>
      <c r="O17" s="492">
        <v>307.92833987</v>
      </c>
      <c r="P17" s="493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93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5">
        <v>921.10603039000011</v>
      </c>
      <c r="AN17" s="245">
        <v>1226.68796178</v>
      </c>
      <c r="AO17" s="245">
        <v>893.03676619000009</v>
      </c>
      <c r="AP17" s="496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6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83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96">
        <v>2136.7287783199995</v>
      </c>
      <c r="CB17" s="55">
        <v>2018.8224122500001</v>
      </c>
      <c r="CC17" s="55">
        <v>2821.5855182199994</v>
      </c>
      <c r="CD17" s="55">
        <v>2314.9672946500004</v>
      </c>
      <c r="CE17" s="55">
        <v>2507.18365021</v>
      </c>
      <c r="CF17" s="55">
        <v>2935.2248570700003</v>
      </c>
      <c r="CG17" s="55">
        <v>2968.0405583299985</v>
      </c>
      <c r="CH17" s="55">
        <v>2749.1415688099996</v>
      </c>
      <c r="CI17" s="55">
        <v>2188.5424887599997</v>
      </c>
      <c r="CJ17" s="55">
        <v>2993.6428781800005</v>
      </c>
      <c r="CK17" s="55">
        <v>2186.9311858799997</v>
      </c>
      <c r="CL17" s="161">
        <v>1594.7465110499993</v>
      </c>
      <c r="CM17" s="497">
        <f t="shared" si="8"/>
        <v>18607.411009060001</v>
      </c>
      <c r="CN17" s="497">
        <f t="shared" si="9"/>
        <v>22625.821931880004</v>
      </c>
      <c r="CO17" s="486">
        <f t="shared" si="10"/>
        <v>29415.557701729995</v>
      </c>
      <c r="CP17" s="493">
        <f t="shared" si="14"/>
        <v>30.0087916818756</v>
      </c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</row>
    <row r="18" spans="1:117" ht="20.100000000000001" customHeight="1" x14ac:dyDescent="0.25">
      <c r="A18" s="549"/>
      <c r="B18" s="474" t="s">
        <v>11</v>
      </c>
      <c r="C18" s="475" t="s">
        <v>12</v>
      </c>
      <c r="D18" s="491">
        <v>582.23511585000006</v>
      </c>
      <c r="E18" s="491">
        <v>431.46375647999997</v>
      </c>
      <c r="F18" s="491">
        <v>560.36980138000001</v>
      </c>
      <c r="G18" s="491">
        <v>495.39022865000004</v>
      </c>
      <c r="H18" s="491">
        <v>337.00830438999998</v>
      </c>
      <c r="I18" s="491">
        <v>351.49585785000005</v>
      </c>
      <c r="J18" s="491">
        <v>360.4114813999999</v>
      </c>
      <c r="K18" s="491">
        <v>90.015596740000007</v>
      </c>
      <c r="L18" s="491">
        <v>157.56513886000002</v>
      </c>
      <c r="M18" s="492">
        <v>248.77423379999999</v>
      </c>
      <c r="N18" s="492">
        <v>616.91772831999992</v>
      </c>
      <c r="O18" s="492">
        <v>307.92833986999995</v>
      </c>
      <c r="P18" s="493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93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5">
        <v>921.10603039000034</v>
      </c>
      <c r="AN18" s="245">
        <v>1226.6879617800003</v>
      </c>
      <c r="AO18" s="245">
        <v>893.03676618999998</v>
      </c>
      <c r="AP18" s="496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6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83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96">
        <v>2136.728778319999</v>
      </c>
      <c r="CB18" s="55">
        <v>2018.8224122499996</v>
      </c>
      <c r="CC18" s="55">
        <v>2821.5855182199998</v>
      </c>
      <c r="CD18" s="55">
        <v>2314.96729465</v>
      </c>
      <c r="CE18" s="55">
        <v>2507.1836502099991</v>
      </c>
      <c r="CF18" s="55">
        <v>2935.2248570699999</v>
      </c>
      <c r="CG18" s="55">
        <v>2968.0405583300021</v>
      </c>
      <c r="CH18" s="55">
        <v>2749.1415688099996</v>
      </c>
      <c r="CI18" s="55">
        <v>2188.5424887599997</v>
      </c>
      <c r="CJ18" s="55">
        <v>2993.6428781800009</v>
      </c>
      <c r="CK18" s="55">
        <v>2186.9311858799992</v>
      </c>
      <c r="CL18" s="161">
        <v>1594.7465110500002</v>
      </c>
      <c r="CM18" s="497">
        <f t="shared" si="8"/>
        <v>18405.459418719998</v>
      </c>
      <c r="CN18" s="497">
        <f t="shared" si="9"/>
        <v>22651.745023740004</v>
      </c>
      <c r="CO18" s="486">
        <f t="shared" si="10"/>
        <v>29415.557701729998</v>
      </c>
      <c r="CP18" s="493">
        <f t="shared" si="14"/>
        <v>29.860007124842824</v>
      </c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</row>
    <row r="19" spans="1:117" ht="20.100000000000001" customHeight="1" x14ac:dyDescent="0.25">
      <c r="A19" s="549"/>
      <c r="B19" s="474" t="s">
        <v>13</v>
      </c>
      <c r="C19" s="475" t="s">
        <v>134</v>
      </c>
      <c r="D19" s="491">
        <v>802.74495742000011</v>
      </c>
      <c r="E19" s="491">
        <v>667.90325021000001</v>
      </c>
      <c r="F19" s="491">
        <v>772.6538473600001</v>
      </c>
      <c r="G19" s="491">
        <v>1135.2097827999999</v>
      </c>
      <c r="H19" s="491">
        <v>1333.7049396399998</v>
      </c>
      <c r="I19" s="491">
        <v>796.99444394000022</v>
      </c>
      <c r="J19" s="491">
        <v>1638.6487064100002</v>
      </c>
      <c r="K19" s="491">
        <v>712.21533691000013</v>
      </c>
      <c r="L19" s="491">
        <v>672.95749144999979</v>
      </c>
      <c r="M19" s="492">
        <v>1804.3283247300001</v>
      </c>
      <c r="N19" s="492">
        <v>780.8768667999999</v>
      </c>
      <c r="O19" s="492">
        <v>736.7662220599999</v>
      </c>
      <c r="P19" s="493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93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5">
        <v>1346.0190714499997</v>
      </c>
      <c r="AN19" s="245">
        <v>1162.1962290699998</v>
      </c>
      <c r="AO19" s="245">
        <v>1898.6344526199996</v>
      </c>
      <c r="AP19" s="496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6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83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96">
        <v>2464.2855941500006</v>
      </c>
      <c r="CB19" s="55">
        <v>1872.9894978</v>
      </c>
      <c r="CC19" s="55">
        <v>2119.3694668500002</v>
      </c>
      <c r="CD19" s="55">
        <v>5697.63090422</v>
      </c>
      <c r="CE19" s="55">
        <v>2727.829946840001</v>
      </c>
      <c r="CF19" s="55">
        <v>2038.8189527900001</v>
      </c>
      <c r="CG19" s="55">
        <v>5197.9674052500013</v>
      </c>
      <c r="CH19" s="55">
        <v>1987.1016257700001</v>
      </c>
      <c r="CI19" s="55">
        <v>1997.3706903000002</v>
      </c>
      <c r="CJ19" s="55">
        <v>2155.2741651599999</v>
      </c>
      <c r="CK19" s="55">
        <v>2062.3663396299999</v>
      </c>
      <c r="CL19" s="161">
        <v>2071.0806519600001</v>
      </c>
      <c r="CM19" s="497">
        <f t="shared" si="8"/>
        <v>24840.228990219999</v>
      </c>
      <c r="CN19" s="497">
        <f t="shared" si="9"/>
        <v>28751.360624320008</v>
      </c>
      <c r="CO19" s="486">
        <f t="shared" si="10"/>
        <v>32392.085240720004</v>
      </c>
      <c r="CP19" s="493">
        <f t="shared" si="14"/>
        <v>12.662790690053139</v>
      </c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</row>
    <row r="20" spans="1:117" ht="20.100000000000001" customHeight="1" x14ac:dyDescent="0.25">
      <c r="A20" s="549"/>
      <c r="B20" s="474" t="s">
        <v>14</v>
      </c>
      <c r="C20" s="475" t="s">
        <v>135</v>
      </c>
      <c r="D20" s="491">
        <v>0</v>
      </c>
      <c r="E20" s="491">
        <v>0</v>
      </c>
      <c r="F20" s="491">
        <v>0</v>
      </c>
      <c r="G20" s="491">
        <v>0</v>
      </c>
      <c r="H20" s="491">
        <v>0</v>
      </c>
      <c r="I20" s="491">
        <v>32.811906999999998</v>
      </c>
      <c r="J20" s="491">
        <v>291.87654300000003</v>
      </c>
      <c r="K20" s="491">
        <v>382.334182</v>
      </c>
      <c r="L20" s="491">
        <v>475.529651</v>
      </c>
      <c r="M20" s="492">
        <v>556.84697800000004</v>
      </c>
      <c r="N20" s="492">
        <v>569.57104300000003</v>
      </c>
      <c r="O20" s="492">
        <v>585.75235199999997</v>
      </c>
      <c r="P20" s="493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93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5">
        <v>1170.198836</v>
      </c>
      <c r="AN20" s="245">
        <v>1108.228965</v>
      </c>
      <c r="AO20" s="245">
        <v>925.18373399999996</v>
      </c>
      <c r="AP20" s="496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6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83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96">
        <v>1108.948093</v>
      </c>
      <c r="CB20" s="55">
        <v>1044.9414079999999</v>
      </c>
      <c r="CC20" s="55">
        <v>1193.495273</v>
      </c>
      <c r="CD20" s="55">
        <v>1054.235197</v>
      </c>
      <c r="CE20" s="55">
        <v>1039.483502</v>
      </c>
      <c r="CF20" s="55">
        <v>1062.1962940000001</v>
      </c>
      <c r="CG20" s="55">
        <v>1141.535952</v>
      </c>
      <c r="CH20" s="55">
        <v>1281.5901779999999</v>
      </c>
      <c r="CI20" s="55">
        <v>1201.8328710000001</v>
      </c>
      <c r="CJ20" s="55">
        <v>1256.04114</v>
      </c>
      <c r="CK20" s="55">
        <v>1185.881449</v>
      </c>
      <c r="CL20" s="161">
        <v>1564.7624499999999</v>
      </c>
      <c r="CM20" s="497">
        <f t="shared" si="8"/>
        <v>12289.073879999998</v>
      </c>
      <c r="CN20" s="497">
        <f t="shared" si="9"/>
        <v>13471.503932000001</v>
      </c>
      <c r="CO20" s="486">
        <f t="shared" si="10"/>
        <v>14134.943807000001</v>
      </c>
      <c r="CP20" s="493">
        <f t="shared" si="14"/>
        <v>4.9247647356140734</v>
      </c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</row>
    <row r="21" spans="1:117" ht="20.100000000000001" customHeight="1" x14ac:dyDescent="0.25">
      <c r="A21" s="549"/>
      <c r="B21" s="474" t="s">
        <v>15</v>
      </c>
      <c r="C21" s="475" t="s">
        <v>16</v>
      </c>
      <c r="D21" s="491">
        <v>326.13526100000001</v>
      </c>
      <c r="E21" s="491">
        <v>264.51441999999997</v>
      </c>
      <c r="F21" s="491">
        <v>210.84567500999998</v>
      </c>
      <c r="G21" s="491">
        <v>173.034469</v>
      </c>
      <c r="H21" s="491">
        <v>286.785394</v>
      </c>
      <c r="I21" s="491">
        <v>136.48206200000001</v>
      </c>
      <c r="J21" s="491">
        <v>36.808487190000001</v>
      </c>
      <c r="K21" s="491">
        <v>65.713093999999998</v>
      </c>
      <c r="L21" s="491">
        <v>58.828859999999999</v>
      </c>
      <c r="M21" s="492">
        <v>1.53589</v>
      </c>
      <c r="N21" s="492">
        <v>12.3</v>
      </c>
      <c r="O21" s="492">
        <v>171.3655</v>
      </c>
      <c r="P21" s="493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93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5">
        <v>2.8</v>
      </c>
      <c r="AP21" s="496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6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83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8">
        <v>0.29988199999999998</v>
      </c>
      <c r="BY21" s="498">
        <v>0</v>
      </c>
      <c r="BZ21" s="498">
        <v>0</v>
      </c>
      <c r="CA21" s="499">
        <v>1.5</v>
      </c>
      <c r="CB21" s="498">
        <v>2.0000010000000001</v>
      </c>
      <c r="CC21" s="498">
        <v>2E-8</v>
      </c>
      <c r="CD21" s="498">
        <v>0</v>
      </c>
      <c r="CE21" s="498">
        <v>8</v>
      </c>
      <c r="CF21" s="498">
        <v>0</v>
      </c>
      <c r="CG21" s="498">
        <v>0</v>
      </c>
      <c r="CH21" s="498">
        <v>0.84662099999999996</v>
      </c>
      <c r="CI21" s="498">
        <v>0.62308200000000002</v>
      </c>
      <c r="CJ21" s="498">
        <v>0</v>
      </c>
      <c r="CK21" s="498">
        <v>0</v>
      </c>
      <c r="CL21" s="500">
        <v>18.5</v>
      </c>
      <c r="CM21" s="497">
        <f t="shared" si="8"/>
        <v>46.3</v>
      </c>
      <c r="CN21" s="497">
        <f t="shared" si="9"/>
        <v>6.4144930000000002</v>
      </c>
      <c r="CO21" s="486">
        <f t="shared" si="10"/>
        <v>31.469704020000002</v>
      </c>
      <c r="CP21" s="493">
        <f t="shared" si="14"/>
        <v>390.60313917249579</v>
      </c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</row>
    <row r="22" spans="1:117" ht="20.100000000000001" customHeight="1" x14ac:dyDescent="0.3">
      <c r="A22" s="549"/>
      <c r="B22" s="474" t="s">
        <v>19</v>
      </c>
      <c r="C22" s="501" t="s">
        <v>20</v>
      </c>
      <c r="D22" s="491">
        <v>1231.4849570199999</v>
      </c>
      <c r="E22" s="491">
        <v>1230.4584316</v>
      </c>
      <c r="F22" s="491">
        <v>1202.8202104199997</v>
      </c>
      <c r="G22" s="491">
        <v>1409.8243697299997</v>
      </c>
      <c r="H22" s="491">
        <v>1289.8348906600002</v>
      </c>
      <c r="I22" s="491">
        <v>1278.2510536300001</v>
      </c>
      <c r="J22" s="491">
        <v>1247.4494340800002</v>
      </c>
      <c r="K22" s="491">
        <v>1188.9607932399999</v>
      </c>
      <c r="L22" s="491">
        <v>1900.82250638</v>
      </c>
      <c r="M22" s="492">
        <v>1597.8461013599997</v>
      </c>
      <c r="N22" s="492">
        <v>1637.7947975999998</v>
      </c>
      <c r="O22" s="492">
        <v>1800.6830234399997</v>
      </c>
      <c r="P22" s="493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93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5">
        <v>3431.4095762100001</v>
      </c>
      <c r="AP22" s="496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6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83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96">
        <v>5397.0801635300013</v>
      </c>
      <c r="CB22" s="55">
        <v>4592.3734093799985</v>
      </c>
      <c r="CC22" s="55">
        <v>4536.5455836800002</v>
      </c>
      <c r="CD22" s="55">
        <v>4950.5843767799979</v>
      </c>
      <c r="CE22" s="55">
        <v>4523.0410860600023</v>
      </c>
      <c r="CF22" s="55">
        <v>5133.2909627699955</v>
      </c>
      <c r="CG22" s="55">
        <v>5916.0958883500025</v>
      </c>
      <c r="CH22" s="55">
        <v>4496.0329404500008</v>
      </c>
      <c r="CI22" s="55">
        <v>5215.1411700100043</v>
      </c>
      <c r="CJ22" s="55">
        <v>6331.4910190300016</v>
      </c>
      <c r="CK22" s="55">
        <v>5598.8022906299966</v>
      </c>
      <c r="CL22" s="161">
        <v>7307.8039673799876</v>
      </c>
      <c r="CM22" s="497">
        <f t="shared" si="8"/>
        <v>48074.678454069995</v>
      </c>
      <c r="CN22" s="497">
        <f t="shared" si="9"/>
        <v>56960.744556600002</v>
      </c>
      <c r="CO22" s="486">
        <f t="shared" si="10"/>
        <v>63998.282858049984</v>
      </c>
      <c r="CP22" s="493">
        <f t="shared" si="14"/>
        <v>12.355067259447438</v>
      </c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</row>
    <row r="23" spans="1:117" ht="20.100000000000001" customHeight="1" x14ac:dyDescent="0.25">
      <c r="A23" s="549"/>
      <c r="B23" s="474" t="s">
        <v>26</v>
      </c>
      <c r="C23" s="475" t="s">
        <v>124</v>
      </c>
      <c r="D23" s="491">
        <v>0</v>
      </c>
      <c r="E23" s="491">
        <v>0</v>
      </c>
      <c r="F23" s="491">
        <v>0</v>
      </c>
      <c r="G23" s="491">
        <v>0</v>
      </c>
      <c r="H23" s="491">
        <v>0</v>
      </c>
      <c r="I23" s="491">
        <v>0</v>
      </c>
      <c r="J23" s="491">
        <v>0</v>
      </c>
      <c r="K23" s="491">
        <v>0</v>
      </c>
      <c r="L23" s="491">
        <v>0</v>
      </c>
      <c r="M23" s="492">
        <v>0</v>
      </c>
      <c r="N23" s="492">
        <v>0</v>
      </c>
      <c r="O23" s="492">
        <v>0</v>
      </c>
      <c r="P23" s="493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93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5">
        <v>0</v>
      </c>
      <c r="AP23" s="496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6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83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96">
        <v>386.27161888000001</v>
      </c>
      <c r="CB23" s="55">
        <v>800.36320276999993</v>
      </c>
      <c r="CC23" s="55">
        <v>655.27238887999988</v>
      </c>
      <c r="CD23" s="55">
        <v>1031.4179583099999</v>
      </c>
      <c r="CE23" s="55">
        <v>1016.5210194599998</v>
      </c>
      <c r="CF23" s="55">
        <v>461.41017224000007</v>
      </c>
      <c r="CG23" s="55">
        <v>466.40640556</v>
      </c>
      <c r="CH23" s="55">
        <v>420.27711111999997</v>
      </c>
      <c r="CI23" s="55">
        <v>70.058319439999991</v>
      </c>
      <c r="CJ23" s="55">
        <v>80.051916660000003</v>
      </c>
      <c r="CK23" s="55">
        <v>319.09461109</v>
      </c>
      <c r="CL23" s="161">
        <v>682.15128889999983</v>
      </c>
      <c r="CM23" s="497">
        <f t="shared" si="8"/>
        <v>0</v>
      </c>
      <c r="CN23" s="497">
        <f t="shared" si="9"/>
        <v>2384.9092435800003</v>
      </c>
      <c r="CO23" s="486">
        <f t="shared" si="10"/>
        <v>6389.2960133099987</v>
      </c>
      <c r="CP23" s="493">
        <f t="shared" si="14"/>
        <v>167.90520563872658</v>
      </c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</row>
    <row r="24" spans="1:117" ht="20.100000000000001" customHeight="1" x14ac:dyDescent="0.25">
      <c r="A24" s="549"/>
      <c r="B24" s="474" t="s">
        <v>150</v>
      </c>
      <c r="C24" s="475" t="s">
        <v>154</v>
      </c>
      <c r="D24" s="491">
        <v>0</v>
      </c>
      <c r="E24" s="491">
        <v>0</v>
      </c>
      <c r="F24" s="491">
        <v>0</v>
      </c>
      <c r="G24" s="491">
        <v>0</v>
      </c>
      <c r="H24" s="491">
        <v>9.9999999999999995E-7</v>
      </c>
      <c r="I24" s="491">
        <v>0</v>
      </c>
      <c r="J24" s="491">
        <v>0</v>
      </c>
      <c r="K24" s="491">
        <v>0</v>
      </c>
      <c r="L24" s="491">
        <v>0</v>
      </c>
      <c r="M24" s="492">
        <v>0</v>
      </c>
      <c r="N24" s="492">
        <v>0</v>
      </c>
      <c r="O24" s="492">
        <v>0</v>
      </c>
      <c r="P24" s="493">
        <v>0</v>
      </c>
      <c r="Q24" s="491">
        <v>0</v>
      </c>
      <c r="R24" s="491">
        <v>0</v>
      </c>
      <c r="S24" s="491">
        <v>0</v>
      </c>
      <c r="T24" s="491">
        <v>0</v>
      </c>
      <c r="U24" s="491">
        <v>9.9999999999999995E-7</v>
      </c>
      <c r="V24" s="491">
        <v>0</v>
      </c>
      <c r="W24" s="491">
        <v>0</v>
      </c>
      <c r="X24" s="491">
        <v>0</v>
      </c>
      <c r="Y24" s="491">
        <v>0</v>
      </c>
      <c r="Z24" s="492">
        <v>0</v>
      </c>
      <c r="AA24" s="492">
        <v>0</v>
      </c>
      <c r="AB24" s="492">
        <v>0</v>
      </c>
      <c r="AC24" s="493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6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6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83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96">
        <v>80.329044650000057</v>
      </c>
      <c r="CB24" s="55">
        <v>74.255325869999993</v>
      </c>
      <c r="CC24" s="55">
        <v>90.620432520000037</v>
      </c>
      <c r="CD24" s="55">
        <v>79.042026520000022</v>
      </c>
      <c r="CE24" s="55">
        <v>94.546076290000045</v>
      </c>
      <c r="CF24" s="55">
        <v>102.21190429000001</v>
      </c>
      <c r="CG24" s="55">
        <v>99.823686609999953</v>
      </c>
      <c r="CH24" s="55">
        <v>102.51467805000003</v>
      </c>
      <c r="CI24" s="55">
        <v>97.250455930000001</v>
      </c>
      <c r="CJ24" s="55">
        <v>97.987945699999969</v>
      </c>
      <c r="CK24" s="55">
        <v>101.32940895</v>
      </c>
      <c r="CL24" s="161">
        <v>135.92233206999998</v>
      </c>
      <c r="CM24" s="497">
        <f t="shared" si="8"/>
        <v>0</v>
      </c>
      <c r="CN24" s="497">
        <f t="shared" si="9"/>
        <v>123.67349494000005</v>
      </c>
      <c r="CO24" s="486">
        <f t="shared" si="10"/>
        <v>1155.8333174500001</v>
      </c>
      <c r="CP24" s="493">
        <f t="shared" si="14"/>
        <v>834.58450253285901</v>
      </c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</row>
    <row r="25" spans="1:117" ht="20.100000000000001" customHeight="1" x14ac:dyDescent="0.25">
      <c r="A25" s="549"/>
      <c r="B25" s="474" t="s">
        <v>148</v>
      </c>
      <c r="C25" s="475" t="s">
        <v>153</v>
      </c>
      <c r="D25" s="491">
        <v>0</v>
      </c>
      <c r="E25" s="491">
        <v>0</v>
      </c>
      <c r="F25" s="491">
        <v>0</v>
      </c>
      <c r="G25" s="491">
        <v>0</v>
      </c>
      <c r="H25" s="491">
        <v>9.9999999999999995E-7</v>
      </c>
      <c r="I25" s="491">
        <v>0</v>
      </c>
      <c r="J25" s="491">
        <v>0</v>
      </c>
      <c r="K25" s="491">
        <v>0</v>
      </c>
      <c r="L25" s="491">
        <v>0</v>
      </c>
      <c r="M25" s="492">
        <v>0</v>
      </c>
      <c r="N25" s="492">
        <v>0</v>
      </c>
      <c r="O25" s="492">
        <v>0</v>
      </c>
      <c r="P25" s="493">
        <v>0</v>
      </c>
      <c r="Q25" s="491">
        <v>0</v>
      </c>
      <c r="R25" s="491">
        <v>0</v>
      </c>
      <c r="S25" s="491">
        <v>0</v>
      </c>
      <c r="T25" s="491">
        <v>0</v>
      </c>
      <c r="U25" s="491">
        <v>9.9999999999999995E-7</v>
      </c>
      <c r="V25" s="491">
        <v>0</v>
      </c>
      <c r="W25" s="491">
        <v>0</v>
      </c>
      <c r="X25" s="491">
        <v>0</v>
      </c>
      <c r="Y25" s="491">
        <v>0</v>
      </c>
      <c r="Z25" s="492">
        <v>0</v>
      </c>
      <c r="AA25" s="492">
        <v>0</v>
      </c>
      <c r="AB25" s="492">
        <v>0</v>
      </c>
      <c r="AC25" s="493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6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6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83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96">
        <v>110.46298013000003</v>
      </c>
      <c r="CB25" s="55">
        <v>98.342594120000058</v>
      </c>
      <c r="CC25" s="55">
        <v>106.64993328</v>
      </c>
      <c r="CD25" s="55">
        <v>97.47366990999997</v>
      </c>
      <c r="CE25" s="55">
        <v>101.29262514000003</v>
      </c>
      <c r="CF25" s="55">
        <v>112.39388563000006</v>
      </c>
      <c r="CG25" s="55">
        <v>107.45251570999996</v>
      </c>
      <c r="CH25" s="55">
        <v>110.25124371999995</v>
      </c>
      <c r="CI25" s="55">
        <v>101.2571751</v>
      </c>
      <c r="CJ25" s="55">
        <v>100.57385559000001</v>
      </c>
      <c r="CK25" s="55">
        <v>114.01080272999999</v>
      </c>
      <c r="CL25" s="161">
        <v>166.0012394200001</v>
      </c>
      <c r="CM25" s="497">
        <f t="shared" si="8"/>
        <v>0</v>
      </c>
      <c r="CN25" s="497">
        <f t="shared" si="9"/>
        <v>161.56728072999996</v>
      </c>
      <c r="CO25" s="486">
        <f t="shared" si="10"/>
        <v>1326.1625204800002</v>
      </c>
      <c r="CP25" s="493">
        <f t="shared" si="14"/>
        <v>720.81131432557265</v>
      </c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  <c r="DM25" s="234"/>
    </row>
    <row r="26" spans="1:117" ht="20.100000000000001" customHeight="1" x14ac:dyDescent="0.25">
      <c r="A26" s="549"/>
      <c r="B26" s="474" t="s">
        <v>151</v>
      </c>
      <c r="C26" s="475" t="s">
        <v>155</v>
      </c>
      <c r="D26" s="491">
        <v>0</v>
      </c>
      <c r="E26" s="491">
        <v>0</v>
      </c>
      <c r="F26" s="491">
        <v>0</v>
      </c>
      <c r="G26" s="491">
        <v>0</v>
      </c>
      <c r="H26" s="491">
        <v>9.9999999999999995E-7</v>
      </c>
      <c r="I26" s="491">
        <v>0</v>
      </c>
      <c r="J26" s="491">
        <v>0</v>
      </c>
      <c r="K26" s="491">
        <v>0</v>
      </c>
      <c r="L26" s="491">
        <v>0</v>
      </c>
      <c r="M26" s="492">
        <v>0</v>
      </c>
      <c r="N26" s="492">
        <v>0</v>
      </c>
      <c r="O26" s="492">
        <v>0</v>
      </c>
      <c r="P26" s="493">
        <v>0</v>
      </c>
      <c r="Q26" s="491">
        <v>0</v>
      </c>
      <c r="R26" s="491">
        <v>0</v>
      </c>
      <c r="S26" s="491">
        <v>0</v>
      </c>
      <c r="T26" s="491">
        <v>0</v>
      </c>
      <c r="U26" s="491">
        <v>9.9999999999999995E-7</v>
      </c>
      <c r="V26" s="491">
        <v>0</v>
      </c>
      <c r="W26" s="491">
        <v>0</v>
      </c>
      <c r="X26" s="491">
        <v>0</v>
      </c>
      <c r="Y26" s="491">
        <v>0</v>
      </c>
      <c r="Z26" s="492">
        <v>0</v>
      </c>
      <c r="AA26" s="492">
        <v>0</v>
      </c>
      <c r="AB26" s="492">
        <v>0</v>
      </c>
      <c r="AC26" s="493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6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6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83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96">
        <v>28.001623389999995</v>
      </c>
      <c r="CB26" s="55">
        <v>24.039787980000003</v>
      </c>
      <c r="CC26" s="55">
        <v>15.10868885</v>
      </c>
      <c r="CD26" s="55">
        <v>17.579946630000002</v>
      </c>
      <c r="CE26" s="55">
        <v>6.7463488499999995</v>
      </c>
      <c r="CF26" s="55">
        <v>9.6573218900000004</v>
      </c>
      <c r="CG26" s="55">
        <v>7.0960878899999997</v>
      </c>
      <c r="CH26" s="55">
        <v>7.3340782799999999</v>
      </c>
      <c r="CI26" s="55">
        <v>4.0012833099999998</v>
      </c>
      <c r="CJ26" s="55">
        <v>2.5839643399999996</v>
      </c>
      <c r="CK26" s="55">
        <v>12.633490280000002</v>
      </c>
      <c r="CL26" s="161">
        <v>30.035867159999999</v>
      </c>
      <c r="CM26" s="497">
        <f t="shared" si="8"/>
        <v>0</v>
      </c>
      <c r="CN26" s="497">
        <f t="shared" si="9"/>
        <v>33.758840400000004</v>
      </c>
      <c r="CO26" s="486">
        <f t="shared" si="10"/>
        <v>164.81848885000002</v>
      </c>
      <c r="CP26" s="493">
        <f t="shared" si="14"/>
        <v>388.22319397558454</v>
      </c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</row>
    <row r="27" spans="1:117" ht="19.5" customHeight="1" x14ac:dyDescent="0.25">
      <c r="A27" s="549"/>
      <c r="B27" s="474" t="s">
        <v>123</v>
      </c>
      <c r="C27" s="475" t="s">
        <v>125</v>
      </c>
      <c r="D27" s="491">
        <v>0</v>
      </c>
      <c r="E27" s="491">
        <v>0</v>
      </c>
      <c r="F27" s="491">
        <v>0</v>
      </c>
      <c r="G27" s="491">
        <v>0</v>
      </c>
      <c r="H27" s="491">
        <v>0</v>
      </c>
      <c r="I27" s="491">
        <v>0</v>
      </c>
      <c r="J27" s="491">
        <v>0</v>
      </c>
      <c r="K27" s="491">
        <v>0</v>
      </c>
      <c r="L27" s="491">
        <v>0</v>
      </c>
      <c r="M27" s="492">
        <v>0</v>
      </c>
      <c r="N27" s="492">
        <v>0</v>
      </c>
      <c r="O27" s="492">
        <v>0</v>
      </c>
      <c r="P27" s="493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93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6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6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83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96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161">
        <v>0</v>
      </c>
      <c r="CM27" s="497">
        <f t="shared" si="8"/>
        <v>0</v>
      </c>
      <c r="CN27" s="497">
        <f t="shared" si="9"/>
        <v>0</v>
      </c>
      <c r="CO27" s="486">
        <f t="shared" si="10"/>
        <v>0</v>
      </c>
      <c r="CP27" s="493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</row>
    <row r="28" spans="1:117" ht="20.25" customHeight="1" x14ac:dyDescent="0.25">
      <c r="A28" s="549"/>
      <c r="B28" s="474" t="s">
        <v>17</v>
      </c>
      <c r="C28" s="475" t="s">
        <v>18</v>
      </c>
      <c r="D28" s="491">
        <v>1178.1549821899998</v>
      </c>
      <c r="E28" s="491">
        <v>1201.6945238000003</v>
      </c>
      <c r="F28" s="491">
        <v>1202.7793070900004</v>
      </c>
      <c r="G28" s="491">
        <v>1409.2478181800004</v>
      </c>
      <c r="H28" s="491">
        <v>1288.57951411</v>
      </c>
      <c r="I28" s="491">
        <v>1277.4308070299999</v>
      </c>
      <c r="J28" s="491">
        <v>1247.42845158</v>
      </c>
      <c r="K28" s="491">
        <v>1188.94500694</v>
      </c>
      <c r="L28" s="491">
        <v>1900.8150853800003</v>
      </c>
      <c r="M28" s="492">
        <v>1638.8603798199999</v>
      </c>
      <c r="N28" s="492">
        <v>1637.7947676000001</v>
      </c>
      <c r="O28" s="492">
        <v>1787.05667948</v>
      </c>
      <c r="P28" s="493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93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5">
        <v>2670.3486031000002</v>
      </c>
      <c r="AN28" s="245">
        <v>2913.3645275899999</v>
      </c>
      <c r="AO28" s="245">
        <v>3427.2133521400001</v>
      </c>
      <c r="AP28" s="496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496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83">
        <f t="shared" si="13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496">
        <v>5397.0801635300031</v>
      </c>
      <c r="CB28" s="55">
        <v>4592.3734093799994</v>
      </c>
      <c r="CC28" s="55">
        <v>4536.5455836800056</v>
      </c>
      <c r="CD28" s="55">
        <v>4950.5843767799943</v>
      </c>
      <c r="CE28" s="55">
        <v>4523.0410860599986</v>
      </c>
      <c r="CF28" s="55">
        <v>5133.290962770001</v>
      </c>
      <c r="CG28" s="55">
        <v>5916.0958883499998</v>
      </c>
      <c r="CH28" s="55">
        <v>4496.0329404499998</v>
      </c>
      <c r="CI28" s="55">
        <v>5215.1411700100016</v>
      </c>
      <c r="CJ28" s="55">
        <v>6331.4910190300006</v>
      </c>
      <c r="CK28" s="55">
        <v>5598.8022906299993</v>
      </c>
      <c r="CL28" s="161">
        <v>7314.5046253700011</v>
      </c>
      <c r="CM28" s="497">
        <f t="shared" si="8"/>
        <v>48103.674905070002</v>
      </c>
      <c r="CN28" s="497">
        <f t="shared" si="9"/>
        <v>56944.195071909999</v>
      </c>
      <c r="CO28" s="486">
        <f t="shared" si="10"/>
        <v>64004.983516039996</v>
      </c>
      <c r="CP28" s="493">
        <f t="shared" si="14"/>
        <v>12.399487665447761</v>
      </c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</row>
    <row r="29" spans="1:117" ht="20.100000000000001" customHeight="1" x14ac:dyDescent="0.25">
      <c r="A29" s="549"/>
      <c r="B29" s="474" t="s">
        <v>167</v>
      </c>
      <c r="C29" s="475" t="s">
        <v>168</v>
      </c>
      <c r="D29" s="491">
        <v>0</v>
      </c>
      <c r="E29" s="491">
        <v>0</v>
      </c>
      <c r="F29" s="491">
        <v>0</v>
      </c>
      <c r="G29" s="491">
        <v>0</v>
      </c>
      <c r="H29" s="491">
        <v>0</v>
      </c>
      <c r="I29" s="491">
        <v>0</v>
      </c>
      <c r="J29" s="491">
        <v>0</v>
      </c>
      <c r="K29" s="491">
        <v>0</v>
      </c>
      <c r="L29" s="491">
        <v>0</v>
      </c>
      <c r="M29" s="492">
        <v>0</v>
      </c>
      <c r="N29" s="492">
        <v>0</v>
      </c>
      <c r="O29" s="492">
        <v>0</v>
      </c>
      <c r="P29" s="493">
        <v>0</v>
      </c>
      <c r="Q29" s="491">
        <v>0</v>
      </c>
      <c r="R29" s="491">
        <v>0</v>
      </c>
      <c r="S29" s="491">
        <v>0</v>
      </c>
      <c r="T29" s="491">
        <v>0</v>
      </c>
      <c r="U29" s="491">
        <v>0</v>
      </c>
      <c r="V29" s="491">
        <v>0</v>
      </c>
      <c r="W29" s="491">
        <v>0</v>
      </c>
      <c r="X29" s="491">
        <v>0</v>
      </c>
      <c r="Y29" s="491">
        <v>0</v>
      </c>
      <c r="Z29" s="492">
        <v>0</v>
      </c>
      <c r="AA29" s="492">
        <v>0</v>
      </c>
      <c r="AB29" s="492">
        <v>0</v>
      </c>
      <c r="AC29" s="493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96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96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83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96">
        <v>0</v>
      </c>
      <c r="CB29" s="55">
        <v>0.18009421000000003</v>
      </c>
      <c r="CC29" s="55">
        <v>16.92020776</v>
      </c>
      <c r="CD29" s="55">
        <v>10.62703329</v>
      </c>
      <c r="CE29" s="55">
        <v>174.9815772</v>
      </c>
      <c r="CF29" s="55">
        <v>39.732356340000003</v>
      </c>
      <c r="CG29" s="55">
        <v>55.278915220000002</v>
      </c>
      <c r="CH29" s="55">
        <v>138.29696981999999</v>
      </c>
      <c r="CI29" s="55">
        <v>39.488047590000008</v>
      </c>
      <c r="CJ29" s="55">
        <v>25.762990510000002</v>
      </c>
      <c r="CK29" s="55">
        <v>11.640632589999999</v>
      </c>
      <c r="CL29" s="161">
        <v>43.801333190000008</v>
      </c>
      <c r="CM29" s="497">
        <f t="shared" si="8"/>
        <v>0</v>
      </c>
      <c r="CN29" s="497">
        <f t="shared" si="9"/>
        <v>0</v>
      </c>
      <c r="CO29" s="486">
        <f t="shared" si="10"/>
        <v>556.7101577200001</v>
      </c>
      <c r="CP29" s="493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</row>
    <row r="30" spans="1:117" ht="20.100000000000001" customHeight="1" x14ac:dyDescent="0.25">
      <c r="A30" s="549"/>
      <c r="B30" s="474" t="s">
        <v>28</v>
      </c>
      <c r="C30" s="475" t="s">
        <v>29</v>
      </c>
      <c r="D30" s="491">
        <v>11.45584539</v>
      </c>
      <c r="E30" s="491">
        <v>5.7068109600000012</v>
      </c>
      <c r="F30" s="491">
        <v>0</v>
      </c>
      <c r="G30" s="491">
        <v>0</v>
      </c>
      <c r="H30" s="491">
        <v>1.6670430600000001</v>
      </c>
      <c r="I30" s="491">
        <v>0</v>
      </c>
      <c r="J30" s="491">
        <v>0</v>
      </c>
      <c r="K30" s="491">
        <v>0</v>
      </c>
      <c r="L30" s="491">
        <v>0</v>
      </c>
      <c r="M30" s="492">
        <v>0</v>
      </c>
      <c r="N30" s="492">
        <v>0</v>
      </c>
      <c r="O30" s="492">
        <v>0</v>
      </c>
      <c r="P30" s="493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93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6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6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83">
        <f t="shared" si="13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496">
        <v>30.004000000000001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0.60046668000000003</v>
      </c>
      <c r="CH30" s="55">
        <v>0</v>
      </c>
      <c r="CI30" s="55">
        <v>0.30019998999999997</v>
      </c>
      <c r="CJ30" s="55">
        <v>1.1607421899999999</v>
      </c>
      <c r="CK30" s="55">
        <v>1.3310822000000002</v>
      </c>
      <c r="CL30" s="161">
        <v>0</v>
      </c>
      <c r="CM30" s="497">
        <f t="shared" si="8"/>
        <v>31.209384880000002</v>
      </c>
      <c r="CN30" s="497">
        <f t="shared" si="9"/>
        <v>565.04999999000006</v>
      </c>
      <c r="CO30" s="486">
        <f t="shared" si="10"/>
        <v>33.396491059999995</v>
      </c>
      <c r="CP30" s="493">
        <f t="shared" si="14"/>
        <v>-94.089639667181473</v>
      </c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</row>
    <row r="31" spans="1:117" ht="20.100000000000001" customHeight="1" x14ac:dyDescent="0.25">
      <c r="A31" s="549"/>
      <c r="B31" s="474" t="s">
        <v>30</v>
      </c>
      <c r="C31" s="475" t="s">
        <v>31</v>
      </c>
      <c r="D31" s="491">
        <v>11.45584539</v>
      </c>
      <c r="E31" s="491">
        <v>5.7068109600000012</v>
      </c>
      <c r="F31" s="491">
        <v>0</v>
      </c>
      <c r="G31" s="491">
        <v>0</v>
      </c>
      <c r="H31" s="491">
        <v>1.66704206</v>
      </c>
      <c r="I31" s="491">
        <v>0</v>
      </c>
      <c r="J31" s="491">
        <v>0</v>
      </c>
      <c r="K31" s="491">
        <v>0</v>
      </c>
      <c r="L31" s="491">
        <v>0</v>
      </c>
      <c r="M31" s="492">
        <v>0</v>
      </c>
      <c r="N31" s="492">
        <v>0</v>
      </c>
      <c r="O31" s="492">
        <v>0</v>
      </c>
      <c r="P31" s="493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93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6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6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83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96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161">
        <v>0</v>
      </c>
      <c r="CM31" s="497">
        <f t="shared" si="8"/>
        <v>0</v>
      </c>
      <c r="CN31" s="497">
        <f t="shared" si="9"/>
        <v>0</v>
      </c>
      <c r="CO31" s="486">
        <f t="shared" si="10"/>
        <v>0</v>
      </c>
      <c r="CP31" s="493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L31" s="234"/>
      <c r="DM31" s="234"/>
    </row>
    <row r="32" spans="1:117" ht="20.100000000000001" customHeight="1" x14ac:dyDescent="0.25">
      <c r="A32" s="549"/>
      <c r="B32" s="474" t="s">
        <v>136</v>
      </c>
      <c r="C32" s="475" t="s">
        <v>137</v>
      </c>
      <c r="D32" s="491">
        <v>0</v>
      </c>
      <c r="E32" s="491">
        <v>0</v>
      </c>
      <c r="F32" s="491">
        <v>0</v>
      </c>
      <c r="G32" s="491">
        <v>0</v>
      </c>
      <c r="H32" s="491">
        <v>9.9999999999999995E-7</v>
      </c>
      <c r="I32" s="491">
        <v>0</v>
      </c>
      <c r="J32" s="491">
        <v>0</v>
      </c>
      <c r="K32" s="491">
        <v>0</v>
      </c>
      <c r="L32" s="491">
        <v>0</v>
      </c>
      <c r="M32" s="492">
        <v>0</v>
      </c>
      <c r="N32" s="492">
        <v>0</v>
      </c>
      <c r="O32" s="492">
        <v>0</v>
      </c>
      <c r="P32" s="493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93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6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6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83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496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0.6</v>
      </c>
      <c r="CH32" s="55">
        <v>0</v>
      </c>
      <c r="CI32" s="55">
        <v>0.3</v>
      </c>
      <c r="CJ32" s="55">
        <v>1.59</v>
      </c>
      <c r="CK32" s="55">
        <v>0.9</v>
      </c>
      <c r="CL32" s="161">
        <v>0</v>
      </c>
      <c r="CM32" s="497">
        <f t="shared" si="8"/>
        <v>31.209384880000002</v>
      </c>
      <c r="CN32" s="497">
        <f t="shared" si="9"/>
        <v>595</v>
      </c>
      <c r="CO32" s="486">
        <f t="shared" si="10"/>
        <v>3.39</v>
      </c>
      <c r="CP32" s="493">
        <f t="shared" si="14"/>
        <v>-99.430252100840335</v>
      </c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  <c r="DM32" s="234"/>
    </row>
    <row r="33" spans="1:117" ht="20.100000000000001" customHeight="1" x14ac:dyDescent="0.25">
      <c r="A33" s="549"/>
      <c r="B33" s="474" t="s">
        <v>32</v>
      </c>
      <c r="C33" s="475" t="s">
        <v>138</v>
      </c>
      <c r="D33" s="491">
        <v>378.78693087999994</v>
      </c>
      <c r="E33" s="491">
        <v>490.66667578999994</v>
      </c>
      <c r="F33" s="491">
        <v>442.80761937</v>
      </c>
      <c r="G33" s="491">
        <v>392.05566079000005</v>
      </c>
      <c r="H33" s="491">
        <v>437.29845510999996</v>
      </c>
      <c r="I33" s="491">
        <v>413.88662762000007</v>
      </c>
      <c r="J33" s="491">
        <v>593.96502100999976</v>
      </c>
      <c r="K33" s="491">
        <v>275.38651033000002</v>
      </c>
      <c r="L33" s="491">
        <v>431.58203636999997</v>
      </c>
      <c r="M33" s="492">
        <v>448.77244377000005</v>
      </c>
      <c r="N33" s="492">
        <v>618.51572778000013</v>
      </c>
      <c r="O33" s="492">
        <v>1211.0508937</v>
      </c>
      <c r="P33" s="493">
        <f>SUM(D33:O33)</f>
        <v>6134.7746025199995</v>
      </c>
      <c r="Q33" s="55">
        <v>663.53043274999993</v>
      </c>
      <c r="R33" s="55">
        <v>817.77766728999984</v>
      </c>
      <c r="S33" s="55">
        <v>1057.5813579600001</v>
      </c>
      <c r="T33" s="55">
        <v>830.13753273999998</v>
      </c>
      <c r="U33" s="55">
        <v>899.76923617</v>
      </c>
      <c r="V33" s="55">
        <v>1122.5645670399997</v>
      </c>
      <c r="W33" s="55">
        <v>714.50838583000007</v>
      </c>
      <c r="X33" s="55">
        <v>988.62323478999986</v>
      </c>
      <c r="Y33" s="55">
        <v>977.81218799999999</v>
      </c>
      <c r="Z33" s="55">
        <v>847.34043346999999</v>
      </c>
      <c r="AA33" s="55">
        <v>1027.25570928</v>
      </c>
      <c r="AB33" s="55">
        <v>1324.0576074899998</v>
      </c>
      <c r="AC33" s="493">
        <f>SUM(Q33:AB33)</f>
        <v>11270.958352809999</v>
      </c>
      <c r="AD33" s="55">
        <v>739.99131594000005</v>
      </c>
      <c r="AE33" s="55">
        <v>1091.2788222199997</v>
      </c>
      <c r="AF33" s="55">
        <v>1096.3808772300004</v>
      </c>
      <c r="AG33" s="55">
        <v>2382.5291428699998</v>
      </c>
      <c r="AH33" s="55">
        <v>2162.3212379400002</v>
      </c>
      <c r="AI33" s="55">
        <v>2308.9452572099995</v>
      </c>
      <c r="AJ33" s="55">
        <v>2113.4923864299999</v>
      </c>
      <c r="AK33" s="55">
        <v>1622.72257541</v>
      </c>
      <c r="AL33" s="55">
        <v>2350.6659582400002</v>
      </c>
      <c r="AM33" s="55">
        <v>2051.63182001</v>
      </c>
      <c r="AN33" s="55">
        <v>2533.0305227000003</v>
      </c>
      <c r="AO33" s="55">
        <v>2588.6454181000008</v>
      </c>
      <c r="AP33" s="496">
        <v>2290.23886803</v>
      </c>
      <c r="AQ33" s="55">
        <v>2999.3407866800003</v>
      </c>
      <c r="AR33" s="55">
        <v>3829.0121375300032</v>
      </c>
      <c r="AS33" s="55">
        <v>2980.2000073700019</v>
      </c>
      <c r="AT33" s="55">
        <v>3296.379888179998</v>
      </c>
      <c r="AU33" s="55">
        <v>2903.9966124399994</v>
      </c>
      <c r="AV33" s="55">
        <v>3547.3061997799996</v>
      </c>
      <c r="AW33" s="55">
        <v>3480.0803423700004</v>
      </c>
      <c r="AX33" s="55">
        <v>3577.9860248299979</v>
      </c>
      <c r="AY33" s="55">
        <v>4394.3896843200009</v>
      </c>
      <c r="AZ33" s="55">
        <v>2847.3134274899999</v>
      </c>
      <c r="BA33" s="55">
        <v>3372.9328529999998</v>
      </c>
      <c r="BB33" s="496">
        <v>3820.5193432999995</v>
      </c>
      <c r="BC33" s="55">
        <v>2644.5239336700006</v>
      </c>
      <c r="BD33" s="55">
        <v>3781.2221193099995</v>
      </c>
      <c r="BE33" s="55">
        <v>4899.7281615300035</v>
      </c>
      <c r="BF33" s="55">
        <v>5236.3633832100004</v>
      </c>
      <c r="BG33" s="55">
        <v>4124.2614672100026</v>
      </c>
      <c r="BH33" s="55">
        <v>6116.2163983999972</v>
      </c>
      <c r="BI33" s="55">
        <v>4688.3034831799987</v>
      </c>
      <c r="BJ33" s="55">
        <v>3876.8384401400017</v>
      </c>
      <c r="BK33" s="55">
        <v>5555.7683603499972</v>
      </c>
      <c r="BL33" s="55">
        <v>6063.8646182000002</v>
      </c>
      <c r="BM33" s="55">
        <v>5126.6762710899966</v>
      </c>
      <c r="BN33" s="483">
        <f t="shared" si="13"/>
        <v>55934.28597959</v>
      </c>
      <c r="BO33" s="55">
        <v>4773.9637282200001</v>
      </c>
      <c r="BP33" s="55">
        <v>4605.2610363599997</v>
      </c>
      <c r="BQ33" s="55">
        <v>5375.628708719998</v>
      </c>
      <c r="BR33" s="55">
        <v>5256.7829887599946</v>
      </c>
      <c r="BS33" s="55">
        <v>4812.4613754499997</v>
      </c>
      <c r="BT33" s="55">
        <v>5239.8954323100033</v>
      </c>
      <c r="BU33" s="55">
        <v>5549.8364212699953</v>
      </c>
      <c r="BV33" s="55">
        <v>5331.0276848599979</v>
      </c>
      <c r="BW33" s="55">
        <v>4019.074295659997</v>
      </c>
      <c r="BX33" s="55">
        <v>3986.715511059997</v>
      </c>
      <c r="BY33" s="55">
        <v>3183.2006229900003</v>
      </c>
      <c r="BZ33" s="55">
        <v>4450.9357305800022</v>
      </c>
      <c r="CA33" s="496">
        <v>4510.1643091600072</v>
      </c>
      <c r="CB33" s="55">
        <v>3378.2198947699967</v>
      </c>
      <c r="CC33" s="55">
        <v>3901.9452844399952</v>
      </c>
      <c r="CD33" s="55">
        <v>5455.5318062800006</v>
      </c>
      <c r="CE33" s="55">
        <v>4834.83482233</v>
      </c>
      <c r="CF33" s="55">
        <v>3969.3613677699991</v>
      </c>
      <c r="CG33" s="55">
        <v>6570.2138167699986</v>
      </c>
      <c r="CH33" s="55">
        <v>3657.432607910001</v>
      </c>
      <c r="CI33" s="55">
        <v>3832.7005313499981</v>
      </c>
      <c r="CJ33" s="55">
        <v>3983.0176088100025</v>
      </c>
      <c r="CK33" s="55">
        <v>3691.5709310699986</v>
      </c>
      <c r="CL33" s="161">
        <v>5781.365839240003</v>
      </c>
      <c r="CM33" s="497">
        <f t="shared" si="8"/>
        <v>55934.28597959</v>
      </c>
      <c r="CN33" s="497">
        <f t="shared" si="9"/>
        <v>56584.783536239986</v>
      </c>
      <c r="CO33" s="486">
        <f t="shared" si="10"/>
        <v>53566.358819900001</v>
      </c>
      <c r="CP33" s="493">
        <f t="shared" si="14"/>
        <v>-5.3343399544982244</v>
      </c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  <c r="DM33" s="234"/>
    </row>
    <row r="34" spans="1:117" ht="20.100000000000001" customHeight="1" x14ac:dyDescent="0.25">
      <c r="A34" s="549"/>
      <c r="B34" s="474" t="s">
        <v>103</v>
      </c>
      <c r="C34" s="475" t="s">
        <v>104</v>
      </c>
      <c r="D34" s="491">
        <v>0</v>
      </c>
      <c r="E34" s="491">
        <v>0</v>
      </c>
      <c r="F34" s="491">
        <v>0</v>
      </c>
      <c r="G34" s="491">
        <v>0</v>
      </c>
      <c r="H34" s="491">
        <v>9.9999999999999995E-7</v>
      </c>
      <c r="I34" s="491">
        <v>0</v>
      </c>
      <c r="J34" s="491">
        <v>0</v>
      </c>
      <c r="K34" s="491">
        <v>0</v>
      </c>
      <c r="L34" s="491">
        <v>0</v>
      </c>
      <c r="M34" s="492">
        <v>0</v>
      </c>
      <c r="N34" s="492">
        <v>0</v>
      </c>
      <c r="O34" s="492">
        <v>0</v>
      </c>
      <c r="P34" s="493">
        <v>0</v>
      </c>
      <c r="Q34" s="491">
        <v>0</v>
      </c>
      <c r="R34" s="491">
        <v>0</v>
      </c>
      <c r="S34" s="491">
        <v>0</v>
      </c>
      <c r="T34" s="491">
        <v>0</v>
      </c>
      <c r="U34" s="491">
        <v>9.9999999999999995E-7</v>
      </c>
      <c r="V34" s="491">
        <v>0</v>
      </c>
      <c r="W34" s="491">
        <v>0</v>
      </c>
      <c r="X34" s="491">
        <v>0</v>
      </c>
      <c r="Y34" s="491">
        <v>0</v>
      </c>
      <c r="Z34" s="492">
        <v>0</v>
      </c>
      <c r="AA34" s="492">
        <v>0</v>
      </c>
      <c r="AB34" s="492">
        <v>0</v>
      </c>
      <c r="AC34" s="493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6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6">
        <v>0</v>
      </c>
      <c r="BC34" s="55">
        <v>0</v>
      </c>
      <c r="BD34" s="55">
        <v>0</v>
      </c>
      <c r="BE34" s="55">
        <v>0</v>
      </c>
      <c r="BF34" s="55">
        <v>7.476</v>
      </c>
      <c r="BG34" s="55">
        <v>0</v>
      </c>
      <c r="BH34" s="55">
        <v>13.4</v>
      </c>
      <c r="BI34" s="55">
        <v>9.2385000000000002</v>
      </c>
      <c r="BJ34" s="55">
        <v>11.9</v>
      </c>
      <c r="BK34" s="55">
        <v>0</v>
      </c>
      <c r="BL34" s="55">
        <v>14</v>
      </c>
      <c r="BM34" s="55">
        <v>8</v>
      </c>
      <c r="BN34" s="483">
        <f t="shared" si="13"/>
        <v>64.014499999999998</v>
      </c>
      <c r="BO34" s="55">
        <v>5.5</v>
      </c>
      <c r="BP34" s="55">
        <v>0</v>
      </c>
      <c r="BQ34" s="55">
        <v>19.75</v>
      </c>
      <c r="BR34" s="55">
        <v>0</v>
      </c>
      <c r="BS34" s="55">
        <v>12.855</v>
      </c>
      <c r="BT34" s="55">
        <v>5.55</v>
      </c>
      <c r="BU34" s="55">
        <v>22.35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96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1.0349999999999999</v>
      </c>
      <c r="CI34" s="55">
        <v>0</v>
      </c>
      <c r="CJ34" s="55">
        <v>0</v>
      </c>
      <c r="CK34" s="55">
        <v>30</v>
      </c>
      <c r="CL34" s="161">
        <v>0</v>
      </c>
      <c r="CM34" s="497">
        <f t="shared" si="8"/>
        <v>64.014499999999998</v>
      </c>
      <c r="CN34" s="497">
        <f t="shared" si="9"/>
        <v>66.004999999999995</v>
      </c>
      <c r="CO34" s="486">
        <f t="shared" si="10"/>
        <v>31.035</v>
      </c>
      <c r="CP34" s="493">
        <f t="shared" si="14"/>
        <v>-52.980834785243538</v>
      </c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</row>
    <row r="35" spans="1:117" ht="20.100000000000001" customHeight="1" x14ac:dyDescent="0.25">
      <c r="A35" s="549"/>
      <c r="B35" s="474" t="s">
        <v>126</v>
      </c>
      <c r="C35" s="475" t="s">
        <v>129</v>
      </c>
      <c r="D35" s="491">
        <v>0</v>
      </c>
      <c r="E35" s="491">
        <v>0</v>
      </c>
      <c r="F35" s="491">
        <v>0</v>
      </c>
      <c r="G35" s="491">
        <v>0</v>
      </c>
      <c r="H35" s="491">
        <v>9.9999999999999995E-7</v>
      </c>
      <c r="I35" s="491">
        <v>0</v>
      </c>
      <c r="J35" s="491">
        <v>0</v>
      </c>
      <c r="K35" s="491">
        <v>0</v>
      </c>
      <c r="L35" s="491">
        <v>0</v>
      </c>
      <c r="M35" s="492">
        <v>0</v>
      </c>
      <c r="N35" s="492">
        <v>0</v>
      </c>
      <c r="O35" s="492">
        <v>0</v>
      </c>
      <c r="P35" s="493">
        <v>0</v>
      </c>
      <c r="Q35" s="491">
        <v>0</v>
      </c>
      <c r="R35" s="491">
        <v>0</v>
      </c>
      <c r="S35" s="491">
        <v>0</v>
      </c>
      <c r="T35" s="491">
        <v>0</v>
      </c>
      <c r="U35" s="491">
        <v>9.9999999999999995E-7</v>
      </c>
      <c r="V35" s="491">
        <v>0</v>
      </c>
      <c r="W35" s="491">
        <v>0</v>
      </c>
      <c r="X35" s="491">
        <v>0</v>
      </c>
      <c r="Y35" s="491">
        <v>0</v>
      </c>
      <c r="Z35" s="492">
        <v>0</v>
      </c>
      <c r="AA35" s="492">
        <v>0</v>
      </c>
      <c r="AB35" s="492">
        <v>0</v>
      </c>
      <c r="AC35" s="493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6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6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83">
        <f t="shared" si="13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5.8837847000000005</v>
      </c>
      <c r="BX35" s="55">
        <v>106.63122326999999</v>
      </c>
      <c r="BY35" s="55">
        <v>36.41396060000001</v>
      </c>
      <c r="BZ35" s="55">
        <v>135.91479802999996</v>
      </c>
      <c r="CA35" s="496">
        <v>18.45559325</v>
      </c>
      <c r="CB35" s="55">
        <v>17.89782138</v>
      </c>
      <c r="CC35" s="55">
        <v>6.2090008499999998</v>
      </c>
      <c r="CD35" s="55">
        <v>25.30913704</v>
      </c>
      <c r="CE35" s="55">
        <v>37.448342690000004</v>
      </c>
      <c r="CF35" s="55">
        <v>23.127011570000001</v>
      </c>
      <c r="CG35" s="55">
        <v>66.66629076000001</v>
      </c>
      <c r="CH35" s="55">
        <v>68.318666579999999</v>
      </c>
      <c r="CI35" s="55">
        <v>12.862863949999999</v>
      </c>
      <c r="CJ35" s="55">
        <v>20.602491609999994</v>
      </c>
      <c r="CK35" s="55">
        <v>58.806591710000006</v>
      </c>
      <c r="CL35" s="161">
        <v>26.788896869999995</v>
      </c>
      <c r="CM35" s="497">
        <f t="shared" si="8"/>
        <v>0</v>
      </c>
      <c r="CN35" s="497">
        <f t="shared" si="9"/>
        <v>284.84376659999998</v>
      </c>
      <c r="CO35" s="486">
        <f t="shared" si="10"/>
        <v>382.49270826000003</v>
      </c>
      <c r="CP35" s="493">
        <f t="shared" si="14"/>
        <v>34.281579276097119</v>
      </c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</row>
    <row r="36" spans="1:117" ht="20.100000000000001" customHeight="1" x14ac:dyDescent="0.25">
      <c r="A36" s="549"/>
      <c r="B36" s="474" t="s">
        <v>127</v>
      </c>
      <c r="C36" s="475" t="s">
        <v>188</v>
      </c>
      <c r="D36" s="491">
        <v>0</v>
      </c>
      <c r="E36" s="491">
        <v>0</v>
      </c>
      <c r="F36" s="491">
        <v>0</v>
      </c>
      <c r="G36" s="491">
        <v>0</v>
      </c>
      <c r="H36" s="491">
        <v>9.9999999999999995E-7</v>
      </c>
      <c r="I36" s="491">
        <v>0</v>
      </c>
      <c r="J36" s="491">
        <v>0</v>
      </c>
      <c r="K36" s="491">
        <v>0</v>
      </c>
      <c r="L36" s="491">
        <v>0</v>
      </c>
      <c r="M36" s="492">
        <v>0</v>
      </c>
      <c r="N36" s="492">
        <v>0</v>
      </c>
      <c r="O36" s="492">
        <v>0</v>
      </c>
      <c r="P36" s="493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9.9999999999999995E-7</v>
      </c>
      <c r="V36" s="491">
        <v>0</v>
      </c>
      <c r="W36" s="491">
        <v>0</v>
      </c>
      <c r="X36" s="491">
        <v>0</v>
      </c>
      <c r="Y36" s="491">
        <v>0</v>
      </c>
      <c r="Z36" s="492">
        <v>0</v>
      </c>
      <c r="AA36" s="492">
        <v>0</v>
      </c>
      <c r="AB36" s="492">
        <v>0</v>
      </c>
      <c r="AC36" s="493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6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6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83">
        <f t="shared" si="13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2350.2764296399996</v>
      </c>
      <c r="BX36" s="55">
        <v>2646.0297545900053</v>
      </c>
      <c r="BY36" s="55">
        <v>3429.8925437700018</v>
      </c>
      <c r="BZ36" s="55">
        <v>3782.2943931700024</v>
      </c>
      <c r="CA36" s="496">
        <v>2329.722951029994</v>
      </c>
      <c r="CB36" s="55">
        <v>2905.7868506099981</v>
      </c>
      <c r="CC36" s="55">
        <v>3605.145593650002</v>
      </c>
      <c r="CD36" s="55">
        <v>5282.6442273899993</v>
      </c>
      <c r="CE36" s="55">
        <v>3324.2779735099984</v>
      </c>
      <c r="CF36" s="55">
        <v>4970.0381819899931</v>
      </c>
      <c r="CG36" s="55">
        <v>6042.2543775500071</v>
      </c>
      <c r="CH36" s="55">
        <v>4232.9749584300025</v>
      </c>
      <c r="CI36" s="55">
        <v>3939.0772019599976</v>
      </c>
      <c r="CJ36" s="55">
        <v>4926.4483662900075</v>
      </c>
      <c r="CK36" s="55">
        <v>3711.0294522400013</v>
      </c>
      <c r="CL36" s="161">
        <v>4516.4904915299967</v>
      </c>
      <c r="CM36" s="497">
        <f t="shared" si="8"/>
        <v>0</v>
      </c>
      <c r="CN36" s="497">
        <f t="shared" si="9"/>
        <v>12208.49312117001</v>
      </c>
      <c r="CO36" s="486">
        <f t="shared" si="10"/>
        <v>49785.89062618</v>
      </c>
      <c r="CP36" s="493">
        <f t="shared" si="14"/>
        <v>307.79717965232987</v>
      </c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</row>
    <row r="37" spans="1:117" ht="20.100000000000001" customHeight="1" x14ac:dyDescent="0.25">
      <c r="A37" s="549"/>
      <c r="B37" s="474" t="s">
        <v>128</v>
      </c>
      <c r="C37" s="475" t="s">
        <v>130</v>
      </c>
      <c r="D37" s="491">
        <v>0</v>
      </c>
      <c r="E37" s="491">
        <v>0</v>
      </c>
      <c r="F37" s="491">
        <v>0</v>
      </c>
      <c r="G37" s="491">
        <v>0</v>
      </c>
      <c r="H37" s="491">
        <v>9.9999999999999995E-7</v>
      </c>
      <c r="I37" s="491">
        <v>0</v>
      </c>
      <c r="J37" s="491">
        <v>0</v>
      </c>
      <c r="K37" s="491">
        <v>0</v>
      </c>
      <c r="L37" s="491">
        <v>0</v>
      </c>
      <c r="M37" s="492">
        <v>0</v>
      </c>
      <c r="N37" s="492">
        <v>0</v>
      </c>
      <c r="O37" s="492">
        <v>0</v>
      </c>
      <c r="P37" s="493">
        <v>0</v>
      </c>
      <c r="Q37" s="491">
        <v>0</v>
      </c>
      <c r="R37" s="491">
        <v>0</v>
      </c>
      <c r="S37" s="491">
        <v>0</v>
      </c>
      <c r="T37" s="491">
        <v>0</v>
      </c>
      <c r="U37" s="491">
        <v>9.9999999999999995E-7</v>
      </c>
      <c r="V37" s="491">
        <v>0</v>
      </c>
      <c r="W37" s="491">
        <v>0</v>
      </c>
      <c r="X37" s="491">
        <v>0</v>
      </c>
      <c r="Y37" s="491">
        <v>0</v>
      </c>
      <c r="Z37" s="492">
        <v>0</v>
      </c>
      <c r="AA37" s="492">
        <v>0</v>
      </c>
      <c r="AB37" s="492">
        <v>0</v>
      </c>
      <c r="AC37" s="493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6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6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83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245.72785789999998</v>
      </c>
      <c r="BX37" s="55">
        <v>1171.5150055499998</v>
      </c>
      <c r="BY37" s="55">
        <v>963.78245733000006</v>
      </c>
      <c r="BZ37" s="55">
        <v>1111.68008747</v>
      </c>
      <c r="CA37" s="496">
        <v>619.82646867000005</v>
      </c>
      <c r="CB37" s="55">
        <v>430.13653551999994</v>
      </c>
      <c r="CC37" s="55">
        <v>596.12013528000011</v>
      </c>
      <c r="CD37" s="55">
        <v>861.72283289999973</v>
      </c>
      <c r="CE37" s="55">
        <v>1009.4681369900001</v>
      </c>
      <c r="CF37" s="55">
        <v>751.7826562499996</v>
      </c>
      <c r="CG37" s="55">
        <v>935.34154550000017</v>
      </c>
      <c r="CH37" s="55">
        <v>718.75562068999989</v>
      </c>
      <c r="CI37" s="55">
        <v>315.33278098</v>
      </c>
      <c r="CJ37" s="55">
        <v>368.12473403000001</v>
      </c>
      <c r="CK37" s="55">
        <v>1053.6890563899999</v>
      </c>
      <c r="CL37" s="161">
        <v>592.69424621000019</v>
      </c>
      <c r="CM37" s="497">
        <f t="shared" si="8"/>
        <v>0</v>
      </c>
      <c r="CN37" s="497">
        <f t="shared" si="9"/>
        <v>3492.7054082499999</v>
      </c>
      <c r="CO37" s="486">
        <f t="shared" si="10"/>
        <v>8252.9947494099997</v>
      </c>
      <c r="CP37" s="493">
        <f t="shared" si="14"/>
        <v>136.29232313483647</v>
      </c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  <c r="DM37" s="234"/>
    </row>
    <row r="38" spans="1:117" ht="20.100000000000001" customHeight="1" x14ac:dyDescent="0.25">
      <c r="A38" s="549"/>
      <c r="B38" s="474" t="s">
        <v>182</v>
      </c>
      <c r="C38" s="475" t="s">
        <v>184</v>
      </c>
      <c r="D38" s="491">
        <v>0</v>
      </c>
      <c r="E38" s="491">
        <v>0</v>
      </c>
      <c r="F38" s="491">
        <v>0</v>
      </c>
      <c r="G38" s="491">
        <v>0</v>
      </c>
      <c r="H38" s="491">
        <v>0</v>
      </c>
      <c r="I38" s="491">
        <v>0</v>
      </c>
      <c r="J38" s="491">
        <v>0</v>
      </c>
      <c r="K38" s="491">
        <v>0</v>
      </c>
      <c r="L38" s="491">
        <v>0</v>
      </c>
      <c r="M38" s="492">
        <v>0</v>
      </c>
      <c r="N38" s="492">
        <v>0</v>
      </c>
      <c r="O38" s="492">
        <v>0</v>
      </c>
      <c r="P38" s="493">
        <v>0</v>
      </c>
      <c r="Q38" s="491">
        <v>0</v>
      </c>
      <c r="R38" s="491">
        <v>0</v>
      </c>
      <c r="S38" s="491">
        <v>0</v>
      </c>
      <c r="T38" s="491">
        <v>0</v>
      </c>
      <c r="U38" s="491">
        <v>0</v>
      </c>
      <c r="V38" s="491">
        <v>0</v>
      </c>
      <c r="W38" s="491">
        <v>0</v>
      </c>
      <c r="X38" s="491">
        <v>0</v>
      </c>
      <c r="Y38" s="491">
        <v>0</v>
      </c>
      <c r="Z38" s="492">
        <v>0</v>
      </c>
      <c r="AA38" s="492">
        <v>0</v>
      </c>
      <c r="AB38" s="492">
        <v>0</v>
      </c>
      <c r="AC38" s="493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6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6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83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496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7.4086896599999994</v>
      </c>
      <c r="CG38" s="55">
        <v>13.596053639999997</v>
      </c>
      <c r="CH38" s="55">
        <v>12.30974279</v>
      </c>
      <c r="CI38" s="55">
        <v>14.634236520000002</v>
      </c>
      <c r="CJ38" s="55">
        <v>11.434569870000001</v>
      </c>
      <c r="CK38" s="55">
        <v>12.244756669999999</v>
      </c>
      <c r="CL38" s="161">
        <v>17.816342979999998</v>
      </c>
      <c r="CM38" s="497">
        <f t="shared" si="8"/>
        <v>0</v>
      </c>
      <c r="CN38" s="497">
        <f t="shared" si="9"/>
        <v>0</v>
      </c>
      <c r="CO38" s="486">
        <f t="shared" si="10"/>
        <v>89.444392129999997</v>
      </c>
      <c r="CP38" s="493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</row>
    <row r="39" spans="1:117" ht="20.100000000000001" customHeight="1" x14ac:dyDescent="0.25">
      <c r="A39" s="549"/>
      <c r="B39" s="474" t="s">
        <v>183</v>
      </c>
      <c r="C39" s="475" t="s">
        <v>185</v>
      </c>
      <c r="D39" s="491">
        <v>0</v>
      </c>
      <c r="E39" s="491">
        <v>0</v>
      </c>
      <c r="F39" s="491">
        <v>0</v>
      </c>
      <c r="G39" s="491">
        <v>0</v>
      </c>
      <c r="H39" s="491">
        <v>0</v>
      </c>
      <c r="I39" s="491">
        <v>0</v>
      </c>
      <c r="J39" s="491">
        <v>0</v>
      </c>
      <c r="K39" s="491">
        <v>0</v>
      </c>
      <c r="L39" s="491">
        <v>0</v>
      </c>
      <c r="M39" s="492">
        <v>0</v>
      </c>
      <c r="N39" s="492">
        <v>0</v>
      </c>
      <c r="O39" s="492">
        <v>0</v>
      </c>
      <c r="P39" s="493">
        <v>0</v>
      </c>
      <c r="Q39" s="491">
        <v>0</v>
      </c>
      <c r="R39" s="491">
        <v>0</v>
      </c>
      <c r="S39" s="491">
        <v>0</v>
      </c>
      <c r="T39" s="491">
        <v>0</v>
      </c>
      <c r="U39" s="491">
        <v>0</v>
      </c>
      <c r="V39" s="491">
        <v>0</v>
      </c>
      <c r="W39" s="491">
        <v>0</v>
      </c>
      <c r="X39" s="491">
        <v>0</v>
      </c>
      <c r="Y39" s="491">
        <v>0</v>
      </c>
      <c r="Z39" s="492">
        <v>0</v>
      </c>
      <c r="AA39" s="492">
        <v>0</v>
      </c>
      <c r="AB39" s="492">
        <v>0</v>
      </c>
      <c r="AC39" s="493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6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6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83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96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7.4086896600000003</v>
      </c>
      <c r="CG39" s="55">
        <v>13.812849120000001</v>
      </c>
      <c r="CH39" s="55">
        <v>12.309742789999998</v>
      </c>
      <c r="CI39" s="55">
        <v>14.901208910000006</v>
      </c>
      <c r="CJ39" s="55">
        <v>11.703287619999999</v>
      </c>
      <c r="CK39" s="55">
        <v>13.069322100000004</v>
      </c>
      <c r="CL39" s="161">
        <v>22.549048459999998</v>
      </c>
      <c r="CM39" s="497">
        <f t="shared" si="8"/>
        <v>0</v>
      </c>
      <c r="CN39" s="497">
        <f t="shared" si="9"/>
        <v>0</v>
      </c>
      <c r="CO39" s="486">
        <f t="shared" si="10"/>
        <v>95.754148660000013</v>
      </c>
      <c r="CP39" s="493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  <c r="DM39" s="234"/>
    </row>
    <row r="40" spans="1:117" ht="20.100000000000001" customHeight="1" x14ac:dyDescent="0.25">
      <c r="A40" s="549"/>
      <c r="B40" s="474" t="s">
        <v>194</v>
      </c>
      <c r="C40" s="475" t="s">
        <v>195</v>
      </c>
      <c r="D40" s="491"/>
      <c r="E40" s="491"/>
      <c r="F40" s="491"/>
      <c r="G40" s="491"/>
      <c r="H40" s="491"/>
      <c r="I40" s="491"/>
      <c r="J40" s="491"/>
      <c r="K40" s="491"/>
      <c r="L40" s="491"/>
      <c r="M40" s="492"/>
      <c r="N40" s="492"/>
      <c r="O40" s="492"/>
      <c r="P40" s="493"/>
      <c r="Q40" s="491"/>
      <c r="R40" s="491"/>
      <c r="S40" s="491"/>
      <c r="T40" s="491"/>
      <c r="U40" s="491"/>
      <c r="V40" s="491"/>
      <c r="W40" s="491"/>
      <c r="X40" s="491"/>
      <c r="Y40" s="491"/>
      <c r="Z40" s="492"/>
      <c r="AA40" s="492"/>
      <c r="AB40" s="492"/>
      <c r="AC40" s="493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496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496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483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96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5.9108999999999993E-3</v>
      </c>
      <c r="CJ40" s="55">
        <v>1.0372030000000001E-2</v>
      </c>
      <c r="CK40" s="55">
        <v>0.82456543000000004</v>
      </c>
      <c r="CL40" s="161">
        <v>4.7026405000000002</v>
      </c>
      <c r="CM40" s="497">
        <f t="shared" si="8"/>
        <v>0</v>
      </c>
      <c r="CN40" s="497">
        <f t="shared" si="9"/>
        <v>0</v>
      </c>
      <c r="CO40" s="486">
        <f t="shared" si="10"/>
        <v>5.5434888600000001</v>
      </c>
      <c r="CP40" s="493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</row>
    <row r="41" spans="1:117" ht="20.100000000000001" customHeight="1" x14ac:dyDescent="0.25">
      <c r="A41" s="549"/>
      <c r="B41" s="474" t="s">
        <v>21</v>
      </c>
      <c r="C41" s="475" t="s">
        <v>22</v>
      </c>
      <c r="D41" s="491">
        <v>1677.97</v>
      </c>
      <c r="E41" s="491">
        <v>1014.61</v>
      </c>
      <c r="F41" s="491">
        <v>1054.51</v>
      </c>
      <c r="G41" s="491">
        <v>874.32</v>
      </c>
      <c r="H41" s="491">
        <v>865.67</v>
      </c>
      <c r="I41" s="491">
        <v>1119.43</v>
      </c>
      <c r="J41" s="491">
        <v>1000.75</v>
      </c>
      <c r="K41" s="491">
        <v>1090.03</v>
      </c>
      <c r="L41" s="491">
        <v>1051.8900000000001</v>
      </c>
      <c r="M41" s="492">
        <v>1036.925</v>
      </c>
      <c r="N41" s="492">
        <v>1077.0999999999999</v>
      </c>
      <c r="O41" s="492">
        <v>1266.73</v>
      </c>
      <c r="P41" s="493">
        <f>SUM(D41:O41)</f>
        <v>13129.934999999999</v>
      </c>
      <c r="Q41" s="55">
        <v>1406.03</v>
      </c>
      <c r="R41" s="55">
        <v>1027.7</v>
      </c>
      <c r="S41" s="55">
        <v>1125.7249999999999</v>
      </c>
      <c r="T41" s="55">
        <v>946.67</v>
      </c>
      <c r="U41" s="55">
        <v>901.37</v>
      </c>
      <c r="V41" s="55">
        <v>1050.4100000000001</v>
      </c>
      <c r="W41" s="55">
        <v>892.85</v>
      </c>
      <c r="X41" s="55">
        <v>928.99</v>
      </c>
      <c r="Y41" s="55">
        <v>902.17</v>
      </c>
      <c r="Z41" s="55">
        <v>1053.97</v>
      </c>
      <c r="AA41" s="55">
        <v>836.13</v>
      </c>
      <c r="AB41" s="55">
        <v>724.03</v>
      </c>
      <c r="AC41" s="493">
        <f>SUM(Q41:AB41)</f>
        <v>11796.045</v>
      </c>
      <c r="AD41" s="55">
        <v>1445.95</v>
      </c>
      <c r="AE41" s="55">
        <v>879.38</v>
      </c>
      <c r="AF41" s="55">
        <v>965.07</v>
      </c>
      <c r="AG41" s="55">
        <v>808.79</v>
      </c>
      <c r="AH41" s="55">
        <v>940.72</v>
      </c>
      <c r="AI41" s="55">
        <v>1104.48</v>
      </c>
      <c r="AJ41" s="55">
        <v>844.83</v>
      </c>
      <c r="AK41" s="55">
        <v>939.28</v>
      </c>
      <c r="AL41" s="55">
        <v>813.86</v>
      </c>
      <c r="AM41" s="245">
        <v>1109.1300000000001</v>
      </c>
      <c r="AN41" s="245">
        <v>1101.8900000000001</v>
      </c>
      <c r="AO41" s="245">
        <v>1037.92</v>
      </c>
      <c r="AP41" s="496">
        <v>1240.1099999999999</v>
      </c>
      <c r="AQ41" s="55">
        <v>876.95</v>
      </c>
      <c r="AR41" s="55">
        <v>1023.18</v>
      </c>
      <c r="AS41" s="55">
        <v>706.5</v>
      </c>
      <c r="AT41" s="55">
        <v>983.35</v>
      </c>
      <c r="AU41" s="55">
        <v>994.26</v>
      </c>
      <c r="AV41" s="55">
        <v>1134.43</v>
      </c>
      <c r="AW41" s="55">
        <v>1171.96</v>
      </c>
      <c r="AX41" s="55">
        <v>912.92</v>
      </c>
      <c r="AY41" s="55">
        <v>1209.23</v>
      </c>
      <c r="AZ41" s="55">
        <v>1218.99</v>
      </c>
      <c r="BA41" s="55">
        <v>1414.36</v>
      </c>
      <c r="BB41" s="496">
        <v>1782.76</v>
      </c>
      <c r="BC41" s="55">
        <v>1115</v>
      </c>
      <c r="BD41" s="55">
        <v>1071.26</v>
      </c>
      <c r="BE41" s="55">
        <v>1139.29</v>
      </c>
      <c r="BF41" s="55">
        <v>1128.4100000000001</v>
      </c>
      <c r="BG41" s="55">
        <v>1273.56</v>
      </c>
      <c r="BH41" s="55">
        <v>1371.22</v>
      </c>
      <c r="BI41" s="55">
        <v>1302.83</v>
      </c>
      <c r="BJ41" s="55">
        <v>1223.78</v>
      </c>
      <c r="BK41" s="55">
        <v>1518.68</v>
      </c>
      <c r="BL41" s="55">
        <v>1302.28</v>
      </c>
      <c r="BM41" s="55">
        <v>2060.9899999999998</v>
      </c>
      <c r="BN41" s="483">
        <f t="shared" si="13"/>
        <v>16290.060000000001</v>
      </c>
      <c r="BO41" s="55">
        <v>2273.6</v>
      </c>
      <c r="BP41" s="55">
        <v>1350.48</v>
      </c>
      <c r="BQ41" s="55">
        <v>1449.52</v>
      </c>
      <c r="BR41" s="55">
        <v>1225.22</v>
      </c>
      <c r="BS41" s="55">
        <v>1341.84</v>
      </c>
      <c r="BT41" s="55">
        <v>1318.42</v>
      </c>
      <c r="BU41" s="55">
        <v>1461.44</v>
      </c>
      <c r="BV41" s="55">
        <v>1404.95</v>
      </c>
      <c r="BW41" s="55">
        <v>1214.8302661</v>
      </c>
      <c r="BX41" s="55">
        <v>1634.46</v>
      </c>
      <c r="BY41" s="55">
        <v>1420.73</v>
      </c>
      <c r="BZ41" s="55">
        <v>1867.86</v>
      </c>
      <c r="CA41" s="496">
        <v>2176.56</v>
      </c>
      <c r="CB41" s="55">
        <v>1508.34</v>
      </c>
      <c r="CC41" s="55">
        <v>1695.22</v>
      </c>
      <c r="CD41" s="55">
        <v>1437.21</v>
      </c>
      <c r="CE41" s="55">
        <v>1380.44</v>
      </c>
      <c r="CF41" s="55">
        <v>1488.5</v>
      </c>
      <c r="CG41" s="55">
        <v>1480.65</v>
      </c>
      <c r="CH41" s="55">
        <v>1563.65</v>
      </c>
      <c r="CI41" s="55">
        <v>1431.33</v>
      </c>
      <c r="CJ41" s="55">
        <v>1678.71</v>
      </c>
      <c r="CK41" s="55">
        <v>1713.46</v>
      </c>
      <c r="CL41" s="161">
        <v>2010.63</v>
      </c>
      <c r="CM41" s="497">
        <f t="shared" si="8"/>
        <v>16290.060000000001</v>
      </c>
      <c r="CN41" s="497">
        <f t="shared" si="9"/>
        <v>17963.350266100002</v>
      </c>
      <c r="CO41" s="486">
        <f t="shared" si="10"/>
        <v>19564.7</v>
      </c>
      <c r="CP41" s="493">
        <f t="shared" si="14"/>
        <v>8.9145382691892863</v>
      </c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  <c r="DM41" s="234"/>
    </row>
    <row r="42" spans="1:117" ht="20.100000000000001" customHeight="1" x14ac:dyDescent="0.25">
      <c r="A42" s="549"/>
      <c r="B42" s="474" t="s">
        <v>23</v>
      </c>
      <c r="C42" s="475" t="s">
        <v>24</v>
      </c>
      <c r="D42" s="491">
        <v>689.38</v>
      </c>
      <c r="E42" s="491">
        <v>666.04</v>
      </c>
      <c r="F42" s="491">
        <v>655.37</v>
      </c>
      <c r="G42" s="491">
        <v>822.38</v>
      </c>
      <c r="H42" s="491">
        <v>752.44</v>
      </c>
      <c r="I42" s="491">
        <v>975.67</v>
      </c>
      <c r="J42" s="491">
        <v>809</v>
      </c>
      <c r="K42" s="491">
        <v>829.02</v>
      </c>
      <c r="L42" s="491">
        <v>747.98</v>
      </c>
      <c r="M42" s="492">
        <v>950.86500000000001</v>
      </c>
      <c r="N42" s="492">
        <v>674.2</v>
      </c>
      <c r="O42" s="492">
        <v>1067.54</v>
      </c>
      <c r="P42" s="493">
        <f>SUM(D42:O42)</f>
        <v>9639.8849999999984</v>
      </c>
      <c r="Q42" s="55">
        <v>583.4</v>
      </c>
      <c r="R42" s="55">
        <v>635.84</v>
      </c>
      <c r="S42" s="55">
        <v>769.77</v>
      </c>
      <c r="T42" s="55">
        <v>786.2</v>
      </c>
      <c r="U42" s="55">
        <v>778.55</v>
      </c>
      <c r="V42" s="55">
        <v>887.1</v>
      </c>
      <c r="W42" s="55">
        <v>755.08199999999999</v>
      </c>
      <c r="X42" s="55">
        <v>695.73</v>
      </c>
      <c r="Y42" s="55">
        <v>742.78</v>
      </c>
      <c r="Z42" s="55">
        <v>873.12</v>
      </c>
      <c r="AA42" s="55">
        <v>999.03</v>
      </c>
      <c r="AB42" s="55">
        <v>864.49</v>
      </c>
      <c r="AC42" s="493">
        <f>SUM(Q42:AB42)</f>
        <v>9371.0920000000006</v>
      </c>
      <c r="AD42" s="55">
        <v>636.92999999999995</v>
      </c>
      <c r="AE42" s="55">
        <v>694.05</v>
      </c>
      <c r="AF42" s="55">
        <v>605.32000000000005</v>
      </c>
      <c r="AG42" s="55">
        <v>803.08</v>
      </c>
      <c r="AH42" s="55">
        <v>812.71</v>
      </c>
      <c r="AI42" s="55">
        <v>1072.05</v>
      </c>
      <c r="AJ42" s="55">
        <v>560.73</v>
      </c>
      <c r="AK42" s="55">
        <v>767.1</v>
      </c>
      <c r="AL42" s="55">
        <v>695.7</v>
      </c>
      <c r="AM42" s="245">
        <v>858.43</v>
      </c>
      <c r="AN42" s="245">
        <v>828.6</v>
      </c>
      <c r="AO42" s="245">
        <v>1285.45</v>
      </c>
      <c r="AP42" s="496">
        <v>554.37</v>
      </c>
      <c r="AQ42" s="55">
        <v>484.12</v>
      </c>
      <c r="AR42" s="55">
        <v>568.12</v>
      </c>
      <c r="AS42" s="55">
        <v>661.35</v>
      </c>
      <c r="AT42" s="55">
        <v>918.97</v>
      </c>
      <c r="AU42" s="55">
        <v>927.2</v>
      </c>
      <c r="AV42" s="55">
        <v>900.45</v>
      </c>
      <c r="AW42" s="55">
        <v>807.18</v>
      </c>
      <c r="AX42" s="55">
        <v>833.55</v>
      </c>
      <c r="AY42" s="55">
        <v>1116.49</v>
      </c>
      <c r="AZ42" s="55">
        <v>992.18</v>
      </c>
      <c r="BA42" s="55">
        <v>1454.16</v>
      </c>
      <c r="BB42" s="496">
        <v>928.94</v>
      </c>
      <c r="BC42" s="55">
        <v>573.65</v>
      </c>
      <c r="BD42" s="55">
        <v>647.67999999999995</v>
      </c>
      <c r="BE42" s="55">
        <v>777.24</v>
      </c>
      <c r="BF42" s="55">
        <v>942.67</v>
      </c>
      <c r="BG42" s="55">
        <v>1143.5999999999999</v>
      </c>
      <c r="BH42" s="55">
        <v>1102.0600999999999</v>
      </c>
      <c r="BI42" s="55">
        <v>981.93</v>
      </c>
      <c r="BJ42" s="55">
        <v>1028.9100000000001</v>
      </c>
      <c r="BK42" s="55">
        <v>1416.66</v>
      </c>
      <c r="BL42" s="55">
        <v>1131.51</v>
      </c>
      <c r="BM42" s="55">
        <v>2022.82</v>
      </c>
      <c r="BN42" s="483">
        <f t="shared" si="13"/>
        <v>12697.670100000001</v>
      </c>
      <c r="BO42" s="55">
        <v>1030.0999999999999</v>
      </c>
      <c r="BP42" s="55">
        <v>728.03</v>
      </c>
      <c r="BQ42" s="55">
        <v>758.85</v>
      </c>
      <c r="BR42" s="55">
        <v>971.85</v>
      </c>
      <c r="BS42" s="55">
        <v>1184.94</v>
      </c>
      <c r="BT42" s="55">
        <v>1167.47</v>
      </c>
      <c r="BU42" s="55">
        <v>1128.76</v>
      </c>
      <c r="BV42" s="55">
        <v>1117.5</v>
      </c>
      <c r="BW42" s="55">
        <v>806.9605327999999</v>
      </c>
      <c r="BX42" s="55">
        <v>1373.6</v>
      </c>
      <c r="BY42" s="55">
        <v>1015.36</v>
      </c>
      <c r="BZ42" s="55">
        <v>2013.9</v>
      </c>
      <c r="CA42" s="496">
        <v>999.41</v>
      </c>
      <c r="CB42" s="55">
        <v>629.6</v>
      </c>
      <c r="CC42" s="55">
        <v>804</v>
      </c>
      <c r="CD42" s="55">
        <v>1088.25</v>
      </c>
      <c r="CE42" s="55">
        <v>1187.5999999999999</v>
      </c>
      <c r="CF42" s="55">
        <v>1240.8499999999999</v>
      </c>
      <c r="CG42" s="55">
        <v>1006.4</v>
      </c>
      <c r="CH42" s="55">
        <v>920.55</v>
      </c>
      <c r="CI42" s="55">
        <v>1135.3</v>
      </c>
      <c r="CJ42" s="55">
        <v>1417.95</v>
      </c>
      <c r="CK42" s="55">
        <v>1055.5</v>
      </c>
      <c r="CL42" s="161">
        <v>2714</v>
      </c>
      <c r="CM42" s="497">
        <f t="shared" si="8"/>
        <v>12697.670100000001</v>
      </c>
      <c r="CN42" s="497">
        <f t="shared" si="9"/>
        <v>13297.320532800002</v>
      </c>
      <c r="CO42" s="486">
        <f t="shared" si="10"/>
        <v>14199.410000000002</v>
      </c>
      <c r="CP42" s="493">
        <f t="shared" si="14"/>
        <v>6.7839943015199911</v>
      </c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</row>
    <row r="43" spans="1:117" ht="20.100000000000001" customHeight="1" x14ac:dyDescent="0.25">
      <c r="A43" s="549"/>
      <c r="B43" s="474" t="s">
        <v>25</v>
      </c>
      <c r="C43" s="502" t="s">
        <v>48</v>
      </c>
      <c r="D43" s="491">
        <v>685.38</v>
      </c>
      <c r="E43" s="491">
        <v>665.03</v>
      </c>
      <c r="F43" s="491">
        <v>653.91999999999996</v>
      </c>
      <c r="G43" s="491">
        <v>812.38</v>
      </c>
      <c r="H43" s="491">
        <v>735.06</v>
      </c>
      <c r="I43" s="491">
        <v>974.17</v>
      </c>
      <c r="J43" s="491">
        <v>808.8</v>
      </c>
      <c r="K43" s="491">
        <v>828.62</v>
      </c>
      <c r="L43" s="491">
        <v>743.85</v>
      </c>
      <c r="M43" s="492">
        <v>946.26499999999999</v>
      </c>
      <c r="N43" s="492">
        <v>670.4</v>
      </c>
      <c r="O43" s="492">
        <v>1058.3399999999999</v>
      </c>
      <c r="P43" s="493">
        <f>SUM(D43:O43)</f>
        <v>9582.2150000000001</v>
      </c>
      <c r="Q43" s="55">
        <v>581.9</v>
      </c>
      <c r="R43" s="55">
        <v>635.74</v>
      </c>
      <c r="S43" s="55">
        <v>761.67</v>
      </c>
      <c r="T43" s="55">
        <v>784.49</v>
      </c>
      <c r="U43" s="55">
        <v>778.55</v>
      </c>
      <c r="V43" s="55">
        <v>855.8</v>
      </c>
      <c r="W43" s="55">
        <v>753.08</v>
      </c>
      <c r="X43" s="55">
        <v>693.53</v>
      </c>
      <c r="Y43" s="55">
        <v>727.82</v>
      </c>
      <c r="Z43" s="55">
        <v>861.62</v>
      </c>
      <c r="AA43" s="55">
        <v>981.03</v>
      </c>
      <c r="AB43" s="55">
        <v>839.59</v>
      </c>
      <c r="AC43" s="493">
        <f>SUM(Q43:AB43)</f>
        <v>9254.82</v>
      </c>
      <c r="AD43" s="55">
        <v>607.03</v>
      </c>
      <c r="AE43" s="55">
        <v>691.4</v>
      </c>
      <c r="AF43" s="55">
        <v>590.04</v>
      </c>
      <c r="AG43" s="55">
        <v>791.08</v>
      </c>
      <c r="AH43" s="55">
        <v>803.51</v>
      </c>
      <c r="AI43" s="55">
        <v>1069.05</v>
      </c>
      <c r="AJ43" s="55">
        <v>560.38</v>
      </c>
      <c r="AK43" s="55">
        <v>764.6</v>
      </c>
      <c r="AL43" s="55">
        <v>694.1</v>
      </c>
      <c r="AM43" s="245">
        <v>857.73</v>
      </c>
      <c r="AN43" s="245">
        <v>823.6</v>
      </c>
      <c r="AO43" s="245">
        <v>1267.45</v>
      </c>
      <c r="AP43" s="496">
        <v>554.37</v>
      </c>
      <c r="AQ43" s="55">
        <v>482.42</v>
      </c>
      <c r="AR43" s="55">
        <v>567.72</v>
      </c>
      <c r="AS43" s="55">
        <v>657.85</v>
      </c>
      <c r="AT43" s="55">
        <v>918.97</v>
      </c>
      <c r="AU43" s="55">
        <v>925.23</v>
      </c>
      <c r="AV43" s="55">
        <v>884.75</v>
      </c>
      <c r="AW43" s="55">
        <v>807.18</v>
      </c>
      <c r="AX43" s="55">
        <v>833.55</v>
      </c>
      <c r="AY43" s="55">
        <v>1116.49</v>
      </c>
      <c r="AZ43" s="55">
        <v>976.98</v>
      </c>
      <c r="BA43" s="55">
        <v>1450.66</v>
      </c>
      <c r="BB43" s="496">
        <v>928.79</v>
      </c>
      <c r="BC43" s="55">
        <v>570.45000000000005</v>
      </c>
      <c r="BD43" s="55">
        <v>647.67999999999995</v>
      </c>
      <c r="BE43" s="55">
        <v>776.24</v>
      </c>
      <c r="BF43" s="55">
        <v>936.97</v>
      </c>
      <c r="BG43" s="55">
        <v>1140.5</v>
      </c>
      <c r="BH43" s="55">
        <v>1100.8599999999999</v>
      </c>
      <c r="BI43" s="55">
        <v>977.63</v>
      </c>
      <c r="BJ43" s="55">
        <v>1027.9100000000001</v>
      </c>
      <c r="BK43" s="55">
        <v>1416.66</v>
      </c>
      <c r="BL43" s="55">
        <v>1125.71</v>
      </c>
      <c r="BM43" s="55">
        <v>2010.02</v>
      </c>
      <c r="BN43" s="483">
        <f t="shared" si="13"/>
        <v>12659.420000000002</v>
      </c>
      <c r="BO43" s="55">
        <v>1027.7</v>
      </c>
      <c r="BP43" s="55">
        <v>724.03</v>
      </c>
      <c r="BQ43" s="55">
        <v>738.85</v>
      </c>
      <c r="BR43" s="55">
        <v>943.75</v>
      </c>
      <c r="BS43" s="55">
        <v>1169.94</v>
      </c>
      <c r="BT43" s="55">
        <v>1167.47</v>
      </c>
      <c r="BU43" s="55">
        <v>1118.26</v>
      </c>
      <c r="BV43" s="55">
        <v>1117.5</v>
      </c>
      <c r="BW43" s="55">
        <v>801.56053279999992</v>
      </c>
      <c r="BX43" s="55">
        <v>1446.55</v>
      </c>
      <c r="BY43" s="55">
        <v>1013.86</v>
      </c>
      <c r="BZ43" s="55">
        <v>1970.6</v>
      </c>
      <c r="CA43" s="496">
        <v>996.31</v>
      </c>
      <c r="CB43" s="55">
        <v>629.6</v>
      </c>
      <c r="CC43" s="55">
        <v>803.1</v>
      </c>
      <c r="CD43" s="55">
        <v>1088.25</v>
      </c>
      <c r="CE43" s="55">
        <v>1185.5999999999999</v>
      </c>
      <c r="CF43" s="55">
        <v>1239.45</v>
      </c>
      <c r="CG43" s="55">
        <v>997</v>
      </c>
      <c r="CH43" s="55">
        <v>919.75</v>
      </c>
      <c r="CI43" s="55">
        <v>1134.3</v>
      </c>
      <c r="CJ43" s="55">
        <v>1415.85</v>
      </c>
      <c r="CK43" s="55">
        <v>1053.5</v>
      </c>
      <c r="CL43" s="161">
        <v>2681.1</v>
      </c>
      <c r="CM43" s="497">
        <f t="shared" si="8"/>
        <v>12659.420000000002</v>
      </c>
      <c r="CN43" s="497">
        <f t="shared" si="9"/>
        <v>13240.0705328</v>
      </c>
      <c r="CO43" s="486">
        <f t="shared" si="10"/>
        <v>14143.81</v>
      </c>
      <c r="CP43" s="493">
        <f t="shared" si="14"/>
        <v>6.82579042884357</v>
      </c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</row>
    <row r="44" spans="1:117" ht="20.100000000000001" customHeight="1" x14ac:dyDescent="0.25">
      <c r="A44" s="549"/>
      <c r="B44" s="474" t="s">
        <v>42</v>
      </c>
      <c r="C44" s="475" t="s">
        <v>27</v>
      </c>
      <c r="D44" s="491">
        <v>0</v>
      </c>
      <c r="E44" s="491">
        <v>0</v>
      </c>
      <c r="F44" s="491">
        <v>0</v>
      </c>
      <c r="G44" s="491">
        <v>0</v>
      </c>
      <c r="H44" s="491">
        <v>9.9999999999999995E-7</v>
      </c>
      <c r="I44" s="491">
        <v>0</v>
      </c>
      <c r="J44" s="491">
        <v>0</v>
      </c>
      <c r="K44" s="491">
        <v>0</v>
      </c>
      <c r="L44" s="491">
        <v>0</v>
      </c>
      <c r="M44" s="492">
        <v>0</v>
      </c>
      <c r="N44" s="492">
        <v>0</v>
      </c>
      <c r="O44" s="492">
        <v>0</v>
      </c>
      <c r="P44" s="493">
        <f>SUM(D44:O44)</f>
        <v>9.9999999999999995E-7</v>
      </c>
      <c r="Q44" s="55">
        <v>0</v>
      </c>
      <c r="R44" s="55">
        <v>0</v>
      </c>
      <c r="S44" s="55">
        <v>0</v>
      </c>
      <c r="T44" s="55">
        <v>0</v>
      </c>
      <c r="U44" s="55">
        <v>0.91</v>
      </c>
      <c r="V44" s="55">
        <v>31.3</v>
      </c>
      <c r="W44" s="55">
        <v>2.0019999999999998</v>
      </c>
      <c r="X44" s="55">
        <v>2.2000000000000002</v>
      </c>
      <c r="Y44" s="55">
        <v>14.96</v>
      </c>
      <c r="Z44" s="55">
        <v>11.5</v>
      </c>
      <c r="AA44" s="55">
        <v>18</v>
      </c>
      <c r="AB44" s="55">
        <v>24.9</v>
      </c>
      <c r="AC44" s="493">
        <f>SUM(Q44:AB44)</f>
        <v>105.77200000000002</v>
      </c>
      <c r="AD44" s="55">
        <v>29.9</v>
      </c>
      <c r="AE44" s="55">
        <v>2.65</v>
      </c>
      <c r="AF44" s="55">
        <v>15.28</v>
      </c>
      <c r="AG44" s="55">
        <v>12</v>
      </c>
      <c r="AH44" s="55">
        <v>9.1999999999999993</v>
      </c>
      <c r="AI44" s="55">
        <v>3</v>
      </c>
      <c r="AJ44" s="55">
        <v>0.35</v>
      </c>
      <c r="AK44" s="55">
        <v>2.5</v>
      </c>
      <c r="AL44" s="55">
        <v>1.6</v>
      </c>
      <c r="AM44" s="245">
        <v>0.7</v>
      </c>
      <c r="AN44" s="245">
        <v>5</v>
      </c>
      <c r="AO44" s="245">
        <v>18</v>
      </c>
      <c r="AP44" s="496">
        <v>0</v>
      </c>
      <c r="AQ44" s="55">
        <v>1.7</v>
      </c>
      <c r="AR44" s="55">
        <v>0.4</v>
      </c>
      <c r="AS44" s="55">
        <v>3.5</v>
      </c>
      <c r="AT44" s="55">
        <v>0</v>
      </c>
      <c r="AU44" s="55">
        <v>1.97</v>
      </c>
      <c r="AV44" s="55">
        <v>15.7</v>
      </c>
      <c r="AW44" s="55">
        <v>0</v>
      </c>
      <c r="AX44" s="55">
        <v>0</v>
      </c>
      <c r="AY44" s="55">
        <v>0</v>
      </c>
      <c r="AZ44" s="55">
        <v>15.2</v>
      </c>
      <c r="BA44" s="55">
        <v>3.5</v>
      </c>
      <c r="BB44" s="496">
        <v>0.15</v>
      </c>
      <c r="BC44" s="55">
        <v>3.2</v>
      </c>
      <c r="BD44" s="55">
        <v>0</v>
      </c>
      <c r="BE44" s="55">
        <v>1</v>
      </c>
      <c r="BF44" s="55">
        <v>5.7</v>
      </c>
      <c r="BG44" s="55">
        <v>3.1</v>
      </c>
      <c r="BH44" s="55">
        <v>1.2000999999999999</v>
      </c>
      <c r="BI44" s="55">
        <v>4.3</v>
      </c>
      <c r="BJ44" s="55">
        <v>1</v>
      </c>
      <c r="BK44" s="55">
        <v>0</v>
      </c>
      <c r="BL44" s="55">
        <v>5.8</v>
      </c>
      <c r="BM44" s="55">
        <v>12.8</v>
      </c>
      <c r="BN44" s="483">
        <f t="shared" si="13"/>
        <v>38.250100000000003</v>
      </c>
      <c r="BO44" s="55">
        <v>2.4</v>
      </c>
      <c r="BP44" s="55">
        <v>4</v>
      </c>
      <c r="BQ44" s="55">
        <v>20</v>
      </c>
      <c r="BR44" s="55">
        <v>28.1</v>
      </c>
      <c r="BS44" s="55">
        <v>15</v>
      </c>
      <c r="BT44" s="55">
        <v>0</v>
      </c>
      <c r="BU44" s="55">
        <v>10.5</v>
      </c>
      <c r="BV44" s="55">
        <v>0</v>
      </c>
      <c r="BW44" s="55">
        <v>5.4</v>
      </c>
      <c r="BX44" s="55">
        <v>0</v>
      </c>
      <c r="BY44" s="55">
        <v>1.5</v>
      </c>
      <c r="BZ44" s="55">
        <v>43.3</v>
      </c>
      <c r="CA44" s="496">
        <v>3.1</v>
      </c>
      <c r="CB44" s="55">
        <v>0</v>
      </c>
      <c r="CC44" s="55">
        <v>0.9</v>
      </c>
      <c r="CD44" s="55">
        <v>0</v>
      </c>
      <c r="CE44" s="55">
        <v>2</v>
      </c>
      <c r="CF44" s="55">
        <v>1.4</v>
      </c>
      <c r="CG44" s="55">
        <v>9.4</v>
      </c>
      <c r="CH44" s="55">
        <v>0.8</v>
      </c>
      <c r="CI44" s="55">
        <v>1</v>
      </c>
      <c r="CJ44" s="55">
        <v>2.1</v>
      </c>
      <c r="CK44" s="55">
        <v>2</v>
      </c>
      <c r="CL44" s="161">
        <v>32.9</v>
      </c>
      <c r="CM44" s="497">
        <f t="shared" si="8"/>
        <v>38.250100000000003</v>
      </c>
      <c r="CN44" s="497">
        <f t="shared" si="9"/>
        <v>130.19999999999999</v>
      </c>
      <c r="CO44" s="486">
        <f t="shared" si="10"/>
        <v>55.6</v>
      </c>
      <c r="CP44" s="493">
        <f t="shared" si="14"/>
        <v>-57.296466973886325</v>
      </c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</row>
    <row r="45" spans="1:117" ht="20.100000000000001" customHeight="1" x14ac:dyDescent="0.25">
      <c r="A45" s="549"/>
      <c r="B45" s="474" t="s">
        <v>149</v>
      </c>
      <c r="C45" s="475" t="s">
        <v>156</v>
      </c>
      <c r="D45" s="491">
        <v>0</v>
      </c>
      <c r="E45" s="491">
        <v>0</v>
      </c>
      <c r="F45" s="491">
        <v>0</v>
      </c>
      <c r="G45" s="491">
        <v>0</v>
      </c>
      <c r="H45" s="491">
        <v>9.9999999999999995E-7</v>
      </c>
      <c r="I45" s="491">
        <v>0</v>
      </c>
      <c r="J45" s="491">
        <v>0</v>
      </c>
      <c r="K45" s="491">
        <v>0</v>
      </c>
      <c r="L45" s="491">
        <v>0</v>
      </c>
      <c r="M45" s="492">
        <v>0</v>
      </c>
      <c r="N45" s="492">
        <v>0</v>
      </c>
      <c r="O45" s="492">
        <v>0</v>
      </c>
      <c r="P45" s="493">
        <v>0</v>
      </c>
      <c r="Q45" s="491">
        <v>0</v>
      </c>
      <c r="R45" s="491">
        <v>0</v>
      </c>
      <c r="S45" s="491">
        <v>0</v>
      </c>
      <c r="T45" s="491">
        <v>0</v>
      </c>
      <c r="U45" s="491">
        <v>9.9999999999999995E-7</v>
      </c>
      <c r="V45" s="491">
        <v>0</v>
      </c>
      <c r="W45" s="491">
        <v>0</v>
      </c>
      <c r="X45" s="491">
        <v>0</v>
      </c>
      <c r="Y45" s="491">
        <v>0</v>
      </c>
      <c r="Z45" s="492">
        <v>0</v>
      </c>
      <c r="AA45" s="492">
        <v>0</v>
      </c>
      <c r="AB45" s="492">
        <v>0</v>
      </c>
      <c r="AC45" s="493">
        <v>0</v>
      </c>
      <c r="AD45" s="55">
        <v>0</v>
      </c>
      <c r="AE45" s="55">
        <v>0</v>
      </c>
      <c r="AF45" s="55">
        <v>0</v>
      </c>
      <c r="AG45" s="55">
        <v>10.40560022</v>
      </c>
      <c r="AH45" s="55">
        <v>15.458109589999999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6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6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83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4.1349453899999995</v>
      </c>
      <c r="CA45" s="496">
        <v>2.1323120899999997</v>
      </c>
      <c r="CB45" s="55">
        <v>4.7480270000000005E-2</v>
      </c>
      <c r="CC45" s="55">
        <v>0.92081191000000007</v>
      </c>
      <c r="CD45" s="55">
        <v>0.85169676000000005</v>
      </c>
      <c r="CE45" s="55">
        <v>2.0000000000000001E-4</v>
      </c>
      <c r="CF45" s="55">
        <v>0.52465944999999992</v>
      </c>
      <c r="CG45" s="55">
        <v>0.53274120999999997</v>
      </c>
      <c r="CH45" s="55">
        <v>0.40248738999999994</v>
      </c>
      <c r="CI45" s="55">
        <v>5.4358599999999998E-3</v>
      </c>
      <c r="CJ45" s="55">
        <v>1.9455499999999999E-3</v>
      </c>
      <c r="CK45" s="55">
        <v>4.7903499999999995E-2</v>
      </c>
      <c r="CL45" s="161">
        <v>4.3040189999999999E-2</v>
      </c>
      <c r="CM45" s="497">
        <f t="shared" si="8"/>
        <v>0</v>
      </c>
      <c r="CN45" s="497">
        <f t="shared" si="9"/>
        <v>4.1349453899999995</v>
      </c>
      <c r="CO45" s="486">
        <f t="shared" si="10"/>
        <v>5.5107141800000017</v>
      </c>
      <c r="CP45" s="493">
        <f t="shared" si="14"/>
        <v>33.271752350760849</v>
      </c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4"/>
      <c r="DL45" s="234"/>
      <c r="DM45" s="234"/>
    </row>
    <row r="46" spans="1:117" ht="20.100000000000001" customHeight="1" x14ac:dyDescent="0.25">
      <c r="A46" s="549"/>
      <c r="B46" s="474" t="s">
        <v>189</v>
      </c>
      <c r="C46" s="475" t="s">
        <v>190</v>
      </c>
      <c r="D46" s="491">
        <v>0</v>
      </c>
      <c r="E46" s="491">
        <v>0</v>
      </c>
      <c r="F46" s="491">
        <v>0</v>
      </c>
      <c r="G46" s="491">
        <v>0</v>
      </c>
      <c r="H46" s="491">
        <v>0</v>
      </c>
      <c r="I46" s="491">
        <v>0</v>
      </c>
      <c r="J46" s="491">
        <v>0</v>
      </c>
      <c r="K46" s="491">
        <v>0</v>
      </c>
      <c r="L46" s="491">
        <v>0</v>
      </c>
      <c r="M46" s="492">
        <v>0</v>
      </c>
      <c r="N46" s="492">
        <v>0</v>
      </c>
      <c r="O46" s="492">
        <v>0</v>
      </c>
      <c r="P46" s="493">
        <v>0</v>
      </c>
      <c r="Q46" s="491">
        <v>0</v>
      </c>
      <c r="R46" s="491">
        <v>0</v>
      </c>
      <c r="S46" s="491">
        <v>0</v>
      </c>
      <c r="T46" s="491">
        <v>0</v>
      </c>
      <c r="U46" s="491">
        <v>0</v>
      </c>
      <c r="V46" s="491">
        <v>0</v>
      </c>
      <c r="W46" s="491">
        <v>0</v>
      </c>
      <c r="X46" s="491">
        <v>0</v>
      </c>
      <c r="Y46" s="491">
        <v>0</v>
      </c>
      <c r="Z46" s="492">
        <v>0</v>
      </c>
      <c r="AA46" s="492">
        <v>0</v>
      </c>
      <c r="AB46" s="492">
        <v>0</v>
      </c>
      <c r="AC46" s="493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6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6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83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96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f>216795.48/1000000</f>
        <v>0.21679548000000001</v>
      </c>
      <c r="CH46" s="55">
        <v>0</v>
      </c>
      <c r="CI46" s="55">
        <v>0.26106149000000001</v>
      </c>
      <c r="CJ46" s="55">
        <v>0.25834572</v>
      </c>
      <c r="CK46" s="55">
        <v>0</v>
      </c>
      <c r="CL46" s="161">
        <v>3.0064979999999998E-2</v>
      </c>
      <c r="CM46" s="497">
        <f t="shared" si="8"/>
        <v>0</v>
      </c>
      <c r="CN46" s="497">
        <f t="shared" si="9"/>
        <v>0</v>
      </c>
      <c r="CO46" s="486">
        <f t="shared" si="10"/>
        <v>0.76626767000000007</v>
      </c>
      <c r="CP46" s="493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  <c r="DK46" s="234"/>
      <c r="DL46" s="234"/>
      <c r="DM46" s="234"/>
    </row>
    <row r="47" spans="1:117" ht="20.100000000000001" customHeight="1" x14ac:dyDescent="0.25">
      <c r="A47" s="549"/>
      <c r="B47" s="474" t="s">
        <v>86</v>
      </c>
      <c r="C47" s="475" t="s">
        <v>87</v>
      </c>
      <c r="D47" s="491">
        <v>0</v>
      </c>
      <c r="E47" s="491">
        <v>0</v>
      </c>
      <c r="F47" s="491">
        <v>0</v>
      </c>
      <c r="G47" s="491">
        <v>0</v>
      </c>
      <c r="H47" s="491">
        <v>9.9999999999999995E-7</v>
      </c>
      <c r="I47" s="491">
        <v>0</v>
      </c>
      <c r="J47" s="491">
        <v>0</v>
      </c>
      <c r="K47" s="491">
        <v>0</v>
      </c>
      <c r="L47" s="491">
        <v>0</v>
      </c>
      <c r="M47" s="492">
        <v>0</v>
      </c>
      <c r="N47" s="492">
        <v>0</v>
      </c>
      <c r="O47" s="492">
        <v>0</v>
      </c>
      <c r="P47" s="493">
        <v>0</v>
      </c>
      <c r="Q47" s="491">
        <v>0</v>
      </c>
      <c r="R47" s="491">
        <v>0</v>
      </c>
      <c r="S47" s="491">
        <v>0</v>
      </c>
      <c r="T47" s="491">
        <v>0</v>
      </c>
      <c r="U47" s="491">
        <v>9.9999999999999995E-7</v>
      </c>
      <c r="V47" s="491">
        <v>0</v>
      </c>
      <c r="W47" s="491">
        <v>0</v>
      </c>
      <c r="X47" s="491">
        <v>0</v>
      </c>
      <c r="Y47" s="491">
        <v>0</v>
      </c>
      <c r="Z47" s="492">
        <v>0</v>
      </c>
      <c r="AA47" s="492">
        <v>0</v>
      </c>
      <c r="AB47" s="492">
        <v>0</v>
      </c>
      <c r="AC47" s="493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6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12.558</v>
      </c>
      <c r="AX47" s="55">
        <v>9.7672399999999993</v>
      </c>
      <c r="AY47" s="55">
        <v>6.5339999999999998</v>
      </c>
      <c r="AZ47" s="55">
        <v>4.71</v>
      </c>
      <c r="BA47" s="55">
        <v>14.170030000000001</v>
      </c>
      <c r="BB47" s="496">
        <v>16.757999999999999</v>
      </c>
      <c r="BC47" s="55">
        <v>7.9180000000000001</v>
      </c>
      <c r="BD47" s="55">
        <v>6.5055500000000004</v>
      </c>
      <c r="BE47" s="55">
        <v>6.266</v>
      </c>
      <c r="BF47" s="55">
        <v>5.3570500000000001</v>
      </c>
      <c r="BG47" s="55">
        <v>7.516</v>
      </c>
      <c r="BH47" s="55">
        <v>10.430999999999999</v>
      </c>
      <c r="BI47" s="55">
        <v>6.6929999999999996</v>
      </c>
      <c r="BJ47" s="55">
        <v>7.2569299999999997</v>
      </c>
      <c r="BK47" s="55">
        <v>4.6710000000000003</v>
      </c>
      <c r="BL47" s="55">
        <v>2.7440000000000002</v>
      </c>
      <c r="BM47" s="55">
        <v>2.2109999999999999</v>
      </c>
      <c r="BN47" s="483">
        <f t="shared" si="13"/>
        <v>84.327529999999996</v>
      </c>
      <c r="BO47" s="55">
        <v>3.1219999999999999</v>
      </c>
      <c r="BP47" s="55">
        <v>2.5954999999999999</v>
      </c>
      <c r="BQ47" s="55">
        <v>1.7664500000000001</v>
      </c>
      <c r="BR47" s="55">
        <v>1.19</v>
      </c>
      <c r="BS47" s="55">
        <v>0.59928000000000003</v>
      </c>
      <c r="BT47" s="55">
        <v>0.375</v>
      </c>
      <c r="BU47" s="55">
        <v>0.83199999999999996</v>
      </c>
      <c r="BV47" s="55">
        <v>0.78200000000000003</v>
      </c>
      <c r="BW47" s="55">
        <v>0.78300000000000003</v>
      </c>
      <c r="BX47" s="55">
        <v>0.78400000000000003</v>
      </c>
      <c r="BY47" s="55">
        <v>0.217</v>
      </c>
      <c r="BZ47" s="55">
        <v>0.52500000000000002</v>
      </c>
      <c r="CA47" s="496">
        <v>0.433</v>
      </c>
      <c r="CB47" s="55">
        <v>0.33910000000000001</v>
      </c>
      <c r="CC47" s="55">
        <v>0.55349999999999999</v>
      </c>
      <c r="CD47" s="55">
        <v>0.76</v>
      </c>
      <c r="CE47" s="55">
        <v>0.36255995999999996</v>
      </c>
      <c r="CF47" s="55">
        <v>1.0009999999999999</v>
      </c>
      <c r="CG47" s="55">
        <v>1.016</v>
      </c>
      <c r="CH47" s="55">
        <v>2.4260000000000002</v>
      </c>
      <c r="CI47" s="55">
        <v>3.306</v>
      </c>
      <c r="CJ47" s="55">
        <v>1.871</v>
      </c>
      <c r="CK47" s="55">
        <v>1.1180000000000001</v>
      </c>
      <c r="CL47" s="161">
        <v>0.159</v>
      </c>
      <c r="CM47" s="497">
        <f t="shared" si="8"/>
        <v>84.327529999999996</v>
      </c>
      <c r="CN47" s="497">
        <f t="shared" si="9"/>
        <v>13.571230000000002</v>
      </c>
      <c r="CO47" s="486">
        <f t="shared" si="10"/>
        <v>13.345159960000002</v>
      </c>
      <c r="CP47" s="493">
        <f t="shared" si="14"/>
        <v>-1.6658036154423739</v>
      </c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  <c r="DL47" s="234"/>
      <c r="DM47" s="234"/>
    </row>
    <row r="48" spans="1:117" ht="20.100000000000001" customHeight="1" thickBot="1" x14ac:dyDescent="0.3">
      <c r="A48" s="549"/>
      <c r="B48" s="474" t="s">
        <v>152</v>
      </c>
      <c r="C48" s="475" t="s">
        <v>157</v>
      </c>
      <c r="D48" s="491">
        <v>0</v>
      </c>
      <c r="E48" s="491">
        <v>0</v>
      </c>
      <c r="F48" s="491">
        <v>0</v>
      </c>
      <c r="G48" s="491">
        <v>0</v>
      </c>
      <c r="H48" s="491">
        <v>9.9999999999999995E-7</v>
      </c>
      <c r="I48" s="491">
        <v>0</v>
      </c>
      <c r="J48" s="491">
        <v>0</v>
      </c>
      <c r="K48" s="491">
        <v>0</v>
      </c>
      <c r="L48" s="491">
        <v>0</v>
      </c>
      <c r="M48" s="492">
        <v>0</v>
      </c>
      <c r="N48" s="492">
        <v>0</v>
      </c>
      <c r="O48" s="492">
        <v>0</v>
      </c>
      <c r="P48" s="493">
        <v>0</v>
      </c>
      <c r="Q48" s="491">
        <v>0</v>
      </c>
      <c r="R48" s="491">
        <v>0</v>
      </c>
      <c r="S48" s="491">
        <v>0</v>
      </c>
      <c r="T48" s="491">
        <v>0</v>
      </c>
      <c r="U48" s="491">
        <v>9.9999999999999995E-7</v>
      </c>
      <c r="V48" s="491">
        <v>0</v>
      </c>
      <c r="W48" s="491">
        <v>0</v>
      </c>
      <c r="X48" s="491">
        <v>0</v>
      </c>
      <c r="Y48" s="491">
        <v>0</v>
      </c>
      <c r="Z48" s="492">
        <v>0</v>
      </c>
      <c r="AA48" s="492">
        <v>0</v>
      </c>
      <c r="AB48" s="492">
        <v>0</v>
      </c>
      <c r="AC48" s="493">
        <v>0</v>
      </c>
      <c r="AD48" s="55">
        <v>0</v>
      </c>
      <c r="AE48" s="55">
        <v>0</v>
      </c>
      <c r="AF48" s="55">
        <v>0</v>
      </c>
      <c r="AG48" s="55">
        <v>10.40560022</v>
      </c>
      <c r="AH48" s="55">
        <v>15.458109589999999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6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6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83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0.45314508000000003</v>
      </c>
      <c r="CA48" s="496">
        <v>0.17885816999999998</v>
      </c>
      <c r="CB48" s="55">
        <v>0.15600651000000001</v>
      </c>
      <c r="CC48" s="55">
        <v>0.22162144999999997</v>
      </c>
      <c r="CD48" s="55">
        <v>0.14514245000000001</v>
      </c>
      <c r="CE48" s="503">
        <v>9.4027979999999997E-2</v>
      </c>
      <c r="CF48" s="55">
        <v>0.17116213999999999</v>
      </c>
      <c r="CG48" s="55">
        <v>0.96377619999999986</v>
      </c>
      <c r="CH48" s="55">
        <v>0.16996040000000001</v>
      </c>
      <c r="CI48" s="55">
        <v>0.14828888999999995</v>
      </c>
      <c r="CJ48" s="55">
        <v>0.22782111999999996</v>
      </c>
      <c r="CK48" s="55">
        <v>0.19491111000000005</v>
      </c>
      <c r="CL48" s="161">
        <v>0.44530411999999986</v>
      </c>
      <c r="CM48" s="497">
        <f t="shared" si="8"/>
        <v>0</v>
      </c>
      <c r="CN48" s="497">
        <f t="shared" si="9"/>
        <v>0.45314508000000003</v>
      </c>
      <c r="CO48" s="486">
        <f t="shared" si="10"/>
        <v>3.1168805399999995</v>
      </c>
      <c r="CP48" s="493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  <c r="DL48" s="234"/>
      <c r="DM48" s="234"/>
    </row>
    <row r="49" spans="1:117" ht="20.100000000000001" customHeight="1" x14ac:dyDescent="0.3">
      <c r="A49" s="549"/>
      <c r="B49" s="504" t="s">
        <v>50</v>
      </c>
      <c r="C49" s="505"/>
      <c r="D49" s="506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8"/>
      <c r="P49" s="509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09"/>
      <c r="AD49" s="510"/>
      <c r="AE49" s="510"/>
      <c r="AF49" s="510"/>
      <c r="AG49" s="510"/>
      <c r="AH49" s="510"/>
      <c r="AI49" s="510"/>
      <c r="AJ49" s="510"/>
      <c r="AK49" s="510"/>
      <c r="AL49" s="510"/>
      <c r="AM49" s="510"/>
      <c r="AN49" s="510"/>
      <c r="AO49" s="510"/>
      <c r="AP49" s="511"/>
      <c r="AQ49" s="510"/>
      <c r="AR49" s="510"/>
      <c r="AS49" s="510"/>
      <c r="AT49" s="510"/>
      <c r="AU49" s="510"/>
      <c r="AV49" s="510"/>
      <c r="AW49" s="510"/>
      <c r="AX49" s="510"/>
      <c r="AY49" s="510"/>
      <c r="AZ49" s="510"/>
      <c r="BA49" s="510"/>
      <c r="BB49" s="511"/>
      <c r="BC49" s="510"/>
      <c r="BD49" s="510"/>
      <c r="BE49" s="510"/>
      <c r="BF49" s="510"/>
      <c r="BG49" s="510"/>
      <c r="BH49" s="510"/>
      <c r="BI49" s="510"/>
      <c r="BJ49" s="510"/>
      <c r="BK49" s="510"/>
      <c r="BL49" s="510"/>
      <c r="BM49" s="510"/>
      <c r="BN49" s="509"/>
      <c r="BO49" s="510"/>
      <c r="BP49" s="510"/>
      <c r="BQ49" s="510"/>
      <c r="BR49" s="510"/>
      <c r="BS49" s="510"/>
      <c r="BT49" s="510"/>
      <c r="BU49" s="510"/>
      <c r="BV49" s="510"/>
      <c r="BW49" s="510"/>
      <c r="BX49" s="510"/>
      <c r="BY49" s="510"/>
      <c r="BZ49" s="510"/>
      <c r="CA49" s="511"/>
      <c r="CB49" s="510"/>
      <c r="CC49" s="510"/>
      <c r="CD49" s="510"/>
      <c r="CE49" s="497"/>
      <c r="CF49" s="510"/>
      <c r="CG49" s="510"/>
      <c r="CH49" s="510"/>
      <c r="CI49" s="510"/>
      <c r="CJ49" s="510"/>
      <c r="CK49" s="510"/>
      <c r="CL49" s="512"/>
      <c r="CM49" s="510"/>
      <c r="CN49" s="510"/>
      <c r="CO49" s="512"/>
      <c r="CP49" s="509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  <c r="DL49" s="234"/>
      <c r="DM49" s="234"/>
    </row>
    <row r="50" spans="1:117" ht="20.100000000000001" customHeight="1" thickBot="1" x14ac:dyDescent="0.3">
      <c r="A50" s="549"/>
      <c r="B50" s="586" t="s">
        <v>49</v>
      </c>
      <c r="C50" s="587"/>
      <c r="D50" s="513">
        <f t="shared" ref="D50:AI50" si="15">SUM(D51:D79)</f>
        <v>4689.9648305551009</v>
      </c>
      <c r="E50" s="513">
        <f t="shared" si="15"/>
        <v>4191.7096283394003</v>
      </c>
      <c r="F50" s="513">
        <f t="shared" si="15"/>
        <v>5015.6659201291004</v>
      </c>
      <c r="G50" s="513">
        <f t="shared" si="15"/>
        <v>4338.2436834597993</v>
      </c>
      <c r="H50" s="513">
        <f t="shared" si="15"/>
        <v>4565.3605952363996</v>
      </c>
      <c r="I50" s="513">
        <f t="shared" si="15"/>
        <v>4610.9462302283009</v>
      </c>
      <c r="J50" s="513">
        <f t="shared" si="15"/>
        <v>4278.6927981094996</v>
      </c>
      <c r="K50" s="513">
        <f t="shared" si="15"/>
        <v>4649.5456745374995</v>
      </c>
      <c r="L50" s="513">
        <f t="shared" si="15"/>
        <v>4667.7815647556999</v>
      </c>
      <c r="M50" s="513">
        <f t="shared" si="15"/>
        <v>5114.158870105699</v>
      </c>
      <c r="N50" s="513">
        <f t="shared" si="15"/>
        <v>5454.9750823728</v>
      </c>
      <c r="O50" s="513">
        <f t="shared" si="15"/>
        <v>5202.1439498443006</v>
      </c>
      <c r="P50" s="514">
        <f t="shared" si="15"/>
        <v>56779.188827673592</v>
      </c>
      <c r="Q50" s="513">
        <f t="shared" si="15"/>
        <v>3970.4921295812001</v>
      </c>
      <c r="R50" s="513">
        <f t="shared" si="15"/>
        <v>3909.6077136508002</v>
      </c>
      <c r="S50" s="513">
        <f t="shared" si="15"/>
        <v>4402.6514327174</v>
      </c>
      <c r="T50" s="513">
        <f t="shared" si="15"/>
        <v>5411.4253134959999</v>
      </c>
      <c r="U50" s="513">
        <f t="shared" si="15"/>
        <v>5686.0479325847</v>
      </c>
      <c r="V50" s="513">
        <f t="shared" si="15"/>
        <v>5569.5267775495986</v>
      </c>
      <c r="W50" s="513">
        <f t="shared" si="15"/>
        <v>5105.6146180993001</v>
      </c>
      <c r="X50" s="513">
        <f t="shared" si="15"/>
        <v>4495.0274201536995</v>
      </c>
      <c r="Y50" s="513">
        <f t="shared" si="15"/>
        <v>4458.7314604067997</v>
      </c>
      <c r="Z50" s="513">
        <f t="shared" si="15"/>
        <v>5266.4151206973002</v>
      </c>
      <c r="AA50" s="513">
        <f t="shared" si="15"/>
        <v>4752.8657592733998</v>
      </c>
      <c r="AB50" s="513">
        <f t="shared" si="15"/>
        <v>8643.8833650990018</v>
      </c>
      <c r="AC50" s="514">
        <f t="shared" si="15"/>
        <v>61672.289043309196</v>
      </c>
      <c r="AD50" s="513">
        <f t="shared" si="15"/>
        <v>3986.3241642464</v>
      </c>
      <c r="AE50" s="513">
        <f t="shared" si="15"/>
        <v>3726.8186503882994</v>
      </c>
      <c r="AF50" s="513">
        <f t="shared" si="15"/>
        <v>4613.3376842065991</v>
      </c>
      <c r="AG50" s="513">
        <f t="shared" si="15"/>
        <v>5052.1325917272998</v>
      </c>
      <c r="AH50" s="513">
        <f t="shared" si="15"/>
        <v>6951.1997780979</v>
      </c>
      <c r="AI50" s="513">
        <f t="shared" si="15"/>
        <v>5287.2290792411995</v>
      </c>
      <c r="AJ50" s="513">
        <f t="shared" ref="AJ50:BM50" si="16">SUM(AJ51:AJ79)</f>
        <v>6323.3429689190989</v>
      </c>
      <c r="AK50" s="513">
        <f t="shared" si="16"/>
        <v>5555.3401794089996</v>
      </c>
      <c r="AL50" s="513">
        <f t="shared" si="16"/>
        <v>5784.9731938956011</v>
      </c>
      <c r="AM50" s="513">
        <f t="shared" si="16"/>
        <v>5163.3652042572012</v>
      </c>
      <c r="AN50" s="513">
        <f t="shared" si="16"/>
        <v>4859.1265885191015</v>
      </c>
      <c r="AO50" s="513">
        <f t="shared" si="16"/>
        <v>6607.416919397001</v>
      </c>
      <c r="AP50" s="515">
        <f t="shared" si="16"/>
        <v>4618.2723134926</v>
      </c>
      <c r="AQ50" s="513">
        <f t="shared" si="16"/>
        <v>4635.9768907788002</v>
      </c>
      <c r="AR50" s="513">
        <f t="shared" si="16"/>
        <v>5454.7592298248001</v>
      </c>
      <c r="AS50" s="513">
        <f t="shared" si="16"/>
        <v>5057.6729702407993</v>
      </c>
      <c r="AT50" s="513">
        <f t="shared" si="16"/>
        <v>8553.3562804424</v>
      </c>
      <c r="AU50" s="513">
        <f t="shared" si="16"/>
        <v>5964.2855463198011</v>
      </c>
      <c r="AV50" s="513">
        <f t="shared" si="16"/>
        <v>5183.7172721292</v>
      </c>
      <c r="AW50" s="513">
        <f t="shared" si="16"/>
        <v>5586.3437490042015</v>
      </c>
      <c r="AX50" s="513">
        <f t="shared" si="16"/>
        <v>3771.7417385942008</v>
      </c>
      <c r="AY50" s="513">
        <f t="shared" si="16"/>
        <v>7214.0924920610005</v>
      </c>
      <c r="AZ50" s="513">
        <f t="shared" si="16"/>
        <v>5258.6544399046006</v>
      </c>
      <c r="BA50" s="513">
        <f t="shared" si="16"/>
        <v>5435.6325167088007</v>
      </c>
      <c r="BB50" s="515">
        <f t="shared" si="16"/>
        <v>6375.1665303746004</v>
      </c>
      <c r="BC50" s="513">
        <f t="shared" si="16"/>
        <v>6015.4791263112011</v>
      </c>
      <c r="BD50" s="513">
        <f t="shared" si="16"/>
        <v>6719.5524644752004</v>
      </c>
      <c r="BE50" s="513">
        <f t="shared" si="16"/>
        <v>6734.2817306561992</v>
      </c>
      <c r="BF50" s="513">
        <f t="shared" si="16"/>
        <v>7127.0025202348006</v>
      </c>
      <c r="BG50" s="513">
        <f t="shared" si="16"/>
        <v>9289.7074268459983</v>
      </c>
      <c r="BH50" s="513">
        <f t="shared" si="16"/>
        <v>7282.3463852356017</v>
      </c>
      <c r="BI50" s="513">
        <f t="shared" si="16"/>
        <v>9305.3161126478008</v>
      </c>
      <c r="BJ50" s="513">
        <f t="shared" si="16"/>
        <v>8168.5052450652011</v>
      </c>
      <c r="BK50" s="513">
        <f t="shared" si="16"/>
        <v>7926.6117710556009</v>
      </c>
      <c r="BL50" s="513">
        <f t="shared" si="16"/>
        <v>7115.4513615079986</v>
      </c>
      <c r="BM50" s="513">
        <f t="shared" si="16"/>
        <v>7759.1435510413985</v>
      </c>
      <c r="BN50" s="514">
        <f t="shared" ref="BN50:BN74" si="17">SUM(BB50:BM50)</f>
        <v>89818.564225451599</v>
      </c>
      <c r="BO50" s="513">
        <f t="shared" ref="BO50:CE50" si="18">SUM(BO51:BO79)</f>
        <v>7585.4170124348002</v>
      </c>
      <c r="BP50" s="513">
        <f t="shared" si="18"/>
        <v>7372.1536647331995</v>
      </c>
      <c r="BQ50" s="513">
        <f t="shared" si="18"/>
        <v>8056.6277987748017</v>
      </c>
      <c r="BR50" s="513">
        <f t="shared" si="18"/>
        <v>8769.8405524964001</v>
      </c>
      <c r="BS50" s="513">
        <f t="shared" si="18"/>
        <v>10270.979978268801</v>
      </c>
      <c r="BT50" s="513">
        <f t="shared" si="18"/>
        <v>8232.4818560725998</v>
      </c>
      <c r="BU50" s="513">
        <f t="shared" si="18"/>
        <v>7644.6221167595995</v>
      </c>
      <c r="BV50" s="513">
        <f t="shared" si="18"/>
        <v>8439.6501898457991</v>
      </c>
      <c r="BW50" s="513">
        <f t="shared" si="18"/>
        <v>6862.4534512855989</v>
      </c>
      <c r="BX50" s="513">
        <f t="shared" si="18"/>
        <v>7075.8298657130008</v>
      </c>
      <c r="BY50" s="513">
        <f t="shared" si="18"/>
        <v>4829.3637549036011</v>
      </c>
      <c r="BZ50" s="513">
        <f t="shared" si="18"/>
        <v>6507.3477857933995</v>
      </c>
      <c r="CA50" s="515">
        <f t="shared" si="18"/>
        <v>5571.6336878048014</v>
      </c>
      <c r="CB50" s="513">
        <f t="shared" si="18"/>
        <v>4478.8057195518013</v>
      </c>
      <c r="CC50" s="513">
        <f t="shared" si="18"/>
        <v>4736.3417650191986</v>
      </c>
      <c r="CD50" s="513">
        <f t="shared" si="18"/>
        <v>5908.6052673634003</v>
      </c>
      <c r="CE50" s="513">
        <f t="shared" si="18"/>
        <v>4496.2998157112006</v>
      </c>
      <c r="CF50" s="513">
        <f t="shared" ref="CF50" si="19">SUM(CF51:CF79)</f>
        <v>5054.1233430226011</v>
      </c>
      <c r="CG50" s="513">
        <f t="shared" ref="CG50:CL50" si="20">SUM(CG51:CG79)</f>
        <v>3953.6048690754001</v>
      </c>
      <c r="CH50" s="513">
        <f t="shared" si="20"/>
        <v>4349.7098469565999</v>
      </c>
      <c r="CI50" s="513">
        <f t="shared" si="20"/>
        <v>4113.7246347945993</v>
      </c>
      <c r="CJ50" s="513">
        <f t="shared" si="20"/>
        <v>5437.5189603882</v>
      </c>
      <c r="CK50" s="513">
        <f t="shared" si="20"/>
        <v>3793.1612220389998</v>
      </c>
      <c r="CL50" s="516">
        <f t="shared" si="20"/>
        <v>8808.459308026002</v>
      </c>
      <c r="CM50" s="513">
        <f t="shared" ref="CM50:CM79" si="21">SUM($BB50:$BM50)</f>
        <v>89818.564225451599</v>
      </c>
      <c r="CN50" s="513">
        <f t="shared" ref="CN50:CN79" si="22">SUM($BO50:$BZ50)</f>
        <v>91646.76802708162</v>
      </c>
      <c r="CO50" s="516">
        <f t="shared" ref="CO50:CO79" si="23">SUM($CA50:$CL50)</f>
        <v>60701.988439752808</v>
      </c>
      <c r="CP50" s="514">
        <f t="shared" si="14"/>
        <v>-33.765271000265528</v>
      </c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  <c r="DL50" s="234"/>
      <c r="DM50" s="234"/>
    </row>
    <row r="51" spans="1:117" ht="20.100000000000001" customHeight="1" x14ac:dyDescent="0.25">
      <c r="A51" s="549"/>
      <c r="B51" s="489" t="s">
        <v>8</v>
      </c>
      <c r="C51" s="490" t="s">
        <v>132</v>
      </c>
      <c r="D51" s="517">
        <v>1562.1593973027002</v>
      </c>
      <c r="E51" s="517">
        <v>1254.5744246305001</v>
      </c>
      <c r="F51" s="517">
        <v>1447.5499792345001</v>
      </c>
      <c r="G51" s="517">
        <v>1254.6055957251001</v>
      </c>
      <c r="H51" s="517">
        <v>1531.3823246091001</v>
      </c>
      <c r="I51" s="517">
        <v>1489.9658907456003</v>
      </c>
      <c r="J51" s="517">
        <v>1434.1184067905999</v>
      </c>
      <c r="K51" s="517">
        <v>1565.4125118848001</v>
      </c>
      <c r="L51" s="517">
        <v>2104.8474044560999</v>
      </c>
      <c r="M51" s="517">
        <v>2230.7098687052999</v>
      </c>
      <c r="N51" s="517">
        <v>2193.8315722890002</v>
      </c>
      <c r="O51" s="517">
        <v>2424.6737655455004</v>
      </c>
      <c r="P51" s="493">
        <v>20493.831141918799</v>
      </c>
      <c r="Q51" s="55">
        <v>1475.5306286831001</v>
      </c>
      <c r="R51" s="55">
        <v>1454.0854648343</v>
      </c>
      <c r="S51" s="55">
        <v>1500.7559655497998</v>
      </c>
      <c r="T51" s="55">
        <v>2303.9623607486997</v>
      </c>
      <c r="U51" s="55">
        <v>2440.6562358749993</v>
      </c>
      <c r="V51" s="55">
        <v>2497.0178931055998</v>
      </c>
      <c r="W51" s="55">
        <v>2481.5497622861999</v>
      </c>
      <c r="X51" s="55">
        <v>1886.6021877583</v>
      </c>
      <c r="Y51" s="55">
        <v>1774.9527844110999</v>
      </c>
      <c r="Z51" s="518">
        <v>1957.8628642259998</v>
      </c>
      <c r="AA51" s="518">
        <v>1476.6795085362996</v>
      </c>
      <c r="AB51" s="518">
        <v>2032.617411894</v>
      </c>
      <c r="AC51" s="493">
        <v>23282.273067908402</v>
      </c>
      <c r="AD51" s="494">
        <v>1281.8752035745999</v>
      </c>
      <c r="AE51" s="494">
        <v>1155.2978875926999</v>
      </c>
      <c r="AF51" s="494">
        <v>1636.688959518</v>
      </c>
      <c r="AG51" s="494">
        <v>1856.6713996547999</v>
      </c>
      <c r="AH51" s="494">
        <v>3104.7159931358997</v>
      </c>
      <c r="AI51" s="494">
        <v>1959.3058074217997</v>
      </c>
      <c r="AJ51" s="494">
        <v>1470.1450938312996</v>
      </c>
      <c r="AK51" s="494">
        <v>1278.7123556355002</v>
      </c>
      <c r="AL51" s="494">
        <v>1368.2354501886002</v>
      </c>
      <c r="AM51" s="519">
        <v>1120.5170219967001</v>
      </c>
      <c r="AN51" s="519">
        <v>1216.3792236471004</v>
      </c>
      <c r="AO51" s="519">
        <v>1965.7214208002003</v>
      </c>
      <c r="AP51" s="520">
        <v>1170.9978879101998</v>
      </c>
      <c r="AQ51" s="55">
        <v>1055.4933293982003</v>
      </c>
      <c r="AR51" s="55">
        <v>1215.8139018606</v>
      </c>
      <c r="AS51" s="55">
        <v>1353.6478003663999</v>
      </c>
      <c r="AT51" s="55">
        <v>2098.5828104387997</v>
      </c>
      <c r="AU51" s="55">
        <v>1596.0363989920002</v>
      </c>
      <c r="AV51" s="55">
        <v>844.2447791315999</v>
      </c>
      <c r="AW51" s="55">
        <v>1013.7604534050004</v>
      </c>
      <c r="AX51" s="55">
        <v>759.93506075899973</v>
      </c>
      <c r="AY51" s="55">
        <v>1474.1087518220002</v>
      </c>
      <c r="AZ51" s="55">
        <v>877.42578923999997</v>
      </c>
      <c r="BA51" s="55">
        <v>1000.5263678536002</v>
      </c>
      <c r="BB51" s="495">
        <v>1678.1043752144008</v>
      </c>
      <c r="BC51" s="55">
        <v>1339.4455129369996</v>
      </c>
      <c r="BD51" s="55">
        <v>979.89181054799985</v>
      </c>
      <c r="BE51" s="55">
        <v>1286.2205159257996</v>
      </c>
      <c r="BF51" s="55">
        <v>932.78745892639972</v>
      </c>
      <c r="BG51" s="55">
        <v>1380.5176661093999</v>
      </c>
      <c r="BH51" s="55">
        <v>1234.6345538814005</v>
      </c>
      <c r="BI51" s="55">
        <v>1898.1607772049999</v>
      </c>
      <c r="BJ51" s="55">
        <v>1151.6552876443998</v>
      </c>
      <c r="BK51" s="55">
        <v>1565.5510911908</v>
      </c>
      <c r="BL51" s="55">
        <v>997.22806832879996</v>
      </c>
      <c r="BM51" s="55">
        <v>1467.3159836635998</v>
      </c>
      <c r="BN51" s="483">
        <f t="shared" si="17"/>
        <v>15911.513101575001</v>
      </c>
      <c r="BO51" s="494">
        <v>2061.7677420843997</v>
      </c>
      <c r="BP51" s="494">
        <v>2097.8977621951999</v>
      </c>
      <c r="BQ51" s="494">
        <v>2539.2275475322003</v>
      </c>
      <c r="BR51" s="494">
        <v>2540.2341732305999</v>
      </c>
      <c r="BS51" s="494">
        <v>3108.7618545886003</v>
      </c>
      <c r="BT51" s="494">
        <v>2055.1778978709999</v>
      </c>
      <c r="BU51" s="494">
        <v>1486.9222298504005</v>
      </c>
      <c r="BV51" s="494">
        <v>1997.6336423525995</v>
      </c>
      <c r="BW51" s="494">
        <v>711.07254882999996</v>
      </c>
      <c r="BX51" s="55">
        <v>730.59</v>
      </c>
      <c r="BY51" s="55">
        <v>290.76</v>
      </c>
      <c r="BZ51" s="55">
        <v>370.44</v>
      </c>
      <c r="CA51" s="496">
        <v>552.23</v>
      </c>
      <c r="CB51" s="55">
        <v>78.89</v>
      </c>
      <c r="CC51" s="55">
        <v>0</v>
      </c>
      <c r="CD51" s="55">
        <v>19.207999999999998</v>
      </c>
      <c r="CE51" s="55">
        <v>13.72</v>
      </c>
      <c r="CF51" s="55">
        <v>13.72</v>
      </c>
      <c r="CG51" s="55">
        <v>89.18</v>
      </c>
      <c r="CH51" s="55">
        <v>209.23</v>
      </c>
      <c r="CI51" s="55">
        <v>54.88</v>
      </c>
      <c r="CJ51" s="55">
        <v>251.762</v>
      </c>
      <c r="CK51" s="55">
        <v>96.04</v>
      </c>
      <c r="CL51" s="161">
        <v>513.12800000000004</v>
      </c>
      <c r="CM51" s="497">
        <f t="shared" si="21"/>
        <v>15911.513101575001</v>
      </c>
      <c r="CN51" s="497">
        <f t="shared" si="22"/>
        <v>19990.485398534998</v>
      </c>
      <c r="CO51" s="486">
        <f t="shared" si="23"/>
        <v>1891.9880000000003</v>
      </c>
      <c r="CP51" s="493">
        <f t="shared" si="14"/>
        <v>-90.535557480066714</v>
      </c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  <c r="DK51" s="234"/>
      <c r="DL51" s="234"/>
      <c r="DM51" s="234"/>
    </row>
    <row r="52" spans="1:117" ht="20.100000000000001" customHeight="1" x14ac:dyDescent="0.25">
      <c r="A52" s="549"/>
      <c r="B52" s="474" t="s">
        <v>9</v>
      </c>
      <c r="C52" s="475" t="s">
        <v>10</v>
      </c>
      <c r="D52" s="491">
        <v>131.48325667539996</v>
      </c>
      <c r="E52" s="491">
        <v>104.2165446753</v>
      </c>
      <c r="F52" s="491">
        <v>218.18679827009998</v>
      </c>
      <c r="G52" s="491">
        <v>181.93757174590002</v>
      </c>
      <c r="H52" s="491">
        <v>164.96112079869999</v>
      </c>
      <c r="I52" s="491">
        <v>95.616960696599989</v>
      </c>
      <c r="J52" s="491">
        <v>110.62603358509999</v>
      </c>
      <c r="K52" s="491">
        <v>65.502185279100004</v>
      </c>
      <c r="L52" s="491">
        <v>33.711037388099996</v>
      </c>
      <c r="M52" s="491">
        <v>34.237893484799997</v>
      </c>
      <c r="N52" s="491">
        <v>323.0249226663999</v>
      </c>
      <c r="O52" s="491">
        <v>92.637045440699978</v>
      </c>
      <c r="P52" s="493">
        <v>1556.1413707062</v>
      </c>
      <c r="Q52" s="55">
        <v>39.618683440200002</v>
      </c>
      <c r="R52" s="55">
        <v>91.493837401800008</v>
      </c>
      <c r="S52" s="55">
        <v>190.27121077440006</v>
      </c>
      <c r="T52" s="55">
        <v>86.255620817699977</v>
      </c>
      <c r="U52" s="55">
        <v>119.13066044449999</v>
      </c>
      <c r="V52" s="55">
        <v>104.45241721199999</v>
      </c>
      <c r="W52" s="55">
        <v>70.287291851500001</v>
      </c>
      <c r="X52" s="55">
        <v>62.701266941699998</v>
      </c>
      <c r="Y52" s="55">
        <v>82.403019950899989</v>
      </c>
      <c r="Z52" s="518">
        <v>262.55769037060003</v>
      </c>
      <c r="AA52" s="518">
        <v>123.09305794500001</v>
      </c>
      <c r="AB52" s="518">
        <v>137.76310351700002</v>
      </c>
      <c r="AC52" s="493">
        <v>1370.0278606673</v>
      </c>
      <c r="AD52" s="55">
        <v>100.39824001860002</v>
      </c>
      <c r="AE52" s="55">
        <v>108.23042395470002</v>
      </c>
      <c r="AF52" s="55">
        <v>90.644975914200003</v>
      </c>
      <c r="AG52" s="55">
        <v>64.164786937300008</v>
      </c>
      <c r="AH52" s="55">
        <v>102.21757599819999</v>
      </c>
      <c r="AI52" s="55">
        <v>121.2649001103</v>
      </c>
      <c r="AJ52" s="55">
        <v>544.56783102560019</v>
      </c>
      <c r="AK52" s="55">
        <v>89.538989122500013</v>
      </c>
      <c r="AL52" s="55">
        <v>229.51234678379998</v>
      </c>
      <c r="AM52" s="245">
        <v>126.9194796753</v>
      </c>
      <c r="AN52" s="245">
        <v>186.8250322591</v>
      </c>
      <c r="AO52" s="245">
        <v>157.45421174000003</v>
      </c>
      <c r="AP52" s="520">
        <v>59.867165462999999</v>
      </c>
      <c r="AQ52" s="55">
        <v>245.52839318559998</v>
      </c>
      <c r="AR52" s="55">
        <v>226.18580663980001</v>
      </c>
      <c r="AS52" s="55">
        <v>155.66472826100005</v>
      </c>
      <c r="AT52" s="55">
        <v>284.34489528339998</v>
      </c>
      <c r="AU52" s="55">
        <v>81.708595708600015</v>
      </c>
      <c r="AV52" s="55">
        <v>125.92879801039999</v>
      </c>
      <c r="AW52" s="55">
        <v>157.37515058300002</v>
      </c>
      <c r="AX52" s="55">
        <v>47.896061409000005</v>
      </c>
      <c r="AY52" s="55">
        <v>140.19598309780005</v>
      </c>
      <c r="AZ52" s="55">
        <v>57.66187646100002</v>
      </c>
      <c r="BA52" s="55">
        <v>96.480842396399993</v>
      </c>
      <c r="BB52" s="496">
        <v>90.242612010600013</v>
      </c>
      <c r="BC52" s="55">
        <v>395.22043315440004</v>
      </c>
      <c r="BD52" s="55">
        <v>414.13818545679999</v>
      </c>
      <c r="BE52" s="55">
        <v>192.810955638</v>
      </c>
      <c r="BF52" s="55">
        <v>371.54784499840002</v>
      </c>
      <c r="BG52" s="55">
        <v>403.84954949920007</v>
      </c>
      <c r="BH52" s="55">
        <v>273.63631900640002</v>
      </c>
      <c r="BI52" s="55">
        <v>371.37056819240001</v>
      </c>
      <c r="BJ52" s="55">
        <v>398.43949364240001</v>
      </c>
      <c r="BK52" s="55">
        <v>173.64024934200003</v>
      </c>
      <c r="BL52" s="55">
        <v>219.32608460699998</v>
      </c>
      <c r="BM52" s="55">
        <v>149.807631792</v>
      </c>
      <c r="BN52" s="483">
        <f t="shared" si="17"/>
        <v>3454.0299273395999</v>
      </c>
      <c r="BO52" s="55">
        <v>246.21485301139998</v>
      </c>
      <c r="BP52" s="55">
        <v>129.60131314199998</v>
      </c>
      <c r="BQ52" s="55">
        <v>179.7978633402</v>
      </c>
      <c r="BR52" s="55">
        <v>132.04830704100002</v>
      </c>
      <c r="BS52" s="55">
        <v>254.67848489020008</v>
      </c>
      <c r="BT52" s="55">
        <v>219.17365506399997</v>
      </c>
      <c r="BU52" s="55">
        <v>198.8625894276</v>
      </c>
      <c r="BV52" s="55">
        <v>184.83606336160005</v>
      </c>
      <c r="BW52" s="55">
        <v>218.62054650379994</v>
      </c>
      <c r="BX52" s="55">
        <v>217.72078794340001</v>
      </c>
      <c r="BY52" s="55">
        <v>174.99036743240012</v>
      </c>
      <c r="BZ52" s="55">
        <v>189.21403942139992</v>
      </c>
      <c r="CA52" s="496">
        <v>75.719996332400001</v>
      </c>
      <c r="CB52" s="55">
        <v>214.25759164879997</v>
      </c>
      <c r="CC52" s="55">
        <v>136.86613820599999</v>
      </c>
      <c r="CD52" s="55">
        <v>346.21909567979992</v>
      </c>
      <c r="CE52" s="55">
        <v>91.060549018599971</v>
      </c>
      <c r="CF52" s="55">
        <v>270.33006009799999</v>
      </c>
      <c r="CG52" s="55">
        <v>161.46975492899989</v>
      </c>
      <c r="CH52" s="55">
        <v>75.090127527799993</v>
      </c>
      <c r="CI52" s="55">
        <v>104.25107892079998</v>
      </c>
      <c r="CJ52" s="55">
        <v>137.51799495700001</v>
      </c>
      <c r="CK52" s="55">
        <v>84.423763608800044</v>
      </c>
      <c r="CL52" s="161">
        <v>271.64475248119999</v>
      </c>
      <c r="CM52" s="497">
        <f t="shared" si="21"/>
        <v>3454.0299273395999</v>
      </c>
      <c r="CN52" s="497">
        <f t="shared" si="22"/>
        <v>2345.7588705789999</v>
      </c>
      <c r="CO52" s="486">
        <f t="shared" si="23"/>
        <v>1968.8509034081997</v>
      </c>
      <c r="CP52" s="493">
        <f t="shared" si="14"/>
        <v>-16.067634738508684</v>
      </c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  <c r="DL52" s="234"/>
      <c r="DM52" s="234"/>
    </row>
    <row r="53" spans="1:117" ht="20.100000000000001" customHeight="1" x14ac:dyDescent="0.25">
      <c r="A53" s="549"/>
      <c r="B53" s="474" t="s">
        <v>11</v>
      </c>
      <c r="C53" s="475" t="s">
        <v>12</v>
      </c>
      <c r="D53" s="491">
        <v>131.48325667539999</v>
      </c>
      <c r="E53" s="491">
        <v>104.51186887249999</v>
      </c>
      <c r="F53" s="491">
        <v>218.18679827009998</v>
      </c>
      <c r="G53" s="491">
        <v>181.93757174589999</v>
      </c>
      <c r="H53" s="491">
        <v>165.16377076069998</v>
      </c>
      <c r="I53" s="491">
        <v>95.616960696600003</v>
      </c>
      <c r="J53" s="491">
        <v>110.62603358509999</v>
      </c>
      <c r="K53" s="491">
        <v>65.502185279100004</v>
      </c>
      <c r="L53" s="491">
        <v>33.711037388099996</v>
      </c>
      <c r="M53" s="491">
        <v>33.099936574199994</v>
      </c>
      <c r="N53" s="491">
        <v>323.0249226663999</v>
      </c>
      <c r="O53" s="491">
        <v>92.637045440699993</v>
      </c>
      <c r="P53" s="493">
        <v>1555.5013879547998</v>
      </c>
      <c r="Q53" s="55">
        <v>39.618683440200002</v>
      </c>
      <c r="R53" s="55">
        <v>91.493837401800008</v>
      </c>
      <c r="S53" s="55">
        <v>189.57408587200004</v>
      </c>
      <c r="T53" s="55">
        <v>86.255620817699992</v>
      </c>
      <c r="U53" s="55">
        <v>119.13066044449998</v>
      </c>
      <c r="V53" s="55">
        <v>104.45241721199999</v>
      </c>
      <c r="W53" s="55">
        <v>70.287291851500001</v>
      </c>
      <c r="X53" s="55">
        <v>62.701266941699998</v>
      </c>
      <c r="Y53" s="55">
        <v>82.403019950900003</v>
      </c>
      <c r="Z53" s="518">
        <v>262.55769037059997</v>
      </c>
      <c r="AA53" s="518">
        <v>123.093057945</v>
      </c>
      <c r="AB53" s="518">
        <v>137.76310351699999</v>
      </c>
      <c r="AC53" s="493">
        <v>1369.3307357648998</v>
      </c>
      <c r="AD53" s="55">
        <v>100.39824001860002</v>
      </c>
      <c r="AE53" s="55">
        <v>108.23042395469999</v>
      </c>
      <c r="AF53" s="55">
        <v>90.644975914199989</v>
      </c>
      <c r="AG53" s="55">
        <v>64.164786937299993</v>
      </c>
      <c r="AH53" s="55">
        <v>102.2175759982</v>
      </c>
      <c r="AI53" s="55">
        <v>121.2649001103</v>
      </c>
      <c r="AJ53" s="55">
        <v>544.56783102560007</v>
      </c>
      <c r="AK53" s="55">
        <v>89.538989122499999</v>
      </c>
      <c r="AL53" s="55">
        <v>229.51234678380001</v>
      </c>
      <c r="AM53" s="245">
        <v>126.91947967529998</v>
      </c>
      <c r="AN53" s="245">
        <v>186.82503225910003</v>
      </c>
      <c r="AO53" s="245">
        <v>157.45421174000003</v>
      </c>
      <c r="AP53" s="520">
        <v>59.522335077799994</v>
      </c>
      <c r="AQ53" s="55">
        <v>245.52839318560001</v>
      </c>
      <c r="AR53" s="55">
        <v>226.18580663979998</v>
      </c>
      <c r="AS53" s="55">
        <v>155.66472826099996</v>
      </c>
      <c r="AT53" s="55">
        <v>284.34489528339992</v>
      </c>
      <c r="AU53" s="55">
        <v>81.708595708600015</v>
      </c>
      <c r="AV53" s="55">
        <v>125.92879801040002</v>
      </c>
      <c r="AW53" s="55">
        <v>157.37515058300002</v>
      </c>
      <c r="AX53" s="55">
        <v>47.896061409000012</v>
      </c>
      <c r="AY53" s="55">
        <v>140.19598309780002</v>
      </c>
      <c r="AZ53" s="55">
        <v>57.661876460999999</v>
      </c>
      <c r="BA53" s="55">
        <v>96.480842396399979</v>
      </c>
      <c r="BB53" s="496">
        <v>89.542208823200014</v>
      </c>
      <c r="BC53" s="55">
        <v>395.22043315440004</v>
      </c>
      <c r="BD53" s="55">
        <v>414.13818545680004</v>
      </c>
      <c r="BE53" s="55">
        <v>192.810955638</v>
      </c>
      <c r="BF53" s="55">
        <v>371.54784499840002</v>
      </c>
      <c r="BG53" s="55">
        <v>402.44798838719993</v>
      </c>
      <c r="BH53" s="55">
        <v>273.63631900640002</v>
      </c>
      <c r="BI53" s="55">
        <v>371.37056819239996</v>
      </c>
      <c r="BJ53" s="55">
        <v>398.43949364240001</v>
      </c>
      <c r="BK53" s="55">
        <v>173.64024934200003</v>
      </c>
      <c r="BL53" s="55">
        <v>219.32608460699998</v>
      </c>
      <c r="BM53" s="55">
        <v>149.807631792</v>
      </c>
      <c r="BN53" s="483">
        <f t="shared" si="17"/>
        <v>3451.9279630402002</v>
      </c>
      <c r="BO53" s="55">
        <v>246.21485301139998</v>
      </c>
      <c r="BP53" s="55">
        <v>129.60131314199998</v>
      </c>
      <c r="BQ53" s="55">
        <v>180.27358177080004</v>
      </c>
      <c r="BR53" s="55">
        <v>152.66454396200004</v>
      </c>
      <c r="BS53" s="55">
        <v>254.6784848902</v>
      </c>
      <c r="BT53" s="55">
        <v>219.17365506400003</v>
      </c>
      <c r="BU53" s="55">
        <v>198.86258942759997</v>
      </c>
      <c r="BV53" s="55">
        <v>184.83606336160003</v>
      </c>
      <c r="BW53" s="55">
        <v>218.62054650380006</v>
      </c>
      <c r="BX53" s="55">
        <v>217.72078794339998</v>
      </c>
      <c r="BY53" s="55">
        <v>174.99036743240009</v>
      </c>
      <c r="BZ53" s="55">
        <v>189.21403942139997</v>
      </c>
      <c r="CA53" s="496">
        <v>75.719996332400001</v>
      </c>
      <c r="CB53" s="55">
        <v>214.2575916488</v>
      </c>
      <c r="CC53" s="55">
        <v>136.86613820599999</v>
      </c>
      <c r="CD53" s="55">
        <v>346.21909567979992</v>
      </c>
      <c r="CE53" s="55">
        <v>91.060549018599971</v>
      </c>
      <c r="CF53" s="55">
        <v>270.33006009800005</v>
      </c>
      <c r="CG53" s="55">
        <v>161.469754929</v>
      </c>
      <c r="CH53" s="55">
        <v>75.090127527799993</v>
      </c>
      <c r="CI53" s="55">
        <v>104.25107892080001</v>
      </c>
      <c r="CJ53" s="55">
        <v>137.51799495699998</v>
      </c>
      <c r="CK53" s="55">
        <v>84.423763608799987</v>
      </c>
      <c r="CL53" s="161">
        <v>271.6447524812001</v>
      </c>
      <c r="CM53" s="497">
        <f t="shared" si="21"/>
        <v>3451.9279630402002</v>
      </c>
      <c r="CN53" s="497">
        <f t="shared" si="22"/>
        <v>2366.8508259306</v>
      </c>
      <c r="CO53" s="486">
        <f t="shared" si="23"/>
        <v>1968.8509034081999</v>
      </c>
      <c r="CP53" s="493">
        <f t="shared" si="14"/>
        <v>-16.815589650265107</v>
      </c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  <c r="DM53" s="234"/>
    </row>
    <row r="54" spans="1:117" ht="20.100000000000001" customHeight="1" x14ac:dyDescent="0.25">
      <c r="A54" s="549"/>
      <c r="B54" s="474" t="s">
        <v>13</v>
      </c>
      <c r="C54" s="475" t="s">
        <v>134</v>
      </c>
      <c r="D54" s="491">
        <v>802.34933353999998</v>
      </c>
      <c r="E54" s="491">
        <v>784.36957032999987</v>
      </c>
      <c r="F54" s="491">
        <v>761.32610211999997</v>
      </c>
      <c r="G54" s="491">
        <v>483.02352314000001</v>
      </c>
      <c r="H54" s="491">
        <v>474.49642513999999</v>
      </c>
      <c r="I54" s="491">
        <v>491.21135638999999</v>
      </c>
      <c r="J54" s="491">
        <v>390.75022324999998</v>
      </c>
      <c r="K54" s="491">
        <v>485.81740581999998</v>
      </c>
      <c r="L54" s="491">
        <v>480.93361743000003</v>
      </c>
      <c r="M54" s="491">
        <v>474.61843499000003</v>
      </c>
      <c r="N54" s="491">
        <v>438.22923594999997</v>
      </c>
      <c r="O54" s="491">
        <v>402.87007745</v>
      </c>
      <c r="P54" s="493">
        <v>6469.9953055500009</v>
      </c>
      <c r="Q54" s="55">
        <v>457.81121396999998</v>
      </c>
      <c r="R54" s="55">
        <v>401.99079103999998</v>
      </c>
      <c r="S54" s="55">
        <v>393.54330438</v>
      </c>
      <c r="T54" s="55">
        <v>455.25604681999999</v>
      </c>
      <c r="U54" s="55">
        <v>520.27648639999995</v>
      </c>
      <c r="V54" s="55">
        <v>584.66080892999992</v>
      </c>
      <c r="W54" s="55">
        <v>520.58750173999999</v>
      </c>
      <c r="X54" s="55">
        <v>668.72184572000003</v>
      </c>
      <c r="Y54" s="55">
        <v>667.31517425999994</v>
      </c>
      <c r="Z54" s="518">
        <v>698.97708231999991</v>
      </c>
      <c r="AA54" s="518">
        <v>701.49953447999997</v>
      </c>
      <c r="AB54" s="518">
        <v>673.66919366000013</v>
      </c>
      <c r="AC54" s="493">
        <v>6744.3089837199996</v>
      </c>
      <c r="AD54" s="55">
        <v>678.93862462000004</v>
      </c>
      <c r="AE54" s="55">
        <v>651.22064760000001</v>
      </c>
      <c r="AF54" s="55">
        <v>619.25934389999998</v>
      </c>
      <c r="AG54" s="55">
        <v>605.26503075999995</v>
      </c>
      <c r="AH54" s="55">
        <v>687.29257531999997</v>
      </c>
      <c r="AI54" s="55">
        <v>734.32022608</v>
      </c>
      <c r="AJ54" s="55">
        <v>693.85830068999996</v>
      </c>
      <c r="AK54" s="55">
        <v>741.25013663999994</v>
      </c>
      <c r="AL54" s="55">
        <v>834.50882715</v>
      </c>
      <c r="AM54" s="245">
        <v>967.63110486000005</v>
      </c>
      <c r="AN54" s="245">
        <v>908.83274887999994</v>
      </c>
      <c r="AO54" s="245">
        <v>873.67655913999999</v>
      </c>
      <c r="AP54" s="520">
        <v>941.48215056000004</v>
      </c>
      <c r="AQ54" s="55">
        <v>906.85896223999998</v>
      </c>
      <c r="AR54" s="55">
        <v>874.8803450800001</v>
      </c>
      <c r="AS54" s="55">
        <v>1.0571260000000001E-2</v>
      </c>
      <c r="AT54" s="55">
        <v>1736.3690646399998</v>
      </c>
      <c r="AU54" s="55">
        <v>1044.54299698</v>
      </c>
      <c r="AV54" s="55">
        <v>970.40496700000006</v>
      </c>
      <c r="AW54" s="55">
        <v>1166.98188222</v>
      </c>
      <c r="AX54" s="55">
        <v>0</v>
      </c>
      <c r="AY54" s="55">
        <v>2120.7621537200002</v>
      </c>
      <c r="AZ54" s="55">
        <v>1085.9770608400001</v>
      </c>
      <c r="BA54" s="55">
        <v>1262.8919263800001</v>
      </c>
      <c r="BB54" s="496">
        <v>1272.9065522599999</v>
      </c>
      <c r="BC54" s="55">
        <v>1288.6253093</v>
      </c>
      <c r="BD54" s="55">
        <v>1276.97366104</v>
      </c>
      <c r="BE54" s="55">
        <v>1236.75877696</v>
      </c>
      <c r="BF54" s="55">
        <v>1190.12519668</v>
      </c>
      <c r="BG54" s="55">
        <v>1348.05281016</v>
      </c>
      <c r="BH54" s="55">
        <v>1200.3792708600001</v>
      </c>
      <c r="BI54" s="55">
        <v>1455.66689926</v>
      </c>
      <c r="BJ54" s="55">
        <v>1348.1669262600001</v>
      </c>
      <c r="BK54" s="55">
        <v>1311.9327698400002</v>
      </c>
      <c r="BL54" s="55">
        <v>1329.3956613</v>
      </c>
      <c r="BM54" s="55">
        <v>1283.6059227599999</v>
      </c>
      <c r="BN54" s="483">
        <f t="shared" si="17"/>
        <v>15542.589756680003</v>
      </c>
      <c r="BO54" s="55">
        <v>1343.0899706000002</v>
      </c>
      <c r="BP54" s="55">
        <v>1212.1113800599999</v>
      </c>
      <c r="BQ54" s="55">
        <v>1265.1536340800001</v>
      </c>
      <c r="BR54" s="55">
        <v>1350.0667140800001</v>
      </c>
      <c r="BS54" s="55">
        <v>1252.9066613</v>
      </c>
      <c r="BT54" s="55">
        <v>1311.70841354</v>
      </c>
      <c r="BU54" s="55">
        <v>1316.46081574</v>
      </c>
      <c r="BV54" s="55">
        <v>1298.0618498400001</v>
      </c>
      <c r="BW54" s="55">
        <v>0</v>
      </c>
      <c r="BX54" s="55">
        <v>0</v>
      </c>
      <c r="BY54" s="55">
        <v>0</v>
      </c>
      <c r="BZ54" s="55">
        <v>0</v>
      </c>
      <c r="CA54" s="496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55">
        <v>0</v>
      </c>
      <c r="CL54" s="161">
        <v>0</v>
      </c>
      <c r="CM54" s="497">
        <f t="shared" si="21"/>
        <v>15542.589756680003</v>
      </c>
      <c r="CN54" s="497">
        <f t="shared" si="22"/>
        <v>10349.55943924</v>
      </c>
      <c r="CO54" s="486">
        <f t="shared" si="23"/>
        <v>0</v>
      </c>
      <c r="CP54" s="493">
        <f t="shared" si="14"/>
        <v>-100</v>
      </c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</row>
    <row r="55" spans="1:117" ht="20.100000000000001" customHeight="1" x14ac:dyDescent="0.25">
      <c r="A55" s="549"/>
      <c r="B55" s="474" t="s">
        <v>14</v>
      </c>
      <c r="C55" s="475" t="s">
        <v>135</v>
      </c>
      <c r="D55" s="491">
        <v>0</v>
      </c>
      <c r="E55" s="491">
        <v>0</v>
      </c>
      <c r="F55" s="491">
        <v>0</v>
      </c>
      <c r="G55" s="491">
        <v>0</v>
      </c>
      <c r="H55" s="491">
        <v>0</v>
      </c>
      <c r="I55" s="491">
        <v>0</v>
      </c>
      <c r="J55" s="491">
        <v>0</v>
      </c>
      <c r="K55" s="491">
        <v>0</v>
      </c>
      <c r="L55" s="491">
        <v>0</v>
      </c>
      <c r="M55" s="491">
        <v>0</v>
      </c>
      <c r="N55" s="491">
        <v>0</v>
      </c>
      <c r="O55" s="491">
        <v>0</v>
      </c>
      <c r="P55" s="493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18">
        <v>0</v>
      </c>
      <c r="AA55" s="518">
        <v>0</v>
      </c>
      <c r="AB55" s="518">
        <v>0</v>
      </c>
      <c r="AC55" s="493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2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6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83">
        <f t="shared" si="17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496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55">
        <v>0</v>
      </c>
      <c r="CL55" s="161">
        <v>0</v>
      </c>
      <c r="CM55" s="497">
        <f t="shared" si="21"/>
        <v>0</v>
      </c>
      <c r="CN55" s="497">
        <f t="shared" si="22"/>
        <v>0</v>
      </c>
      <c r="CO55" s="486">
        <f t="shared" si="23"/>
        <v>0</v>
      </c>
      <c r="CP55" s="493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  <c r="DM55" s="234"/>
    </row>
    <row r="56" spans="1:117" ht="20.100000000000001" customHeight="1" x14ac:dyDescent="0.25">
      <c r="A56" s="549"/>
      <c r="B56" s="474" t="s">
        <v>15</v>
      </c>
      <c r="C56" s="475" t="s">
        <v>16</v>
      </c>
      <c r="D56" s="491">
        <v>0</v>
      </c>
      <c r="E56" s="491">
        <v>0</v>
      </c>
      <c r="F56" s="491">
        <v>98.000000002500002</v>
      </c>
      <c r="G56" s="491">
        <v>1.42885</v>
      </c>
      <c r="H56" s="491">
        <v>11.500500000000001</v>
      </c>
      <c r="I56" s="491">
        <v>0</v>
      </c>
      <c r="J56" s="491">
        <v>0</v>
      </c>
      <c r="K56" s="491">
        <v>0</v>
      </c>
      <c r="L56" s="491">
        <v>0</v>
      </c>
      <c r="M56" s="491">
        <v>4.8789999999999996</v>
      </c>
      <c r="N56" s="491">
        <v>0</v>
      </c>
      <c r="O56" s="491">
        <v>0</v>
      </c>
      <c r="P56" s="493">
        <v>115.80835000250001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18">
        <v>0</v>
      </c>
      <c r="AA56" s="518">
        <v>216.45599999999999</v>
      </c>
      <c r="AB56" s="518">
        <v>2984.2065000695002</v>
      </c>
      <c r="AC56" s="493">
        <v>3200.6625000695003</v>
      </c>
      <c r="AD56" s="55">
        <v>31.23</v>
      </c>
      <c r="AE56" s="55">
        <v>34.61</v>
      </c>
      <c r="AF56" s="55">
        <v>34.500069000000003</v>
      </c>
      <c r="AG56" s="55">
        <v>60.976500000000001</v>
      </c>
      <c r="AH56" s="55">
        <v>301.09300000000002</v>
      </c>
      <c r="AI56" s="55">
        <v>75.562399999999997</v>
      </c>
      <c r="AJ56" s="55">
        <v>643.0915</v>
      </c>
      <c r="AK56" s="55">
        <v>886.77959999999996</v>
      </c>
      <c r="AL56" s="55">
        <v>496.01400000000001</v>
      </c>
      <c r="AM56" s="245">
        <v>85.875</v>
      </c>
      <c r="AN56" s="245">
        <v>6.86</v>
      </c>
      <c r="AO56" s="245">
        <v>0</v>
      </c>
      <c r="AP56" s="52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6">
        <v>2.7440000000000002</v>
      </c>
      <c r="BC56" s="55">
        <v>6.5170000000000003</v>
      </c>
      <c r="BD56" s="55">
        <v>2.0579999999999998</v>
      </c>
      <c r="BE56" s="55">
        <v>3.43</v>
      </c>
      <c r="BF56" s="55">
        <v>0</v>
      </c>
      <c r="BG56" s="55">
        <v>3.43</v>
      </c>
      <c r="BH56" s="55">
        <v>3.43</v>
      </c>
      <c r="BI56" s="55">
        <v>0</v>
      </c>
      <c r="BJ56" s="55">
        <v>0</v>
      </c>
      <c r="BK56" s="55">
        <v>20.58</v>
      </c>
      <c r="BL56" s="55">
        <v>1.3908718600000002E-2</v>
      </c>
      <c r="BM56" s="55">
        <v>0</v>
      </c>
      <c r="BN56" s="483">
        <f t="shared" si="17"/>
        <v>42.2029087186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96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0.34300000000000003</v>
      </c>
      <c r="CK56" s="55">
        <v>0</v>
      </c>
      <c r="CL56" s="161">
        <v>0</v>
      </c>
      <c r="CM56" s="497">
        <f t="shared" si="21"/>
        <v>42.2029087186</v>
      </c>
      <c r="CN56" s="497">
        <f t="shared" si="22"/>
        <v>0</v>
      </c>
      <c r="CO56" s="486">
        <f t="shared" si="23"/>
        <v>0.34300000000000003</v>
      </c>
      <c r="CP56" s="493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  <c r="DM56" s="234"/>
    </row>
    <row r="57" spans="1:117" ht="20.100000000000001" customHeight="1" x14ac:dyDescent="0.25">
      <c r="A57" s="549"/>
      <c r="B57" s="474" t="s">
        <v>19</v>
      </c>
      <c r="C57" s="475" t="s">
        <v>20</v>
      </c>
      <c r="D57" s="491">
        <v>837.72285072789987</v>
      </c>
      <c r="E57" s="491">
        <v>678.10867391310001</v>
      </c>
      <c r="F57" s="491">
        <v>924.06252347259988</v>
      </c>
      <c r="G57" s="491">
        <v>884.62928392209994</v>
      </c>
      <c r="H57" s="491">
        <v>879.33339881259985</v>
      </c>
      <c r="I57" s="491">
        <v>1027.4582229575001</v>
      </c>
      <c r="J57" s="491">
        <v>1008.9065518011998</v>
      </c>
      <c r="K57" s="491">
        <v>1080.9570192515998</v>
      </c>
      <c r="L57" s="491">
        <v>876.73797161830009</v>
      </c>
      <c r="M57" s="491">
        <v>980.42927458829979</v>
      </c>
      <c r="N57" s="491">
        <v>872.72284777650009</v>
      </c>
      <c r="O57" s="491">
        <v>890.94512265729986</v>
      </c>
      <c r="P57" s="493">
        <v>10942.013741499</v>
      </c>
      <c r="Q57" s="55">
        <v>854.66589948349986</v>
      </c>
      <c r="R57" s="55">
        <v>746.51504302830006</v>
      </c>
      <c r="S57" s="55">
        <v>844.05240119559994</v>
      </c>
      <c r="T57" s="55">
        <v>1010.5824901134001</v>
      </c>
      <c r="U57" s="55">
        <v>1009.0469731152999</v>
      </c>
      <c r="V57" s="55">
        <v>824.0410982889</v>
      </c>
      <c r="W57" s="55">
        <v>819.65652980619996</v>
      </c>
      <c r="X57" s="55">
        <v>744.64260069099998</v>
      </c>
      <c r="Y57" s="55">
        <v>727.86717743830013</v>
      </c>
      <c r="Z57" s="55">
        <v>843.68035507190018</v>
      </c>
      <c r="AA57" s="55">
        <v>868.66459941969993</v>
      </c>
      <c r="AB57" s="518">
        <v>1009.1367374535001</v>
      </c>
      <c r="AC57" s="493">
        <v>10302.5519051056</v>
      </c>
      <c r="AD57" s="55">
        <v>741.29915755579987</v>
      </c>
      <c r="AE57" s="55">
        <v>668.93213728160003</v>
      </c>
      <c r="AF57" s="55">
        <v>869.7348388869998</v>
      </c>
      <c r="AG57" s="55">
        <v>1013.3409158477998</v>
      </c>
      <c r="AH57" s="55">
        <v>1151.5738378807</v>
      </c>
      <c r="AI57" s="55">
        <v>932.76969050220009</v>
      </c>
      <c r="AJ57" s="55">
        <v>1028.0910491923999</v>
      </c>
      <c r="AK57" s="55">
        <v>1124.0587103486998</v>
      </c>
      <c r="AL57" s="55">
        <v>1206.1722785202001</v>
      </c>
      <c r="AM57" s="245">
        <v>1176.3821340543</v>
      </c>
      <c r="AN57" s="245">
        <v>1047.9296305604</v>
      </c>
      <c r="AO57" s="245">
        <v>1594.1624222650003</v>
      </c>
      <c r="AP57" s="520">
        <v>1052.7587098993999</v>
      </c>
      <c r="AQ57" s="55">
        <v>929.97727199999997</v>
      </c>
      <c r="AR57" s="55">
        <v>1241.2985850846001</v>
      </c>
      <c r="AS57" s="55">
        <v>1341.5507878724002</v>
      </c>
      <c r="AT57" s="55">
        <v>1645.3266398100002</v>
      </c>
      <c r="AU57" s="55">
        <v>1136.4116509116002</v>
      </c>
      <c r="AV57" s="55">
        <v>1223.2666126520003</v>
      </c>
      <c r="AW57" s="55">
        <v>1273.4459832149996</v>
      </c>
      <c r="AX57" s="55">
        <v>1115.3942199932007</v>
      </c>
      <c r="AY57" s="55">
        <v>1409.8216353997996</v>
      </c>
      <c r="AZ57" s="55">
        <v>1336.3465967740003</v>
      </c>
      <c r="BA57" s="55">
        <v>1262.1140471071999</v>
      </c>
      <c r="BB57" s="496">
        <v>1317.4435639049996</v>
      </c>
      <c r="BC57" s="55">
        <v>1024.6340017060004</v>
      </c>
      <c r="BD57" s="55">
        <v>1507.7102966688003</v>
      </c>
      <c r="BE57" s="55">
        <v>1637.3562301319994</v>
      </c>
      <c r="BF57" s="55">
        <v>1770.6470809467999</v>
      </c>
      <c r="BG57" s="55">
        <v>1943.3469824117994</v>
      </c>
      <c r="BH57" s="55">
        <v>1855.6926026450001</v>
      </c>
      <c r="BI57" s="55">
        <v>1917.0409457626001</v>
      </c>
      <c r="BJ57" s="55">
        <v>1982.7348345644004</v>
      </c>
      <c r="BK57" s="55">
        <v>1961.0072517812005</v>
      </c>
      <c r="BL57" s="55">
        <v>1749.1356176615984</v>
      </c>
      <c r="BM57" s="55">
        <v>1842.6059386993993</v>
      </c>
      <c r="BN57" s="483">
        <f t="shared" si="17"/>
        <v>20509.3553468846</v>
      </c>
      <c r="BO57" s="55">
        <v>1621.5225429157992</v>
      </c>
      <c r="BP57" s="55">
        <v>1728.0993539165997</v>
      </c>
      <c r="BQ57" s="55">
        <v>1633.1730229177999</v>
      </c>
      <c r="BR57" s="55">
        <v>1918.3380233807998</v>
      </c>
      <c r="BS57" s="55">
        <v>2120.4669013779994</v>
      </c>
      <c r="BT57" s="55">
        <v>1707.1714488108009</v>
      </c>
      <c r="BU57" s="55">
        <v>1837.9945731601983</v>
      </c>
      <c r="BV57" s="55">
        <v>1476.8680835789989</v>
      </c>
      <c r="BW57" s="55">
        <v>1394.7799346348004</v>
      </c>
      <c r="BX57" s="55">
        <v>1274.4890554760009</v>
      </c>
      <c r="BY57" s="55">
        <v>920.13978155960081</v>
      </c>
      <c r="BZ57" s="55">
        <v>1510.8208801139992</v>
      </c>
      <c r="CA57" s="496">
        <v>1073.293038351801</v>
      </c>
      <c r="CB57" s="55">
        <v>864.55610791759977</v>
      </c>
      <c r="CC57" s="55">
        <v>1093.0509288859994</v>
      </c>
      <c r="CD57" s="55">
        <v>1553.4623518567996</v>
      </c>
      <c r="CE57" s="55">
        <v>1287.3466360327998</v>
      </c>
      <c r="CF57" s="55">
        <v>1156.3158260065998</v>
      </c>
      <c r="CG57" s="55">
        <v>888.52701065100075</v>
      </c>
      <c r="CH57" s="55">
        <v>1010.8112340354005</v>
      </c>
      <c r="CI57" s="55">
        <v>1057.7267419306002</v>
      </c>
      <c r="CJ57" s="55">
        <v>1508.909162479599</v>
      </c>
      <c r="CK57" s="55">
        <v>952.53944711660006</v>
      </c>
      <c r="CL57" s="161">
        <v>2361.9485531236032</v>
      </c>
      <c r="CM57" s="497">
        <f t="shared" si="21"/>
        <v>20509.3553468846</v>
      </c>
      <c r="CN57" s="497">
        <f t="shared" si="22"/>
        <v>19143.863601843394</v>
      </c>
      <c r="CO57" s="486">
        <f t="shared" si="23"/>
        <v>14808.487038388404</v>
      </c>
      <c r="CP57" s="493">
        <f t="shared" si="14"/>
        <v>-22.646298853892421</v>
      </c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  <c r="DL57" s="234"/>
      <c r="DM57" s="234"/>
    </row>
    <row r="58" spans="1:117" ht="20.100000000000001" customHeight="1" x14ac:dyDescent="0.25">
      <c r="A58" s="549"/>
      <c r="B58" s="474" t="s">
        <v>26</v>
      </c>
      <c r="C58" s="475" t="s">
        <v>124</v>
      </c>
      <c r="D58" s="491">
        <v>0</v>
      </c>
      <c r="E58" s="491">
        <v>0</v>
      </c>
      <c r="F58" s="491">
        <v>0</v>
      </c>
      <c r="G58" s="491">
        <v>0</v>
      </c>
      <c r="H58" s="491">
        <v>0</v>
      </c>
      <c r="I58" s="491">
        <v>0</v>
      </c>
      <c r="J58" s="491">
        <v>0</v>
      </c>
      <c r="K58" s="491">
        <v>0</v>
      </c>
      <c r="L58" s="491">
        <v>0</v>
      </c>
      <c r="M58" s="491">
        <v>0</v>
      </c>
      <c r="N58" s="491">
        <v>0</v>
      </c>
      <c r="O58" s="491">
        <v>0</v>
      </c>
      <c r="P58" s="493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18">
        <v>0</v>
      </c>
      <c r="AA58" s="518">
        <v>0</v>
      </c>
      <c r="AB58" s="518">
        <v>0</v>
      </c>
      <c r="AC58" s="493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20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96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83">
        <f t="shared" si="17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384.47717017920007</v>
      </c>
      <c r="BX58" s="55">
        <v>830.50591241660004</v>
      </c>
      <c r="BY58" s="55">
        <v>347.8339920226</v>
      </c>
      <c r="BZ58" s="55">
        <v>384.30822347119999</v>
      </c>
      <c r="CA58" s="496">
        <v>490.76149499580004</v>
      </c>
      <c r="CB58" s="55">
        <v>113.2515780354</v>
      </c>
      <c r="CC58" s="55">
        <v>20.591661999999999</v>
      </c>
      <c r="CD58" s="55">
        <v>19.208457356199997</v>
      </c>
      <c r="CE58" s="55">
        <v>13.720762214600001</v>
      </c>
      <c r="CF58" s="55">
        <v>0</v>
      </c>
      <c r="CG58" s="55">
        <v>41.178312427000002</v>
      </c>
      <c r="CH58" s="55">
        <v>205.88167227880004</v>
      </c>
      <c r="CI58" s="55">
        <v>72.062108641599991</v>
      </c>
      <c r="CJ58" s="55">
        <v>212.69466220799998</v>
      </c>
      <c r="CK58" s="55">
        <v>107.73038887520001</v>
      </c>
      <c r="CL58" s="161">
        <v>520.06152568580012</v>
      </c>
      <c r="CM58" s="497">
        <f t="shared" si="21"/>
        <v>0</v>
      </c>
      <c r="CN58" s="497">
        <f t="shared" si="22"/>
        <v>1947.1252980896002</v>
      </c>
      <c r="CO58" s="486">
        <f t="shared" si="23"/>
        <v>1817.1426247184004</v>
      </c>
      <c r="CP58" s="493">
        <f t="shared" si="14"/>
        <v>-6.675619360435137</v>
      </c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  <c r="DL58" s="234"/>
      <c r="DM58" s="234"/>
    </row>
    <row r="59" spans="1:117" ht="20.100000000000001" customHeight="1" x14ac:dyDescent="0.25">
      <c r="A59" s="549"/>
      <c r="B59" s="474" t="s">
        <v>150</v>
      </c>
      <c r="C59" s="475" t="s">
        <v>154</v>
      </c>
      <c r="D59" s="491">
        <v>0</v>
      </c>
      <c r="E59" s="491">
        <v>0</v>
      </c>
      <c r="F59" s="491">
        <v>0</v>
      </c>
      <c r="G59" s="491">
        <v>0</v>
      </c>
      <c r="H59" s="491">
        <v>0</v>
      </c>
      <c r="I59" s="491">
        <v>0</v>
      </c>
      <c r="J59" s="491">
        <v>0</v>
      </c>
      <c r="K59" s="491">
        <v>0</v>
      </c>
      <c r="L59" s="491">
        <v>0</v>
      </c>
      <c r="M59" s="491">
        <v>0</v>
      </c>
      <c r="N59" s="491">
        <v>0</v>
      </c>
      <c r="O59" s="491">
        <v>0</v>
      </c>
      <c r="P59" s="493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18">
        <v>0</v>
      </c>
      <c r="AC59" s="493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20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496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483">
        <f t="shared" si="17"/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44.427460669199995</v>
      </c>
      <c r="CA59" s="496">
        <v>37.508755739000001</v>
      </c>
      <c r="CB59" s="55">
        <v>33.163423538000018</v>
      </c>
      <c r="CC59" s="55">
        <v>35.684219512200023</v>
      </c>
      <c r="CD59" s="55">
        <v>33.849168003000003</v>
      </c>
      <c r="CE59" s="55">
        <v>37.405046190400022</v>
      </c>
      <c r="CF59" s="55">
        <v>41.210279272400008</v>
      </c>
      <c r="CG59" s="55">
        <v>42.448449864800004</v>
      </c>
      <c r="CH59" s="55">
        <v>36.330736644999973</v>
      </c>
      <c r="CI59" s="55">
        <v>39.758867775200017</v>
      </c>
      <c r="CJ59" s="55">
        <v>38.954305160399997</v>
      </c>
      <c r="CK59" s="55">
        <v>40.556992691599994</v>
      </c>
      <c r="CL59" s="161">
        <v>44.085495911800017</v>
      </c>
      <c r="CM59" s="497">
        <f t="shared" si="21"/>
        <v>0</v>
      </c>
      <c r="CN59" s="497">
        <f t="shared" si="22"/>
        <v>44.427460669199995</v>
      </c>
      <c r="CO59" s="486">
        <f t="shared" si="23"/>
        <v>460.9557403038001</v>
      </c>
      <c r="CP59" s="493">
        <f t="shared" si="14"/>
        <v>937.54689860850999</v>
      </c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  <c r="DK59" s="234"/>
      <c r="DL59" s="234"/>
      <c r="DM59" s="234"/>
    </row>
    <row r="60" spans="1:117" ht="20.100000000000001" customHeight="1" x14ac:dyDescent="0.25">
      <c r="A60" s="549"/>
      <c r="B60" s="474" t="s">
        <v>148</v>
      </c>
      <c r="C60" s="475" t="s">
        <v>153</v>
      </c>
      <c r="D60" s="491">
        <v>0</v>
      </c>
      <c r="E60" s="491">
        <v>0</v>
      </c>
      <c r="F60" s="491">
        <v>0</v>
      </c>
      <c r="G60" s="491">
        <v>0</v>
      </c>
      <c r="H60" s="491">
        <v>0</v>
      </c>
      <c r="I60" s="491">
        <v>0</v>
      </c>
      <c r="J60" s="491">
        <v>0</v>
      </c>
      <c r="K60" s="491">
        <v>0</v>
      </c>
      <c r="L60" s="491">
        <v>0</v>
      </c>
      <c r="M60" s="491">
        <v>0</v>
      </c>
      <c r="N60" s="491">
        <v>0</v>
      </c>
      <c r="O60" s="491">
        <v>0</v>
      </c>
      <c r="P60" s="493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18">
        <v>0</v>
      </c>
      <c r="AC60" s="493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20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496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83">
        <f t="shared" si="17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47.652183401199999</v>
      </c>
      <c r="CA60" s="496">
        <v>39.429074647200004</v>
      </c>
      <c r="CB60" s="55">
        <v>34.890464896000005</v>
      </c>
      <c r="CC60" s="55">
        <v>36.869943072200009</v>
      </c>
      <c r="CD60" s="55">
        <v>35.081069241400009</v>
      </c>
      <c r="CE60" s="55">
        <v>38.263421114800011</v>
      </c>
      <c r="CF60" s="55">
        <v>42.000377097000012</v>
      </c>
      <c r="CG60" s="55">
        <v>43.049224723400023</v>
      </c>
      <c r="CH60" s="55">
        <v>36.896091334199994</v>
      </c>
      <c r="CI60" s="55">
        <v>40.076500249799999</v>
      </c>
      <c r="CJ60" s="55">
        <v>39.242013491800002</v>
      </c>
      <c r="CK60" s="55">
        <v>41.734452764199993</v>
      </c>
      <c r="CL60" s="161">
        <v>45.704705135600008</v>
      </c>
      <c r="CM60" s="497">
        <f t="shared" si="21"/>
        <v>0</v>
      </c>
      <c r="CN60" s="497">
        <f t="shared" si="22"/>
        <v>47.652183401199999</v>
      </c>
      <c r="CO60" s="486">
        <f t="shared" si="23"/>
        <v>473.23733776760002</v>
      </c>
      <c r="CP60" s="493">
        <f t="shared" si="14"/>
        <v>893.1073541442023</v>
      </c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  <c r="DL60" s="234"/>
      <c r="DM60" s="234"/>
    </row>
    <row r="61" spans="1:117" ht="20.100000000000001" customHeight="1" x14ac:dyDescent="0.25">
      <c r="A61" s="549"/>
      <c r="B61" s="474" t="s">
        <v>151</v>
      </c>
      <c r="C61" s="475" t="s">
        <v>155</v>
      </c>
      <c r="D61" s="491">
        <v>0</v>
      </c>
      <c r="E61" s="491">
        <v>0</v>
      </c>
      <c r="F61" s="491">
        <v>0</v>
      </c>
      <c r="G61" s="491">
        <v>0</v>
      </c>
      <c r="H61" s="491">
        <v>0</v>
      </c>
      <c r="I61" s="491">
        <v>0</v>
      </c>
      <c r="J61" s="491">
        <v>0</v>
      </c>
      <c r="K61" s="491">
        <v>0</v>
      </c>
      <c r="L61" s="491">
        <v>0</v>
      </c>
      <c r="M61" s="491">
        <v>0</v>
      </c>
      <c r="N61" s="491">
        <v>0</v>
      </c>
      <c r="O61" s="491">
        <v>0</v>
      </c>
      <c r="P61" s="493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18">
        <v>0</v>
      </c>
      <c r="AC61" s="493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20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496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83">
        <f t="shared" si="17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2.1037535246000005</v>
      </c>
      <c r="CA61" s="496">
        <v>1.8468966711999999</v>
      </c>
      <c r="CB61" s="55">
        <v>1.6883320243999997</v>
      </c>
      <c r="CC61" s="55">
        <v>1.083097617</v>
      </c>
      <c r="CD61" s="55">
        <v>1.1431950586000001</v>
      </c>
      <c r="CE61" s="55">
        <v>0.84053041800000006</v>
      </c>
      <c r="CF61" s="55">
        <v>0.73888552359999993</v>
      </c>
      <c r="CG61" s="55">
        <v>0.56784610399999991</v>
      </c>
      <c r="CH61" s="55">
        <v>0.55164641980000018</v>
      </c>
      <c r="CI61" s="55">
        <v>0.31529726199999997</v>
      </c>
      <c r="CJ61" s="55">
        <v>0.25894339100000008</v>
      </c>
      <c r="CK61" s="55">
        <v>0.90906524800000021</v>
      </c>
      <c r="CL61" s="161">
        <v>1.5037985046000002</v>
      </c>
      <c r="CM61" s="497">
        <f t="shared" si="21"/>
        <v>0</v>
      </c>
      <c r="CN61" s="497">
        <f t="shared" si="22"/>
        <v>2.1037535246000005</v>
      </c>
      <c r="CO61" s="486">
        <f t="shared" si="23"/>
        <v>11.447534242200001</v>
      </c>
      <c r="CP61" s="493">
        <f t="shared" si="14"/>
        <v>444.14807192665745</v>
      </c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  <c r="DK61" s="234"/>
      <c r="DL61" s="234"/>
      <c r="DM61" s="234"/>
    </row>
    <row r="62" spans="1:117" ht="20.100000000000001" customHeight="1" x14ac:dyDescent="0.25">
      <c r="A62" s="549"/>
      <c r="B62" s="474" t="s">
        <v>123</v>
      </c>
      <c r="C62" s="475" t="s">
        <v>125</v>
      </c>
      <c r="D62" s="491">
        <v>0</v>
      </c>
      <c r="E62" s="491">
        <v>0</v>
      </c>
      <c r="F62" s="491">
        <v>0</v>
      </c>
      <c r="G62" s="491">
        <v>0</v>
      </c>
      <c r="H62" s="491">
        <v>0</v>
      </c>
      <c r="I62" s="491">
        <v>0</v>
      </c>
      <c r="J62" s="491">
        <v>0</v>
      </c>
      <c r="K62" s="491">
        <v>0</v>
      </c>
      <c r="L62" s="491">
        <v>0</v>
      </c>
      <c r="M62" s="491">
        <v>0</v>
      </c>
      <c r="N62" s="491">
        <v>0</v>
      </c>
      <c r="O62" s="491">
        <v>0</v>
      </c>
      <c r="P62" s="493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8">
        <v>0</v>
      </c>
      <c r="AA62" s="518">
        <v>0</v>
      </c>
      <c r="AB62" s="518">
        <v>0</v>
      </c>
      <c r="AC62" s="493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20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6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83">
        <f t="shared" si="17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1370.08953116</v>
      </c>
      <c r="BX62" s="55">
        <v>1383.5229683800001</v>
      </c>
      <c r="BY62" s="55">
        <v>1335.87414926</v>
      </c>
      <c r="BZ62" s="55">
        <v>1162.8147203399999</v>
      </c>
      <c r="CA62" s="496">
        <v>1181.6048365800002</v>
      </c>
      <c r="CB62" s="55">
        <v>1062.7091207599999</v>
      </c>
      <c r="CC62" s="55">
        <v>1131.2118048</v>
      </c>
      <c r="CD62" s="55">
        <v>991.32397448000006</v>
      </c>
      <c r="CE62" s="55">
        <v>928.47771716000011</v>
      </c>
      <c r="CF62" s="55">
        <v>1034.6995967</v>
      </c>
      <c r="CG62" s="55">
        <v>812.71387946000004</v>
      </c>
      <c r="CH62" s="55">
        <v>856.45989366000003</v>
      </c>
      <c r="CI62" s="55">
        <v>814.92784842000003</v>
      </c>
      <c r="CJ62" s="55">
        <v>773.4860670600001</v>
      </c>
      <c r="CK62" s="55">
        <v>768.95973616000003</v>
      </c>
      <c r="CL62" s="161">
        <v>740.25560966000012</v>
      </c>
      <c r="CM62" s="497">
        <f t="shared" si="21"/>
        <v>0</v>
      </c>
      <c r="CN62" s="497">
        <f t="shared" si="22"/>
        <v>5252.3013691399992</v>
      </c>
      <c r="CO62" s="486">
        <f t="shared" si="23"/>
        <v>11096.830084900001</v>
      </c>
      <c r="CP62" s="493">
        <f t="shared" si="14"/>
        <v>111.27557817035493</v>
      </c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  <c r="DL62" s="234"/>
      <c r="DM62" s="234"/>
    </row>
    <row r="63" spans="1:117" ht="20.100000000000001" customHeight="1" x14ac:dyDescent="0.25">
      <c r="A63" s="549"/>
      <c r="B63" s="474" t="s">
        <v>180</v>
      </c>
      <c r="C63" s="475" t="s">
        <v>191</v>
      </c>
      <c r="D63" s="491">
        <v>0</v>
      </c>
      <c r="E63" s="491">
        <v>0</v>
      </c>
      <c r="F63" s="491">
        <v>0</v>
      </c>
      <c r="G63" s="491">
        <v>0</v>
      </c>
      <c r="H63" s="491">
        <v>0</v>
      </c>
      <c r="I63" s="491">
        <v>0</v>
      </c>
      <c r="J63" s="491">
        <v>0</v>
      </c>
      <c r="K63" s="491">
        <v>0</v>
      </c>
      <c r="L63" s="491">
        <v>0</v>
      </c>
      <c r="M63" s="491">
        <v>0</v>
      </c>
      <c r="N63" s="491">
        <v>0</v>
      </c>
      <c r="O63" s="491">
        <v>0</v>
      </c>
      <c r="P63" s="493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18">
        <v>0</v>
      </c>
      <c r="AC63" s="493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20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6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83">
        <f t="shared" si="17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96">
        <v>0</v>
      </c>
      <c r="CB63" s="55">
        <v>0</v>
      </c>
      <c r="CC63" s="55">
        <v>6.1314680000000002E-4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161">
        <v>0</v>
      </c>
      <c r="CM63" s="497">
        <f t="shared" si="21"/>
        <v>0</v>
      </c>
      <c r="CN63" s="497">
        <f t="shared" si="22"/>
        <v>0</v>
      </c>
      <c r="CO63" s="486">
        <f t="shared" si="23"/>
        <v>6.1314680000000002E-4</v>
      </c>
      <c r="CP63" s="493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  <c r="DL63" s="234"/>
      <c r="DM63" s="234"/>
    </row>
    <row r="64" spans="1:117" ht="20.100000000000001" customHeight="1" x14ac:dyDescent="0.25">
      <c r="A64" s="549"/>
      <c r="B64" s="474" t="s">
        <v>17</v>
      </c>
      <c r="C64" s="475" t="s">
        <v>18</v>
      </c>
      <c r="D64" s="491">
        <v>837.6832679585001</v>
      </c>
      <c r="E64" s="491">
        <v>678.10867391309989</v>
      </c>
      <c r="F64" s="491">
        <v>923.48887630219997</v>
      </c>
      <c r="G64" s="491">
        <v>884.56939078180017</v>
      </c>
      <c r="H64" s="491">
        <v>875.50482137509994</v>
      </c>
      <c r="I64" s="491">
        <v>1027.4582229575001</v>
      </c>
      <c r="J64" s="491">
        <v>1001.9859068590997</v>
      </c>
      <c r="K64" s="491">
        <v>1080.9570192516001</v>
      </c>
      <c r="L64" s="491">
        <v>876.73797161829987</v>
      </c>
      <c r="M64" s="491">
        <v>1008.4569294380999</v>
      </c>
      <c r="N64" s="491">
        <v>872.7228477765002</v>
      </c>
      <c r="O64" s="491">
        <v>881.70555125729993</v>
      </c>
      <c r="P64" s="493">
        <v>10949.3794794891</v>
      </c>
      <c r="Q64" s="55">
        <v>854.6658994835002</v>
      </c>
      <c r="R64" s="55">
        <v>746.51504302830006</v>
      </c>
      <c r="S64" s="55">
        <v>844.05240119559994</v>
      </c>
      <c r="T64" s="55">
        <v>1010.5824901133998</v>
      </c>
      <c r="U64" s="55">
        <v>1009.0431877083</v>
      </c>
      <c r="V64" s="55">
        <v>824.04109828889989</v>
      </c>
      <c r="W64" s="55">
        <v>819.64692514619992</v>
      </c>
      <c r="X64" s="55">
        <v>744.64260069099987</v>
      </c>
      <c r="Y64" s="55">
        <v>727.86717743830013</v>
      </c>
      <c r="Z64" s="518">
        <v>843.68035507189984</v>
      </c>
      <c r="AA64" s="518">
        <v>868.62310303679988</v>
      </c>
      <c r="AB64" s="518">
        <v>1009.1367374535001</v>
      </c>
      <c r="AC64" s="493">
        <v>10302.4970186557</v>
      </c>
      <c r="AD64" s="55">
        <v>741.29915755579998</v>
      </c>
      <c r="AE64" s="55">
        <v>668.93213728159992</v>
      </c>
      <c r="AF64" s="55">
        <v>869.73483888700002</v>
      </c>
      <c r="AG64" s="55">
        <v>1056.5763230160001</v>
      </c>
      <c r="AH64" s="55">
        <v>1151.5738378807002</v>
      </c>
      <c r="AI64" s="55">
        <v>932.73783362539996</v>
      </c>
      <c r="AJ64" s="55">
        <v>1028.0910491924001</v>
      </c>
      <c r="AK64" s="55">
        <v>1124.0587103487001</v>
      </c>
      <c r="AL64" s="55">
        <v>1203.9886637907002</v>
      </c>
      <c r="AM64" s="55">
        <v>1349.9985790893002</v>
      </c>
      <c r="AN64" s="55">
        <v>1047.5234343882</v>
      </c>
      <c r="AO64" s="55">
        <v>1566.9513561058002</v>
      </c>
      <c r="AP64" s="496">
        <v>1045.0126084328001</v>
      </c>
      <c r="AQ64" s="245">
        <v>929.97727200000008</v>
      </c>
      <c r="AR64" s="245">
        <v>1227.5785850846</v>
      </c>
      <c r="AS64" s="245">
        <v>1341.5507878724</v>
      </c>
      <c r="AT64" s="245">
        <v>1645.3266398100002</v>
      </c>
      <c r="AU64" s="245">
        <v>1136.4116509116002</v>
      </c>
      <c r="AV64" s="55">
        <v>1216.8345524859999</v>
      </c>
      <c r="AW64" s="55">
        <v>1273.4459832150012</v>
      </c>
      <c r="AX64" s="55">
        <v>1115.3942199931998</v>
      </c>
      <c r="AY64" s="55">
        <v>1402.9616353997999</v>
      </c>
      <c r="AZ64" s="55">
        <v>1347.9143622574002</v>
      </c>
      <c r="BA64" s="55">
        <v>1262.0963948866004</v>
      </c>
      <c r="BB64" s="496">
        <v>1347.4739877816003</v>
      </c>
      <c r="BC64" s="55">
        <v>1024.4314374994005</v>
      </c>
      <c r="BD64" s="55">
        <v>1507.6629626687998</v>
      </c>
      <c r="BE64" s="55">
        <v>1637.3562301320003</v>
      </c>
      <c r="BF64" s="55">
        <v>1770.6470809467999</v>
      </c>
      <c r="BG64" s="55">
        <v>1943.3469824117988</v>
      </c>
      <c r="BH64" s="55">
        <v>1855.6926026450008</v>
      </c>
      <c r="BI64" s="55">
        <v>1917.0409457625997</v>
      </c>
      <c r="BJ64" s="55">
        <v>1982.7348345644011</v>
      </c>
      <c r="BK64" s="55">
        <v>1961.0072517812</v>
      </c>
      <c r="BL64" s="55">
        <v>1749.1270888979996</v>
      </c>
      <c r="BM64" s="55">
        <v>1842.6059386994004</v>
      </c>
      <c r="BN64" s="483">
        <f t="shared" si="17"/>
        <v>20539.127343791002</v>
      </c>
      <c r="BO64" s="55">
        <v>1621.5225429158006</v>
      </c>
      <c r="BP64" s="55">
        <v>1728.0993539166004</v>
      </c>
      <c r="BQ64" s="55">
        <v>1633.1730229178006</v>
      </c>
      <c r="BR64" s="55">
        <v>1918.3380233807995</v>
      </c>
      <c r="BS64" s="55">
        <v>2119.8464459340007</v>
      </c>
      <c r="BT64" s="55">
        <v>1707.1714488108003</v>
      </c>
      <c r="BU64" s="55">
        <v>1833.4884928429999</v>
      </c>
      <c r="BV64" s="55">
        <v>1476.8680835789992</v>
      </c>
      <c r="BW64" s="55">
        <v>1394.7813066347996</v>
      </c>
      <c r="BX64" s="55">
        <v>1274.4890554760009</v>
      </c>
      <c r="BY64" s="55">
        <v>920.13978155960012</v>
      </c>
      <c r="BZ64" s="55">
        <v>1510.8208801140004</v>
      </c>
      <c r="CA64" s="496">
        <v>1073.2930383517994</v>
      </c>
      <c r="CB64" s="55">
        <v>864.55610791760034</v>
      </c>
      <c r="CC64" s="55">
        <v>1093.0509288860001</v>
      </c>
      <c r="CD64" s="55">
        <v>1553.4623518567998</v>
      </c>
      <c r="CE64" s="55">
        <v>1287.3466360328</v>
      </c>
      <c r="CF64" s="55">
        <v>1156.3158260065998</v>
      </c>
      <c r="CG64" s="55">
        <v>888.52701065099893</v>
      </c>
      <c r="CH64" s="55">
        <v>1010.8112340354004</v>
      </c>
      <c r="CI64" s="55">
        <v>1057.7267419305995</v>
      </c>
      <c r="CJ64" s="55">
        <v>1508.9091624796004</v>
      </c>
      <c r="CK64" s="55">
        <v>952.53944711660006</v>
      </c>
      <c r="CL64" s="161">
        <v>2361.9485531235996</v>
      </c>
      <c r="CM64" s="497">
        <f t="shared" si="21"/>
        <v>20539.127343791002</v>
      </c>
      <c r="CN64" s="497">
        <f t="shared" si="22"/>
        <v>19138.7384380822</v>
      </c>
      <c r="CO64" s="486">
        <f t="shared" si="23"/>
        <v>14808.487038388397</v>
      </c>
      <c r="CP64" s="493">
        <f t="shared" si="14"/>
        <v>-22.625584302241585</v>
      </c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  <c r="DK64" s="234"/>
      <c r="DL64" s="234"/>
      <c r="DM64" s="234"/>
    </row>
    <row r="65" spans="1:117" ht="20.100000000000001" customHeight="1" x14ac:dyDescent="0.25">
      <c r="A65" s="549"/>
      <c r="B65" s="474" t="s">
        <v>165</v>
      </c>
      <c r="C65" s="475" t="s">
        <v>166</v>
      </c>
      <c r="D65" s="491">
        <v>0</v>
      </c>
      <c r="E65" s="491">
        <v>0</v>
      </c>
      <c r="F65" s="491">
        <v>0</v>
      </c>
      <c r="G65" s="491">
        <v>0</v>
      </c>
      <c r="H65" s="491">
        <v>0</v>
      </c>
      <c r="I65" s="491">
        <v>0</v>
      </c>
      <c r="J65" s="491">
        <v>0</v>
      </c>
      <c r="K65" s="491">
        <v>0</v>
      </c>
      <c r="L65" s="491">
        <v>0</v>
      </c>
      <c r="M65" s="491">
        <v>0</v>
      </c>
      <c r="N65" s="491">
        <v>0</v>
      </c>
      <c r="O65" s="491">
        <v>0</v>
      </c>
      <c r="P65" s="493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18">
        <v>0</v>
      </c>
      <c r="AC65" s="493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20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6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83">
        <f t="shared" si="17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96">
        <v>2.3628858400000001E-2</v>
      </c>
      <c r="CB65" s="55">
        <v>2.5936356600000005E-2</v>
      </c>
      <c r="CC65" s="55">
        <v>2.52109116E-2</v>
      </c>
      <c r="CD65" s="55">
        <v>2.4553517800000001E-2</v>
      </c>
      <c r="CE65" s="55">
        <v>2.3628858400000001E-2</v>
      </c>
      <c r="CF65" s="55">
        <v>2.6539007600000001E-2</v>
      </c>
      <c r="CG65" s="55">
        <v>8.6457266000000005E-3</v>
      </c>
      <c r="CH65" s="55">
        <v>4.99964346E-2</v>
      </c>
      <c r="CI65" s="55">
        <v>2.4939667200000005E-2</v>
      </c>
      <c r="CJ65" s="55">
        <v>0</v>
      </c>
      <c r="CK65" s="55">
        <v>5.2158226400000007E-2</v>
      </c>
      <c r="CL65" s="161">
        <v>2.5772334000000001E-2</v>
      </c>
      <c r="CM65" s="497">
        <f t="shared" si="21"/>
        <v>0</v>
      </c>
      <c r="CN65" s="497">
        <f t="shared" si="22"/>
        <v>0</v>
      </c>
      <c r="CO65" s="486">
        <f t="shared" si="23"/>
        <v>0.3110098992</v>
      </c>
      <c r="CP65" s="493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  <c r="DK65" s="234"/>
      <c r="DL65" s="234"/>
      <c r="DM65" s="234"/>
    </row>
    <row r="66" spans="1:117" ht="20.100000000000001" customHeight="1" x14ac:dyDescent="0.25">
      <c r="A66" s="549"/>
      <c r="B66" s="474" t="s">
        <v>28</v>
      </c>
      <c r="C66" s="475" t="s">
        <v>29</v>
      </c>
      <c r="D66" s="521">
        <v>0</v>
      </c>
      <c r="E66" s="491">
        <v>95.097055920299994</v>
      </c>
      <c r="F66" s="491">
        <v>0</v>
      </c>
      <c r="G66" s="491">
        <v>9.8444630591000006</v>
      </c>
      <c r="H66" s="491">
        <v>6.9699999999999993E-6</v>
      </c>
      <c r="I66" s="491">
        <v>0</v>
      </c>
      <c r="J66" s="491">
        <v>0</v>
      </c>
      <c r="K66" s="491">
        <v>0</v>
      </c>
      <c r="L66" s="491">
        <v>0</v>
      </c>
      <c r="M66" s="491">
        <v>0</v>
      </c>
      <c r="N66" s="491">
        <v>0</v>
      </c>
      <c r="O66" s="491">
        <v>0</v>
      </c>
      <c r="P66" s="493">
        <v>104.9415259494</v>
      </c>
      <c r="Q66" s="55">
        <v>0</v>
      </c>
      <c r="R66" s="55">
        <v>0</v>
      </c>
      <c r="S66" s="55">
        <v>0</v>
      </c>
      <c r="T66" s="55">
        <v>0</v>
      </c>
      <c r="U66" s="55">
        <v>4.3768784120000008</v>
      </c>
      <c r="V66" s="55">
        <v>90.7131947532</v>
      </c>
      <c r="W66" s="55">
        <v>0</v>
      </c>
      <c r="X66" s="55">
        <v>0</v>
      </c>
      <c r="Y66" s="55">
        <v>0</v>
      </c>
      <c r="Z66" s="518">
        <v>0</v>
      </c>
      <c r="AA66" s="518">
        <v>0</v>
      </c>
      <c r="AB66" s="518">
        <v>27.7679038966</v>
      </c>
      <c r="AC66" s="493">
        <v>122.8579770618</v>
      </c>
      <c r="AD66" s="55">
        <v>34.749399266999994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496">
        <v>0</v>
      </c>
      <c r="AQ66" s="55">
        <v>0</v>
      </c>
      <c r="AR66" s="55">
        <v>0</v>
      </c>
      <c r="AS66" s="55">
        <v>12.840397423000001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6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83">
        <f t="shared" si="17"/>
        <v>0</v>
      </c>
      <c r="BO66" s="55">
        <v>0</v>
      </c>
      <c r="BP66" s="55">
        <v>0</v>
      </c>
      <c r="BQ66" s="55">
        <v>0</v>
      </c>
      <c r="BR66" s="55">
        <v>0.25997740000000003</v>
      </c>
      <c r="BS66" s="55">
        <v>0</v>
      </c>
      <c r="BT66" s="55">
        <v>0</v>
      </c>
      <c r="BU66" s="55">
        <v>5.4880000000000004</v>
      </c>
      <c r="BV66" s="55">
        <v>397.06000000000006</v>
      </c>
      <c r="BW66" s="55">
        <v>82.32</v>
      </c>
      <c r="BX66" s="55">
        <v>0</v>
      </c>
      <c r="BY66" s="55">
        <v>8.9515628752000005</v>
      </c>
      <c r="BZ66" s="55">
        <v>0</v>
      </c>
      <c r="CA66" s="496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7.5540701039999991</v>
      </c>
      <c r="CG66" s="55">
        <v>15.792567896</v>
      </c>
      <c r="CH66" s="55">
        <v>19.571908456799999</v>
      </c>
      <c r="CI66" s="55">
        <v>11.2624307936</v>
      </c>
      <c r="CJ66" s="55">
        <v>18.129725923399999</v>
      </c>
      <c r="CK66" s="55">
        <v>16.206882535199998</v>
      </c>
      <c r="CL66" s="161">
        <v>15.108140550999998</v>
      </c>
      <c r="CM66" s="497">
        <f t="shared" si="21"/>
        <v>0</v>
      </c>
      <c r="CN66" s="497">
        <f t="shared" si="22"/>
        <v>494.07954027520009</v>
      </c>
      <c r="CO66" s="486">
        <f t="shared" si="23"/>
        <v>103.62572625999999</v>
      </c>
      <c r="CP66" s="493">
        <f t="shared" si="14"/>
        <v>-79.026509334452328</v>
      </c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234"/>
      <c r="DK66" s="234"/>
      <c r="DL66" s="234"/>
      <c r="DM66" s="234"/>
    </row>
    <row r="67" spans="1:117" ht="20.100000000000001" customHeight="1" x14ac:dyDescent="0.25">
      <c r="A67" s="549"/>
      <c r="B67" s="474" t="s">
        <v>30</v>
      </c>
      <c r="C67" s="475" t="s">
        <v>31</v>
      </c>
      <c r="D67" s="491">
        <v>0</v>
      </c>
      <c r="E67" s="491">
        <v>3.2024263722999997</v>
      </c>
      <c r="F67" s="491">
        <v>0</v>
      </c>
      <c r="G67" s="491">
        <v>0</v>
      </c>
      <c r="H67" s="491">
        <v>0</v>
      </c>
      <c r="I67" s="491">
        <v>0</v>
      </c>
      <c r="J67" s="491">
        <v>0</v>
      </c>
      <c r="K67" s="491">
        <v>0</v>
      </c>
      <c r="L67" s="491">
        <v>0</v>
      </c>
      <c r="M67" s="491">
        <v>0</v>
      </c>
      <c r="N67" s="491">
        <v>0</v>
      </c>
      <c r="O67" s="491">
        <v>0</v>
      </c>
      <c r="P67" s="493">
        <v>3.2024263722999997</v>
      </c>
      <c r="Q67" s="55">
        <v>0</v>
      </c>
      <c r="R67" s="55">
        <v>0</v>
      </c>
      <c r="S67" s="55">
        <v>0</v>
      </c>
      <c r="T67" s="55">
        <v>0</v>
      </c>
      <c r="U67" s="55">
        <v>4.3768784120000008</v>
      </c>
      <c r="V67" s="55">
        <v>0</v>
      </c>
      <c r="W67" s="55">
        <v>0</v>
      </c>
      <c r="X67" s="55">
        <v>0</v>
      </c>
      <c r="Y67" s="55">
        <v>0</v>
      </c>
      <c r="Z67" s="518">
        <v>0</v>
      </c>
      <c r="AA67" s="518">
        <v>0</v>
      </c>
      <c r="AB67" s="518">
        <v>0</v>
      </c>
      <c r="AC67" s="493">
        <v>4.3768784120000008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496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6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83">
        <f t="shared" si="17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496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55">
        <v>0</v>
      </c>
      <c r="CK67" s="55">
        <v>0</v>
      </c>
      <c r="CL67" s="161">
        <v>0</v>
      </c>
      <c r="CM67" s="497">
        <f t="shared" si="21"/>
        <v>0</v>
      </c>
      <c r="CN67" s="497">
        <f t="shared" si="22"/>
        <v>0</v>
      </c>
      <c r="CO67" s="486">
        <f t="shared" si="23"/>
        <v>0</v>
      </c>
      <c r="CP67" s="493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234"/>
      <c r="DK67" s="234"/>
      <c r="DL67" s="234"/>
      <c r="DM67" s="234"/>
    </row>
    <row r="68" spans="1:117" ht="20.100000000000001" customHeight="1" x14ac:dyDescent="0.25">
      <c r="A68" s="549"/>
      <c r="B68" s="474" t="s">
        <v>136</v>
      </c>
      <c r="C68" s="475" t="s">
        <v>137</v>
      </c>
      <c r="D68" s="491">
        <v>0</v>
      </c>
      <c r="E68" s="491">
        <v>91.880010670000004</v>
      </c>
      <c r="F68" s="491">
        <v>0</v>
      </c>
      <c r="G68" s="491">
        <v>9.8416609099999999</v>
      </c>
      <c r="H68" s="491">
        <v>6.9699999999999993E-6</v>
      </c>
      <c r="I68" s="491">
        <v>0</v>
      </c>
      <c r="J68" s="491">
        <v>0</v>
      </c>
      <c r="K68" s="491">
        <v>0</v>
      </c>
      <c r="L68" s="491">
        <v>0</v>
      </c>
      <c r="M68" s="491">
        <v>0</v>
      </c>
      <c r="N68" s="491">
        <v>0</v>
      </c>
      <c r="O68" s="491">
        <v>0</v>
      </c>
      <c r="P68" s="493">
        <v>101.72167855000001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90.61</v>
      </c>
      <c r="W68" s="55">
        <v>0</v>
      </c>
      <c r="X68" s="55">
        <v>0</v>
      </c>
      <c r="Y68" s="55">
        <v>0</v>
      </c>
      <c r="Z68" s="518">
        <v>0</v>
      </c>
      <c r="AA68" s="518">
        <v>0</v>
      </c>
      <c r="AB68" s="518">
        <v>62.46</v>
      </c>
      <c r="AC68" s="493">
        <v>153.07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496">
        <v>0</v>
      </c>
      <c r="AQ68" s="55">
        <v>0</v>
      </c>
      <c r="AR68" s="55">
        <v>0</v>
      </c>
      <c r="AS68" s="55">
        <v>12.840397423000001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6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83">
        <f t="shared" si="17"/>
        <v>0</v>
      </c>
      <c r="BO68" s="55">
        <v>0</v>
      </c>
      <c r="BP68" s="55">
        <v>0</v>
      </c>
      <c r="BQ68" s="55">
        <v>0</v>
      </c>
      <c r="BR68" s="55">
        <v>0.25997740000000003</v>
      </c>
      <c r="BS68" s="55">
        <v>0</v>
      </c>
      <c r="BT68" s="55">
        <v>0</v>
      </c>
      <c r="BU68" s="55">
        <v>5.4880000000000004</v>
      </c>
      <c r="BV68" s="55">
        <v>397.06000000000006</v>
      </c>
      <c r="BW68" s="55">
        <v>82.32</v>
      </c>
      <c r="BX68" s="55">
        <v>0</v>
      </c>
      <c r="BY68" s="55">
        <v>9.0006000000000004</v>
      </c>
      <c r="BZ68" s="55">
        <v>0</v>
      </c>
      <c r="CA68" s="496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11.319000000000001</v>
      </c>
      <c r="CG68" s="55">
        <v>14.749000000000001</v>
      </c>
      <c r="CH68" s="55">
        <v>19.207999999999998</v>
      </c>
      <c r="CI68" s="55">
        <v>13.72</v>
      </c>
      <c r="CJ68" s="55">
        <v>17.218599999999999</v>
      </c>
      <c r="CK68" s="55">
        <v>15.9838</v>
      </c>
      <c r="CL68" s="161">
        <v>15.778</v>
      </c>
      <c r="CM68" s="497">
        <f t="shared" si="21"/>
        <v>0</v>
      </c>
      <c r="CN68" s="497">
        <f t="shared" si="22"/>
        <v>494.1285774000001</v>
      </c>
      <c r="CO68" s="486">
        <f t="shared" si="23"/>
        <v>107.9764</v>
      </c>
      <c r="CP68" s="493">
        <f t="shared" si="14"/>
        <v>-78.148116717282591</v>
      </c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234"/>
      <c r="DK68" s="234"/>
      <c r="DL68" s="234"/>
      <c r="DM68" s="234"/>
    </row>
    <row r="69" spans="1:117" ht="20.100000000000001" customHeight="1" x14ac:dyDescent="0.25">
      <c r="A69" s="549"/>
      <c r="B69" s="474" t="s">
        <v>32</v>
      </c>
      <c r="C69" s="475" t="s">
        <v>133</v>
      </c>
      <c r="D69" s="491">
        <v>387.0834676752001</v>
      </c>
      <c r="E69" s="491">
        <v>397.64037904229997</v>
      </c>
      <c r="F69" s="491">
        <v>424.86484245710005</v>
      </c>
      <c r="G69" s="491">
        <v>446.42577242989995</v>
      </c>
      <c r="H69" s="491">
        <v>463.01821980019997</v>
      </c>
      <c r="I69" s="491">
        <v>383.61861578449998</v>
      </c>
      <c r="J69" s="491">
        <v>221.67964223839999</v>
      </c>
      <c r="K69" s="491">
        <v>305.39734777129996</v>
      </c>
      <c r="L69" s="491">
        <v>261.10252485679996</v>
      </c>
      <c r="M69" s="491">
        <v>347.72753232499997</v>
      </c>
      <c r="N69" s="491">
        <v>431.41873324799997</v>
      </c>
      <c r="O69" s="491">
        <v>416.67534205280003</v>
      </c>
      <c r="P69" s="493">
        <v>4486.6524196814999</v>
      </c>
      <c r="Q69" s="55">
        <v>248.58112108070003</v>
      </c>
      <c r="R69" s="55">
        <v>377.51369691629998</v>
      </c>
      <c r="S69" s="55">
        <v>440.40206375000002</v>
      </c>
      <c r="T69" s="55">
        <v>458.53068406510005</v>
      </c>
      <c r="U69" s="55">
        <v>460.00997177309995</v>
      </c>
      <c r="V69" s="55">
        <v>449.53784975900004</v>
      </c>
      <c r="W69" s="55">
        <v>323.59931541769998</v>
      </c>
      <c r="X69" s="55">
        <v>325.01565140999998</v>
      </c>
      <c r="Y69" s="55">
        <v>395.92310695730009</v>
      </c>
      <c r="Z69" s="55">
        <v>397.09908326629994</v>
      </c>
      <c r="AA69" s="55">
        <v>374.7568979106</v>
      </c>
      <c r="AB69" s="518">
        <v>569.36267363790012</v>
      </c>
      <c r="AC69" s="493">
        <v>4820.3321159440011</v>
      </c>
      <c r="AD69" s="55">
        <v>276.13614163599999</v>
      </c>
      <c r="AE69" s="55">
        <v>331.364992723</v>
      </c>
      <c r="AF69" s="55">
        <v>402.12968218620006</v>
      </c>
      <c r="AG69" s="55">
        <v>330.9728485741</v>
      </c>
      <c r="AH69" s="55">
        <v>350.51538188419994</v>
      </c>
      <c r="AI69" s="55">
        <v>410.00332139120007</v>
      </c>
      <c r="AJ69" s="55">
        <v>370.93031396179998</v>
      </c>
      <c r="AK69" s="55">
        <v>221.40268819110003</v>
      </c>
      <c r="AL69" s="55">
        <v>217.02928067850002</v>
      </c>
      <c r="AM69" s="245">
        <v>209.12240490630001</v>
      </c>
      <c r="AN69" s="245">
        <v>257.95148652519998</v>
      </c>
      <c r="AO69" s="245">
        <v>291.99673760600001</v>
      </c>
      <c r="AP69" s="520">
        <v>288.63145614940004</v>
      </c>
      <c r="AQ69" s="55">
        <v>322.61326876940001</v>
      </c>
      <c r="AR69" s="55">
        <v>442.81619943539994</v>
      </c>
      <c r="AS69" s="55">
        <v>683.90277150160011</v>
      </c>
      <c r="AT69" s="55">
        <v>859.06133517679996</v>
      </c>
      <c r="AU69" s="55">
        <v>887.46565710740003</v>
      </c>
      <c r="AV69" s="55">
        <v>677.10876483880008</v>
      </c>
      <c r="AW69" s="55">
        <v>543.95914578320003</v>
      </c>
      <c r="AX69" s="55">
        <v>685.2261150308002</v>
      </c>
      <c r="AY69" s="55">
        <v>526.04634952380036</v>
      </c>
      <c r="AZ69" s="55">
        <v>495.66687787120014</v>
      </c>
      <c r="BA69" s="55">
        <v>455.04209568860006</v>
      </c>
      <c r="BB69" s="496">
        <v>576.70923037979992</v>
      </c>
      <c r="BC69" s="55">
        <v>541.38499855999999</v>
      </c>
      <c r="BD69" s="55">
        <v>616.97936263599991</v>
      </c>
      <c r="BE69" s="55">
        <v>547.53806623040009</v>
      </c>
      <c r="BF69" s="55">
        <v>719.70001273800028</v>
      </c>
      <c r="BG69" s="55">
        <v>1864.7154478665989</v>
      </c>
      <c r="BH69" s="55">
        <v>585.2447171913999</v>
      </c>
      <c r="BI69" s="55">
        <v>1374.665408272801</v>
      </c>
      <c r="BJ69" s="55">
        <v>899.47437474719982</v>
      </c>
      <c r="BK69" s="55">
        <v>759.25290777840041</v>
      </c>
      <c r="BL69" s="55">
        <v>851.89884738700027</v>
      </c>
      <c r="BM69" s="55">
        <v>1018.5925036350001</v>
      </c>
      <c r="BN69" s="483">
        <f t="shared" si="17"/>
        <v>10356.1558774226</v>
      </c>
      <c r="BO69" s="55">
        <v>440.96850789600035</v>
      </c>
      <c r="BP69" s="55">
        <v>346.74318836080005</v>
      </c>
      <c r="BQ69" s="55">
        <v>625.82912621599996</v>
      </c>
      <c r="BR69" s="55">
        <v>757.63081262119954</v>
      </c>
      <c r="BS69" s="55">
        <v>1159.6411452877994</v>
      </c>
      <c r="BT69" s="55">
        <v>1012.9053369119998</v>
      </c>
      <c r="BU69" s="55">
        <v>761.05482631080031</v>
      </c>
      <c r="BV69" s="55">
        <v>1026.4264037720004</v>
      </c>
      <c r="BW69" s="55">
        <v>812.25927137599979</v>
      </c>
      <c r="BX69" s="55">
        <v>628.96280371399996</v>
      </c>
      <c r="BY69" s="55">
        <v>360.24067545780002</v>
      </c>
      <c r="BZ69" s="55">
        <v>676.04810916300028</v>
      </c>
      <c r="CA69" s="496">
        <v>811.49567805320044</v>
      </c>
      <c r="CB69" s="55">
        <v>711.12924480920003</v>
      </c>
      <c r="CC69" s="55">
        <v>777.03939867819952</v>
      </c>
      <c r="CD69" s="55">
        <v>777.30010344280015</v>
      </c>
      <c r="CE69" s="55">
        <v>409.28684161399991</v>
      </c>
      <c r="CF69" s="55">
        <v>718.69123848760023</v>
      </c>
      <c r="CG69" s="55">
        <v>632.03791087499997</v>
      </c>
      <c r="CH69" s="55">
        <v>569.89407241619983</v>
      </c>
      <c r="CI69" s="55">
        <v>484.03379290840002</v>
      </c>
      <c r="CJ69" s="55">
        <v>433.52701601720003</v>
      </c>
      <c r="CK69" s="55">
        <v>286.61334238460006</v>
      </c>
      <c r="CL69" s="161">
        <v>566.8534756514</v>
      </c>
      <c r="CM69" s="497">
        <f t="shared" si="21"/>
        <v>10356.1558774226</v>
      </c>
      <c r="CN69" s="497">
        <f t="shared" si="22"/>
        <v>8608.7102070873989</v>
      </c>
      <c r="CO69" s="486">
        <f t="shared" si="23"/>
        <v>7177.9021153378017</v>
      </c>
      <c r="CP69" s="493">
        <f t="shared" si="14"/>
        <v>-16.620469934876404</v>
      </c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  <c r="DJ69" s="234"/>
      <c r="DK69" s="234"/>
      <c r="DL69" s="234"/>
      <c r="DM69" s="234"/>
    </row>
    <row r="70" spans="1:117" ht="20.100000000000001" customHeight="1" x14ac:dyDescent="0.25">
      <c r="A70" s="549"/>
      <c r="B70" s="474" t="s">
        <v>103</v>
      </c>
      <c r="C70" s="475" t="s">
        <v>104</v>
      </c>
      <c r="D70" s="491">
        <v>0</v>
      </c>
      <c r="E70" s="491">
        <v>0</v>
      </c>
      <c r="F70" s="491">
        <v>0</v>
      </c>
      <c r="G70" s="491">
        <v>0</v>
      </c>
      <c r="H70" s="491">
        <v>0</v>
      </c>
      <c r="I70" s="491">
        <v>0</v>
      </c>
      <c r="J70" s="491">
        <v>0</v>
      </c>
      <c r="K70" s="491">
        <v>0</v>
      </c>
      <c r="L70" s="491">
        <v>0</v>
      </c>
      <c r="M70" s="491">
        <v>0</v>
      </c>
      <c r="N70" s="491">
        <v>0</v>
      </c>
      <c r="O70" s="491">
        <v>0</v>
      </c>
      <c r="P70" s="493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8">
        <v>0</v>
      </c>
      <c r="AC70" s="493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496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6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6.86</v>
      </c>
      <c r="BK70" s="55">
        <v>0</v>
      </c>
      <c r="BL70" s="55">
        <v>0</v>
      </c>
      <c r="BM70" s="55">
        <v>4.8019999999999996</v>
      </c>
      <c r="BN70" s="483">
        <f t="shared" si="17"/>
        <v>11.661999999999999</v>
      </c>
      <c r="BO70" s="55">
        <v>4.1159999999999997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96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161">
        <v>0</v>
      </c>
      <c r="CM70" s="497">
        <f t="shared" si="21"/>
        <v>11.661999999999999</v>
      </c>
      <c r="CN70" s="497">
        <f t="shared" si="22"/>
        <v>4.1159999999999997</v>
      </c>
      <c r="CO70" s="486">
        <f t="shared" si="23"/>
        <v>0</v>
      </c>
      <c r="CP70" s="493">
        <f t="shared" si="14"/>
        <v>-100</v>
      </c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  <c r="DL70" s="234"/>
      <c r="DM70" s="234"/>
    </row>
    <row r="71" spans="1:117" ht="20.100000000000001" customHeight="1" x14ac:dyDescent="0.25">
      <c r="A71" s="549"/>
      <c r="B71" s="474" t="s">
        <v>126</v>
      </c>
      <c r="C71" s="475" t="s">
        <v>129</v>
      </c>
      <c r="D71" s="491">
        <v>0</v>
      </c>
      <c r="E71" s="491">
        <v>0</v>
      </c>
      <c r="F71" s="491">
        <v>0</v>
      </c>
      <c r="G71" s="491">
        <v>0</v>
      </c>
      <c r="H71" s="491">
        <v>0</v>
      </c>
      <c r="I71" s="491">
        <v>0</v>
      </c>
      <c r="J71" s="491">
        <v>0</v>
      </c>
      <c r="K71" s="491">
        <v>0</v>
      </c>
      <c r="L71" s="491">
        <v>0</v>
      </c>
      <c r="M71" s="491">
        <v>0</v>
      </c>
      <c r="N71" s="491">
        <v>0</v>
      </c>
      <c r="O71" s="491">
        <v>0</v>
      </c>
      <c r="P71" s="493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8">
        <v>0</v>
      </c>
      <c r="AC71" s="493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20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6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83">
        <f t="shared" si="17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7.5210021599999996E-2</v>
      </c>
      <c r="BX71" s="55">
        <v>7.1306123882000003</v>
      </c>
      <c r="BY71" s="55">
        <v>2.6213637800000003</v>
      </c>
      <c r="BZ71" s="55">
        <v>0.68821804380000007</v>
      </c>
      <c r="CA71" s="496">
        <v>0</v>
      </c>
      <c r="CB71" s="55">
        <v>0</v>
      </c>
      <c r="CC71" s="55">
        <v>3.4220243582000003</v>
      </c>
      <c r="CD71" s="55">
        <v>0</v>
      </c>
      <c r="CE71" s="55">
        <v>0.58817358740000003</v>
      </c>
      <c r="CF71" s="55">
        <v>1.1910812200000001</v>
      </c>
      <c r="CG71" s="55">
        <v>0.28729247820000003</v>
      </c>
      <c r="CH71" s="55">
        <v>2.8221583809999999</v>
      </c>
      <c r="CI71" s="55">
        <v>4.2719377470000008</v>
      </c>
      <c r="CJ71" s="55">
        <v>1.4970527236000002</v>
      </c>
      <c r="CK71" s="55">
        <v>0.18601802380000002</v>
      </c>
      <c r="CL71" s="161">
        <v>2.0197205826000002</v>
      </c>
      <c r="CM71" s="497">
        <f t="shared" si="21"/>
        <v>0</v>
      </c>
      <c r="CN71" s="497">
        <f t="shared" si="22"/>
        <v>10.515404233600002</v>
      </c>
      <c r="CO71" s="486">
        <f t="shared" si="23"/>
        <v>16.285459101800001</v>
      </c>
      <c r="CP71" s="493">
        <f t="shared" si="14"/>
        <v>54.872401859387111</v>
      </c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  <c r="DJ71" s="234"/>
      <c r="DK71" s="234"/>
      <c r="DL71" s="234"/>
      <c r="DM71" s="234"/>
    </row>
    <row r="72" spans="1:117" ht="20.100000000000001" customHeight="1" x14ac:dyDescent="0.25">
      <c r="A72" s="549"/>
      <c r="B72" s="474" t="s">
        <v>127</v>
      </c>
      <c r="C72" s="475" t="s">
        <v>188</v>
      </c>
      <c r="D72" s="491">
        <v>0</v>
      </c>
      <c r="E72" s="491">
        <v>0</v>
      </c>
      <c r="F72" s="491">
        <v>0</v>
      </c>
      <c r="G72" s="491">
        <v>0</v>
      </c>
      <c r="H72" s="491">
        <v>0</v>
      </c>
      <c r="I72" s="491">
        <v>0</v>
      </c>
      <c r="J72" s="491">
        <v>0</v>
      </c>
      <c r="K72" s="491">
        <v>0</v>
      </c>
      <c r="L72" s="491">
        <v>0</v>
      </c>
      <c r="M72" s="491">
        <v>0</v>
      </c>
      <c r="N72" s="491">
        <v>0</v>
      </c>
      <c r="O72" s="491">
        <v>0</v>
      </c>
      <c r="P72" s="493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8">
        <v>0</v>
      </c>
      <c r="AC72" s="493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2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6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83">
        <f t="shared" si="17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173.93430145839991</v>
      </c>
      <c r="BX72" s="55">
        <v>370.24759181759993</v>
      </c>
      <c r="BY72" s="55">
        <v>248.66085619479998</v>
      </c>
      <c r="BZ72" s="55">
        <v>330.01173047499998</v>
      </c>
      <c r="CA72" s="496">
        <v>143.86948956800003</v>
      </c>
      <c r="CB72" s="55">
        <v>279.01396726279995</v>
      </c>
      <c r="CC72" s="55">
        <v>265.11371328539991</v>
      </c>
      <c r="CD72" s="55">
        <v>209.38786101660006</v>
      </c>
      <c r="CE72" s="55">
        <v>241.50429283260019</v>
      </c>
      <c r="CF72" s="55">
        <v>259.08845502960003</v>
      </c>
      <c r="CG72" s="55">
        <v>135.08172069979992</v>
      </c>
      <c r="CH72" s="55">
        <v>200.67974710700022</v>
      </c>
      <c r="CI72" s="55">
        <v>187.39928747540034</v>
      </c>
      <c r="CJ72" s="55">
        <v>322.7821462600001</v>
      </c>
      <c r="CK72" s="55">
        <v>313.69291071299983</v>
      </c>
      <c r="CL72" s="161">
        <v>730.8255599833999</v>
      </c>
      <c r="CM72" s="497">
        <f t="shared" si="21"/>
        <v>0</v>
      </c>
      <c r="CN72" s="497">
        <f t="shared" si="22"/>
        <v>1122.8544799457998</v>
      </c>
      <c r="CO72" s="486">
        <f t="shared" si="23"/>
        <v>3288.4391512336006</v>
      </c>
      <c r="CP72" s="493">
        <f t="shared" si="14"/>
        <v>192.86423218370504</v>
      </c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  <c r="DJ72" s="234"/>
      <c r="DK72" s="234"/>
      <c r="DL72" s="234"/>
      <c r="DM72" s="234"/>
    </row>
    <row r="73" spans="1:117" ht="20.100000000000001" customHeight="1" x14ac:dyDescent="0.25">
      <c r="A73" s="549"/>
      <c r="B73" s="474" t="s">
        <v>128</v>
      </c>
      <c r="C73" s="475" t="s">
        <v>130</v>
      </c>
      <c r="D73" s="491">
        <v>0</v>
      </c>
      <c r="E73" s="491">
        <v>0</v>
      </c>
      <c r="F73" s="491">
        <v>0</v>
      </c>
      <c r="G73" s="491">
        <v>0</v>
      </c>
      <c r="H73" s="491">
        <v>0</v>
      </c>
      <c r="I73" s="491">
        <v>0</v>
      </c>
      <c r="J73" s="491">
        <v>0</v>
      </c>
      <c r="K73" s="491">
        <v>0</v>
      </c>
      <c r="L73" s="491">
        <v>0</v>
      </c>
      <c r="M73" s="491">
        <v>0</v>
      </c>
      <c r="N73" s="491">
        <v>0</v>
      </c>
      <c r="O73" s="491">
        <v>0</v>
      </c>
      <c r="P73" s="493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8">
        <v>0</v>
      </c>
      <c r="AC73" s="493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2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6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83">
        <f t="shared" si="17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19.103083983199998</v>
      </c>
      <c r="BX73" s="55">
        <v>140.4502901578</v>
      </c>
      <c r="BY73" s="55">
        <v>35.160257329199993</v>
      </c>
      <c r="BZ73" s="55">
        <v>85.833555348800019</v>
      </c>
      <c r="CA73" s="496">
        <v>14.188290971400001</v>
      </c>
      <c r="CB73" s="55">
        <v>5.8361364936000006</v>
      </c>
      <c r="CC73" s="55">
        <v>4.8772395195999998</v>
      </c>
      <c r="CD73" s="55">
        <v>22.196113511600004</v>
      </c>
      <c r="CE73" s="55">
        <v>54.520905136600007</v>
      </c>
      <c r="CF73" s="55">
        <v>68.270516944000008</v>
      </c>
      <c r="CG73" s="55">
        <v>20.663009087000002</v>
      </c>
      <c r="CH73" s="55">
        <v>17.2631897256</v>
      </c>
      <c r="CI73" s="55">
        <v>14.921211519200002</v>
      </c>
      <c r="CJ73" s="55">
        <v>29.9716464362</v>
      </c>
      <c r="CK73" s="55">
        <v>26.466499800999998</v>
      </c>
      <c r="CL73" s="161">
        <v>332.27220714799995</v>
      </c>
      <c r="CM73" s="497">
        <f t="shared" si="21"/>
        <v>0</v>
      </c>
      <c r="CN73" s="497">
        <f t="shared" si="22"/>
        <v>280.54718681899999</v>
      </c>
      <c r="CO73" s="486">
        <f t="shared" si="23"/>
        <v>611.44696629379996</v>
      </c>
      <c r="CP73" s="493">
        <f t="shared" si="14"/>
        <v>117.94799414199288</v>
      </c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  <c r="DK73" s="234"/>
      <c r="DL73" s="234"/>
      <c r="DM73" s="234"/>
    </row>
    <row r="74" spans="1:117" ht="20.100000000000001" customHeight="1" x14ac:dyDescent="0.25">
      <c r="A74" s="549"/>
      <c r="B74" s="474" t="s">
        <v>182</v>
      </c>
      <c r="C74" s="475" t="s">
        <v>184</v>
      </c>
      <c r="D74" s="491">
        <v>0</v>
      </c>
      <c r="E74" s="491">
        <v>0</v>
      </c>
      <c r="F74" s="491">
        <v>0</v>
      </c>
      <c r="G74" s="491">
        <v>0</v>
      </c>
      <c r="H74" s="491">
        <v>0</v>
      </c>
      <c r="I74" s="491">
        <v>0</v>
      </c>
      <c r="J74" s="491">
        <v>0</v>
      </c>
      <c r="K74" s="491">
        <v>0</v>
      </c>
      <c r="L74" s="491">
        <v>0</v>
      </c>
      <c r="M74" s="491">
        <v>0</v>
      </c>
      <c r="N74" s="491">
        <v>0</v>
      </c>
      <c r="O74" s="491">
        <v>0</v>
      </c>
      <c r="P74" s="493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18">
        <v>0</v>
      </c>
      <c r="AC74" s="493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2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6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83">
        <f t="shared" si="17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96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0.89779303320000003</v>
      </c>
      <c r="CG74" s="55">
        <v>1.6734634546000002</v>
      </c>
      <c r="CH74" s="55">
        <v>1.3228067342000003</v>
      </c>
      <c r="CI74" s="55">
        <v>1.7961571614000003</v>
      </c>
      <c r="CJ74" s="55">
        <v>1.2413145989999996</v>
      </c>
      <c r="CK74" s="55">
        <v>1.3910566684000001</v>
      </c>
      <c r="CL74" s="161">
        <v>2.1658041454000005</v>
      </c>
      <c r="CM74" s="497">
        <f t="shared" si="21"/>
        <v>0</v>
      </c>
      <c r="CN74" s="497">
        <f t="shared" si="22"/>
        <v>0</v>
      </c>
      <c r="CO74" s="486">
        <f t="shared" si="23"/>
        <v>10.488395796200001</v>
      </c>
      <c r="CP74" s="493"/>
      <c r="CV74" s="234"/>
      <c r="CW74" s="234"/>
      <c r="CX74" s="234"/>
      <c r="CY74" s="234"/>
      <c r="CZ74" s="234"/>
      <c r="DA74" s="234"/>
      <c r="DB74" s="234"/>
      <c r="DC74" s="234"/>
      <c r="DD74" s="234"/>
      <c r="DE74" s="234"/>
      <c r="DF74" s="234"/>
      <c r="DG74" s="234"/>
      <c r="DH74" s="234"/>
      <c r="DI74" s="234"/>
      <c r="DJ74" s="234"/>
      <c r="DK74" s="234"/>
      <c r="DL74" s="234"/>
      <c r="DM74" s="234"/>
    </row>
    <row r="75" spans="1:117" ht="20.100000000000001" customHeight="1" x14ac:dyDescent="0.25">
      <c r="A75" s="549"/>
      <c r="B75" s="474" t="s">
        <v>183</v>
      </c>
      <c r="C75" s="475" t="s">
        <v>185</v>
      </c>
      <c r="D75" s="491">
        <v>0</v>
      </c>
      <c r="E75" s="491">
        <v>0</v>
      </c>
      <c r="F75" s="491">
        <v>0</v>
      </c>
      <c r="G75" s="491">
        <v>0</v>
      </c>
      <c r="H75" s="491">
        <v>0</v>
      </c>
      <c r="I75" s="491">
        <v>0</v>
      </c>
      <c r="J75" s="491">
        <v>0</v>
      </c>
      <c r="K75" s="491">
        <v>0</v>
      </c>
      <c r="L75" s="491">
        <v>0</v>
      </c>
      <c r="M75" s="491">
        <v>0</v>
      </c>
      <c r="N75" s="491">
        <v>0</v>
      </c>
      <c r="O75" s="491">
        <v>0</v>
      </c>
      <c r="P75" s="493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18">
        <v>0</v>
      </c>
      <c r="AC75" s="493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2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6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83">
        <f t="shared" ref="BN75:BN76" si="24">SUM(BB75:BM75)</f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96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0.89779303320000015</v>
      </c>
      <c r="CG75" s="55">
        <v>1.7331760502</v>
      </c>
      <c r="CH75" s="55">
        <v>1.3228067341999998</v>
      </c>
      <c r="CI75" s="55">
        <v>1.7961571613999996</v>
      </c>
      <c r="CJ75" s="55">
        <v>1.3188103040000005</v>
      </c>
      <c r="CK75" s="55">
        <v>1.3910566683999999</v>
      </c>
      <c r="CL75" s="161">
        <v>2.1725110301999999</v>
      </c>
      <c r="CM75" s="497">
        <f t="shared" si="21"/>
        <v>0</v>
      </c>
      <c r="CN75" s="497">
        <f t="shared" si="22"/>
        <v>0</v>
      </c>
      <c r="CO75" s="486">
        <f t="shared" si="23"/>
        <v>10.6323109816</v>
      </c>
      <c r="CP75" s="493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  <c r="DL75" s="234"/>
      <c r="DM75" s="234"/>
    </row>
    <row r="76" spans="1:117" ht="20.100000000000001" customHeight="1" x14ac:dyDescent="0.25">
      <c r="A76" s="549"/>
      <c r="B76" s="474" t="s">
        <v>186</v>
      </c>
      <c r="C76" s="475" t="s">
        <v>168</v>
      </c>
      <c r="D76" s="491">
        <v>0</v>
      </c>
      <c r="E76" s="491">
        <v>0</v>
      </c>
      <c r="F76" s="491">
        <v>0</v>
      </c>
      <c r="G76" s="491">
        <v>0</v>
      </c>
      <c r="H76" s="491">
        <v>0</v>
      </c>
      <c r="I76" s="491">
        <v>0</v>
      </c>
      <c r="J76" s="491">
        <v>0</v>
      </c>
      <c r="K76" s="491">
        <v>0</v>
      </c>
      <c r="L76" s="491">
        <v>0</v>
      </c>
      <c r="M76" s="491">
        <v>0</v>
      </c>
      <c r="N76" s="491">
        <v>0</v>
      </c>
      <c r="O76" s="491">
        <v>0</v>
      </c>
      <c r="P76" s="493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18">
        <v>0</v>
      </c>
      <c r="AC76" s="493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2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6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83">
        <f t="shared" si="24"/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496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0.17012779420000002</v>
      </c>
      <c r="CG76" s="55">
        <v>0.17547125400000002</v>
      </c>
      <c r="CH76" s="55">
        <v>6.8856564000000006E-3</v>
      </c>
      <c r="CI76" s="55">
        <v>48.061217006600003</v>
      </c>
      <c r="CJ76" s="55">
        <v>0.71892779419999997</v>
      </c>
      <c r="CK76" s="55">
        <v>0.58172779419999998</v>
      </c>
      <c r="CL76" s="161">
        <v>8.6802031763999992</v>
      </c>
      <c r="CM76" s="497">
        <f t="shared" si="21"/>
        <v>0</v>
      </c>
      <c r="CN76" s="497">
        <f t="shared" si="22"/>
        <v>0</v>
      </c>
      <c r="CO76" s="486">
        <f t="shared" si="23"/>
        <v>58.394560476000002</v>
      </c>
      <c r="CP76" s="493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  <c r="DJ76" s="234"/>
      <c r="DK76" s="234"/>
      <c r="DL76" s="234"/>
      <c r="DM76" s="234"/>
    </row>
    <row r="77" spans="1:117" ht="20.100000000000001" customHeight="1" x14ac:dyDescent="0.25">
      <c r="A77" s="549"/>
      <c r="B77" s="474" t="s">
        <v>149</v>
      </c>
      <c r="C77" s="475" t="s">
        <v>156</v>
      </c>
      <c r="D77" s="491">
        <v>0</v>
      </c>
      <c r="E77" s="491">
        <v>0</v>
      </c>
      <c r="F77" s="491">
        <v>0</v>
      </c>
      <c r="G77" s="491">
        <v>0</v>
      </c>
      <c r="H77" s="491">
        <v>0</v>
      </c>
      <c r="I77" s="491">
        <v>0</v>
      </c>
      <c r="J77" s="491">
        <v>0</v>
      </c>
      <c r="K77" s="491">
        <v>0</v>
      </c>
      <c r="L77" s="491">
        <v>0</v>
      </c>
      <c r="M77" s="491">
        <v>0</v>
      </c>
      <c r="N77" s="491">
        <v>0</v>
      </c>
      <c r="O77" s="491">
        <v>0</v>
      </c>
      <c r="P77" s="493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8">
        <v>0</v>
      </c>
      <c r="AC77" s="493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2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6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83">
        <f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1.1209692074000002</v>
      </c>
      <c r="CA77" s="496">
        <v>7.3422237000000015E-2</v>
      </c>
      <c r="CB77" s="55">
        <v>3.87093336E-2</v>
      </c>
      <c r="CC77" s="55">
        <v>0.10262594300000001</v>
      </c>
      <c r="CD77" s="55">
        <v>8.8706179799999993E-2</v>
      </c>
      <c r="CE77" s="55">
        <v>1.7844506399999998E-2</v>
      </c>
      <c r="CF77" s="55">
        <v>5.1212301000000009E-2</v>
      </c>
      <c r="CG77" s="55">
        <v>3.2928754599999999E-2</v>
      </c>
      <c r="CH77" s="55">
        <v>1.37082694E-2</v>
      </c>
      <c r="CI77" s="55">
        <v>2.3352125999999999E-3</v>
      </c>
      <c r="CJ77" s="55">
        <v>2.8764940400000005E-2</v>
      </c>
      <c r="CK77" s="55">
        <v>0.26839482459999997</v>
      </c>
      <c r="CL77" s="161">
        <v>0.11541071920000001</v>
      </c>
      <c r="CM77" s="497">
        <f t="shared" si="21"/>
        <v>0</v>
      </c>
      <c r="CN77" s="497">
        <f t="shared" si="22"/>
        <v>1.1209692074000002</v>
      </c>
      <c r="CO77" s="486">
        <f t="shared" si="23"/>
        <v>0.83406322160000002</v>
      </c>
      <c r="CP77" s="493">
        <f t="shared" si="14"/>
        <v>-25.59445735940027</v>
      </c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  <c r="DJ77" s="234"/>
      <c r="DK77" s="234"/>
      <c r="DL77" s="234"/>
      <c r="DM77" s="234"/>
    </row>
    <row r="78" spans="1:117" ht="20.100000000000001" customHeight="1" x14ac:dyDescent="0.25">
      <c r="A78" s="549"/>
      <c r="B78" s="474" t="s">
        <v>189</v>
      </c>
      <c r="C78" s="475" t="s">
        <v>190</v>
      </c>
      <c r="D78" s="491">
        <v>0</v>
      </c>
      <c r="E78" s="491">
        <v>0</v>
      </c>
      <c r="F78" s="491">
        <v>0</v>
      </c>
      <c r="G78" s="491">
        <v>0</v>
      </c>
      <c r="H78" s="491">
        <v>0</v>
      </c>
      <c r="I78" s="491">
        <v>0</v>
      </c>
      <c r="J78" s="491">
        <v>0</v>
      </c>
      <c r="K78" s="491">
        <v>0</v>
      </c>
      <c r="L78" s="491">
        <v>0</v>
      </c>
      <c r="M78" s="491">
        <v>0</v>
      </c>
      <c r="N78" s="491">
        <v>0</v>
      </c>
      <c r="O78" s="491">
        <v>0</v>
      </c>
      <c r="P78" s="493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8">
        <v>0</v>
      </c>
      <c r="AC78" s="493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2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6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83">
        <f>SUM(BB78:BM78)</f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96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5.9712595600000001E-2</v>
      </c>
      <c r="CH78" s="55">
        <v>0</v>
      </c>
      <c r="CI78" s="55">
        <v>0</v>
      </c>
      <c r="CJ78" s="55">
        <v>7.7495704999999998E-2</v>
      </c>
      <c r="CK78" s="55">
        <v>0</v>
      </c>
      <c r="CL78" s="161">
        <v>6.7068848E-3</v>
      </c>
      <c r="CM78" s="497">
        <f t="shared" si="21"/>
        <v>0</v>
      </c>
      <c r="CN78" s="497">
        <f t="shared" si="22"/>
        <v>0</v>
      </c>
      <c r="CO78" s="486">
        <f t="shared" si="23"/>
        <v>0.14391518540000001</v>
      </c>
      <c r="CP78" s="493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  <c r="DK78" s="234"/>
      <c r="DL78" s="234"/>
      <c r="DM78" s="234"/>
    </row>
    <row r="79" spans="1:117" ht="20.100000000000001" customHeight="1" thickBot="1" x14ac:dyDescent="0.3">
      <c r="A79" s="549"/>
      <c r="B79" s="474" t="s">
        <v>152</v>
      </c>
      <c r="C79" s="475" t="s">
        <v>157</v>
      </c>
      <c r="D79" s="491">
        <v>0</v>
      </c>
      <c r="E79" s="491">
        <v>0</v>
      </c>
      <c r="F79" s="491">
        <v>0</v>
      </c>
      <c r="G79" s="491">
        <v>0</v>
      </c>
      <c r="H79" s="491">
        <v>0</v>
      </c>
      <c r="I79" s="491">
        <v>0</v>
      </c>
      <c r="J79" s="491">
        <v>0</v>
      </c>
      <c r="K79" s="491">
        <v>0</v>
      </c>
      <c r="L79" s="491">
        <v>0</v>
      </c>
      <c r="M79" s="491">
        <v>0</v>
      </c>
      <c r="N79" s="491">
        <v>0</v>
      </c>
      <c r="O79" s="491">
        <v>0</v>
      </c>
      <c r="P79" s="493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8">
        <v>0</v>
      </c>
      <c r="AC79" s="493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20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6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83">
        <f>SUM(BB79:BM79)</f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1.8290230783999999</v>
      </c>
      <c r="CA79" s="496">
        <v>0.57605011520000005</v>
      </c>
      <c r="CB79" s="55">
        <v>0.54140690939999991</v>
      </c>
      <c r="CC79" s="55">
        <v>0.48607799099999993</v>
      </c>
      <c r="CD79" s="55">
        <v>0.43117048240000017</v>
      </c>
      <c r="CE79" s="503">
        <v>1.1162819751999999</v>
      </c>
      <c r="CF79" s="55">
        <v>0.30460526599999999</v>
      </c>
      <c r="CG79" s="55">
        <v>2.1787264645999995</v>
      </c>
      <c r="CH79" s="55">
        <v>0.40180357700000002</v>
      </c>
      <c r="CI79" s="55">
        <v>0.45890409040000008</v>
      </c>
      <c r="CJ79" s="55">
        <v>1.4121535008000001</v>
      </c>
      <c r="CK79" s="55">
        <v>0.47031720960000029</v>
      </c>
      <c r="CL79" s="161">
        <v>0.51004971220000017</v>
      </c>
      <c r="CM79" s="497">
        <f t="shared" si="21"/>
        <v>0</v>
      </c>
      <c r="CN79" s="497">
        <f t="shared" si="22"/>
        <v>1.8290230783999999</v>
      </c>
      <c r="CO79" s="486">
        <f t="shared" si="23"/>
        <v>8.8875472938000009</v>
      </c>
      <c r="CP79" s="493">
        <f t="shared" si="14"/>
        <v>385.91772289580319</v>
      </c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4"/>
      <c r="DL79" s="234"/>
      <c r="DM79" s="234"/>
    </row>
    <row r="80" spans="1:117" ht="20.100000000000001" customHeight="1" x14ac:dyDescent="0.3">
      <c r="A80" s="549"/>
      <c r="B80" s="522" t="s">
        <v>57</v>
      </c>
      <c r="C80" s="523"/>
      <c r="D80" s="524"/>
      <c r="E80" s="517"/>
      <c r="F80" s="517"/>
      <c r="G80" s="517"/>
      <c r="H80" s="517"/>
      <c r="I80" s="517"/>
      <c r="J80" s="517"/>
      <c r="K80" s="517"/>
      <c r="L80" s="517"/>
      <c r="M80" s="517"/>
      <c r="N80" s="517"/>
      <c r="O80" s="517"/>
      <c r="P80" s="509"/>
      <c r="Q80" s="494"/>
      <c r="R80" s="494"/>
      <c r="S80" s="494"/>
      <c r="T80" s="494"/>
      <c r="U80" s="494"/>
      <c r="V80" s="494"/>
      <c r="W80" s="494"/>
      <c r="X80" s="494"/>
      <c r="Y80" s="494"/>
      <c r="Z80" s="494"/>
      <c r="AA80" s="494"/>
      <c r="AB80" s="494"/>
      <c r="AC80" s="509"/>
      <c r="AD80" s="494"/>
      <c r="AE80" s="494"/>
      <c r="AF80" s="494"/>
      <c r="AG80" s="494"/>
      <c r="AH80" s="494"/>
      <c r="AI80" s="494"/>
      <c r="AJ80" s="494"/>
      <c r="AK80" s="494"/>
      <c r="AL80" s="494"/>
      <c r="AM80" s="494"/>
      <c r="AN80" s="494"/>
      <c r="AO80" s="494"/>
      <c r="AP80" s="495"/>
      <c r="AQ80" s="494"/>
      <c r="AR80" s="494"/>
      <c r="AS80" s="494"/>
      <c r="AT80" s="494"/>
      <c r="AU80" s="494"/>
      <c r="AV80" s="494"/>
      <c r="AW80" s="494"/>
      <c r="AX80" s="494"/>
      <c r="AY80" s="494"/>
      <c r="AZ80" s="494"/>
      <c r="BA80" s="494"/>
      <c r="BB80" s="495"/>
      <c r="BC80" s="494"/>
      <c r="BD80" s="494"/>
      <c r="BE80" s="494"/>
      <c r="BF80" s="494"/>
      <c r="BG80" s="494"/>
      <c r="BH80" s="494"/>
      <c r="BI80" s="494"/>
      <c r="BJ80" s="494"/>
      <c r="BK80" s="494"/>
      <c r="BL80" s="494"/>
      <c r="BM80" s="494"/>
      <c r="BN80" s="525"/>
      <c r="BO80" s="494"/>
      <c r="BP80" s="494"/>
      <c r="BQ80" s="494"/>
      <c r="BR80" s="494"/>
      <c r="BS80" s="494"/>
      <c r="BT80" s="494"/>
      <c r="BU80" s="494"/>
      <c r="BV80" s="494"/>
      <c r="BW80" s="494"/>
      <c r="BX80" s="494"/>
      <c r="BY80" s="494"/>
      <c r="BZ80" s="494"/>
      <c r="CA80" s="495"/>
      <c r="CB80" s="494"/>
      <c r="CC80" s="494"/>
      <c r="CD80" s="494"/>
      <c r="CE80" s="55"/>
      <c r="CF80" s="494"/>
      <c r="CG80" s="494"/>
      <c r="CH80" s="494"/>
      <c r="CI80" s="494"/>
      <c r="CJ80" s="494"/>
      <c r="CK80" s="494"/>
      <c r="CL80" s="160"/>
      <c r="CM80" s="494"/>
      <c r="CN80" s="494"/>
      <c r="CO80" s="512"/>
      <c r="CP80" s="525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</row>
    <row r="81" spans="1:3395" ht="22.5" customHeight="1" thickBot="1" x14ac:dyDescent="0.3">
      <c r="A81" s="549"/>
      <c r="B81" s="610" t="s">
        <v>49</v>
      </c>
      <c r="C81" s="611"/>
      <c r="D81" s="513">
        <v>0</v>
      </c>
      <c r="E81" s="513">
        <v>0</v>
      </c>
      <c r="F81" s="513">
        <v>0</v>
      </c>
      <c r="G81" s="513">
        <v>0</v>
      </c>
      <c r="H81" s="513">
        <v>0</v>
      </c>
      <c r="I81" s="513">
        <v>0</v>
      </c>
      <c r="J81" s="513">
        <v>0</v>
      </c>
      <c r="K81" s="513">
        <v>0</v>
      </c>
      <c r="L81" s="513">
        <v>0</v>
      </c>
      <c r="M81" s="513">
        <v>0</v>
      </c>
      <c r="N81" s="513">
        <v>0</v>
      </c>
      <c r="O81" s="513">
        <v>0</v>
      </c>
      <c r="P81" s="514">
        <v>0</v>
      </c>
      <c r="Q81" s="513">
        <v>0</v>
      </c>
      <c r="R81" s="513">
        <v>0</v>
      </c>
      <c r="S81" s="513">
        <v>0</v>
      </c>
      <c r="T81" s="513">
        <v>0</v>
      </c>
      <c r="U81" s="513">
        <v>0</v>
      </c>
      <c r="V81" s="513">
        <v>0</v>
      </c>
      <c r="W81" s="513">
        <v>0</v>
      </c>
      <c r="X81" s="513">
        <v>0</v>
      </c>
      <c r="Y81" s="513">
        <v>0</v>
      </c>
      <c r="Z81" s="513">
        <v>0</v>
      </c>
      <c r="AA81" s="513">
        <v>0</v>
      </c>
      <c r="AB81" s="526">
        <v>0.48719499999999999</v>
      </c>
      <c r="AC81" s="527">
        <v>0.48719499999999999</v>
      </c>
      <c r="AD81" s="497">
        <v>0</v>
      </c>
      <c r="AE81" s="497">
        <v>34.660693999999999</v>
      </c>
      <c r="AF81" s="497">
        <v>0</v>
      </c>
      <c r="AG81" s="497">
        <v>0</v>
      </c>
      <c r="AH81" s="497">
        <v>0</v>
      </c>
      <c r="AI81" s="497">
        <v>0</v>
      </c>
      <c r="AJ81" s="497">
        <v>0</v>
      </c>
      <c r="AK81" s="497">
        <v>0</v>
      </c>
      <c r="AL81" s="497">
        <v>0</v>
      </c>
      <c r="AM81" s="497">
        <v>0</v>
      </c>
      <c r="AN81" s="497">
        <v>0</v>
      </c>
      <c r="AO81" s="497">
        <v>0</v>
      </c>
      <c r="AP81" s="515">
        <v>0</v>
      </c>
      <c r="AQ81" s="513">
        <v>0</v>
      </c>
      <c r="AR81" s="513">
        <v>0</v>
      </c>
      <c r="AS81" s="513">
        <v>0</v>
      </c>
      <c r="AT81" s="513">
        <v>0</v>
      </c>
      <c r="AU81" s="513">
        <v>0</v>
      </c>
      <c r="AV81" s="513">
        <v>0</v>
      </c>
      <c r="AW81" s="513">
        <v>0</v>
      </c>
      <c r="AX81" s="513">
        <v>0</v>
      </c>
      <c r="AY81" s="513">
        <v>0</v>
      </c>
      <c r="AZ81" s="513">
        <v>0</v>
      </c>
      <c r="BA81" s="513">
        <v>0</v>
      </c>
      <c r="BB81" s="515">
        <v>0</v>
      </c>
      <c r="BC81" s="513">
        <v>0</v>
      </c>
      <c r="BD81" s="513">
        <v>0</v>
      </c>
      <c r="BE81" s="513">
        <v>0</v>
      </c>
      <c r="BF81" s="513">
        <v>0</v>
      </c>
      <c r="BG81" s="513">
        <v>0</v>
      </c>
      <c r="BH81" s="513">
        <v>0</v>
      </c>
      <c r="BI81" s="513">
        <v>0</v>
      </c>
      <c r="BJ81" s="513">
        <v>0</v>
      </c>
      <c r="BK81" s="513">
        <v>0</v>
      </c>
      <c r="BL81" s="513">
        <v>0</v>
      </c>
      <c r="BM81" s="513">
        <v>0</v>
      </c>
      <c r="BN81" s="514">
        <f>SUM(BB81:BM81)</f>
        <v>0</v>
      </c>
      <c r="BO81" s="513">
        <v>0</v>
      </c>
      <c r="BP81" s="513">
        <v>0</v>
      </c>
      <c r="BQ81" s="513">
        <v>0</v>
      </c>
      <c r="BR81" s="513">
        <v>0</v>
      </c>
      <c r="BS81" s="513">
        <v>0</v>
      </c>
      <c r="BT81" s="513">
        <v>0</v>
      </c>
      <c r="BU81" s="513">
        <v>0</v>
      </c>
      <c r="BV81" s="513">
        <v>0</v>
      </c>
      <c r="BW81" s="513">
        <v>0</v>
      </c>
      <c r="BX81" s="513">
        <v>0</v>
      </c>
      <c r="BY81" s="513">
        <v>0</v>
      </c>
      <c r="BZ81" s="513">
        <v>0</v>
      </c>
      <c r="CA81" s="515">
        <f>+CA82</f>
        <v>0</v>
      </c>
      <c r="CB81" s="513">
        <f>+CB82</f>
        <v>0</v>
      </c>
      <c r="CC81" s="513">
        <f t="shared" ref="CC81:CI81" si="25">+CC82</f>
        <v>0</v>
      </c>
      <c r="CD81" s="513">
        <f t="shared" si="25"/>
        <v>0</v>
      </c>
      <c r="CE81" s="513">
        <f t="shared" si="25"/>
        <v>0</v>
      </c>
      <c r="CF81" s="513">
        <f t="shared" si="25"/>
        <v>0</v>
      </c>
      <c r="CG81" s="513">
        <f t="shared" si="25"/>
        <v>0</v>
      </c>
      <c r="CH81" s="513">
        <f t="shared" si="25"/>
        <v>0</v>
      </c>
      <c r="CI81" s="513">
        <f t="shared" si="25"/>
        <v>0</v>
      </c>
      <c r="CJ81" s="557">
        <f>+CJ82</f>
        <v>0</v>
      </c>
      <c r="CK81" s="557">
        <f>+CK82</f>
        <v>0</v>
      </c>
      <c r="CL81" s="528">
        <f>+CL82</f>
        <v>0</v>
      </c>
      <c r="CM81" s="513">
        <f>SUM($BB81:$BM81)</f>
        <v>0</v>
      </c>
      <c r="CN81" s="513">
        <f>SUM($BO81:$BZ81)</f>
        <v>0</v>
      </c>
      <c r="CO81" s="516">
        <f>SUM($CA81:$CL81)</f>
        <v>0</v>
      </c>
      <c r="CP81" s="51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  <c r="DJ81" s="234"/>
      <c r="DK81" s="234"/>
      <c r="DL81" s="234"/>
      <c r="DM81" s="234"/>
    </row>
    <row r="82" spans="1:3395" ht="20.100000000000001" customHeight="1" thickBot="1" x14ac:dyDescent="0.3">
      <c r="A82" s="549"/>
      <c r="B82" s="529" t="s">
        <v>15</v>
      </c>
      <c r="C82" s="530" t="s">
        <v>16</v>
      </c>
      <c r="D82" s="531">
        <v>0</v>
      </c>
      <c r="E82" s="532">
        <v>0</v>
      </c>
      <c r="F82" s="532">
        <v>0</v>
      </c>
      <c r="G82" s="532">
        <v>0</v>
      </c>
      <c r="H82" s="532">
        <v>0</v>
      </c>
      <c r="I82" s="532">
        <v>0</v>
      </c>
      <c r="J82" s="532">
        <v>0</v>
      </c>
      <c r="K82" s="532">
        <v>0</v>
      </c>
      <c r="L82" s="532">
        <v>0</v>
      </c>
      <c r="M82" s="532">
        <v>0</v>
      </c>
      <c r="N82" s="532">
        <v>0</v>
      </c>
      <c r="O82" s="532">
        <v>0</v>
      </c>
      <c r="P82" s="493">
        <v>0</v>
      </c>
      <c r="Q82" s="532">
        <v>0</v>
      </c>
      <c r="R82" s="532">
        <v>0</v>
      </c>
      <c r="S82" s="532">
        <v>0</v>
      </c>
      <c r="T82" s="532">
        <v>0</v>
      </c>
      <c r="U82" s="532">
        <v>0</v>
      </c>
      <c r="V82" s="532">
        <v>0</v>
      </c>
      <c r="W82" s="532">
        <v>0</v>
      </c>
      <c r="X82" s="532">
        <v>0</v>
      </c>
      <c r="Y82" s="532">
        <v>0</v>
      </c>
      <c r="Z82" s="532">
        <v>0</v>
      </c>
      <c r="AA82" s="532">
        <v>0</v>
      </c>
      <c r="AB82" s="533">
        <v>0.48719499999999999</v>
      </c>
      <c r="AC82" s="534">
        <v>0.48719499999999999</v>
      </c>
      <c r="AD82" s="532">
        <v>0</v>
      </c>
      <c r="AE82" s="532">
        <v>34.660693999999999</v>
      </c>
      <c r="AF82" s="532">
        <v>0</v>
      </c>
      <c r="AG82" s="532">
        <v>0</v>
      </c>
      <c r="AH82" s="532">
        <v>0</v>
      </c>
      <c r="AI82" s="532">
        <v>0</v>
      </c>
      <c r="AJ82" s="532">
        <v>0</v>
      </c>
      <c r="AK82" s="532">
        <v>0</v>
      </c>
      <c r="AL82" s="532">
        <v>0</v>
      </c>
      <c r="AM82" s="532">
        <v>0</v>
      </c>
      <c r="AN82" s="532">
        <v>0</v>
      </c>
      <c r="AO82" s="532">
        <v>0</v>
      </c>
      <c r="AP82" s="496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6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83">
        <f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96">
        <v>0</v>
      </c>
      <c r="CB82" s="55">
        <v>0</v>
      </c>
      <c r="CC82" s="55">
        <v>0</v>
      </c>
      <c r="CD82" s="55">
        <v>0</v>
      </c>
      <c r="CE82" s="532">
        <v>0</v>
      </c>
      <c r="CF82" s="532">
        <v>0</v>
      </c>
      <c r="CG82" s="532">
        <v>0</v>
      </c>
      <c r="CH82" s="551">
        <v>0</v>
      </c>
      <c r="CI82" s="553">
        <v>0</v>
      </c>
      <c r="CJ82" s="553">
        <v>0</v>
      </c>
      <c r="CK82" s="553">
        <v>0</v>
      </c>
      <c r="CL82" s="552">
        <v>0</v>
      </c>
      <c r="CM82" s="494">
        <f>SUM($BB82:$BM82)</f>
        <v>0</v>
      </c>
      <c r="CN82" s="494">
        <f>SUM($BO82:$BZ82)</f>
        <v>0</v>
      </c>
      <c r="CO82" s="486">
        <f>SUM($CA82:$CL82)</f>
        <v>0</v>
      </c>
      <c r="CP82" s="525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  <c r="DK82" s="234"/>
      <c r="DL82" s="234"/>
      <c r="DM82" s="234"/>
    </row>
    <row r="83" spans="1:3395" ht="18.75" customHeight="1" x14ac:dyDescent="0.3">
      <c r="A83" s="549"/>
      <c r="B83" s="504" t="s">
        <v>51</v>
      </c>
      <c r="C83" s="535"/>
      <c r="D83" s="524"/>
      <c r="E83" s="517"/>
      <c r="F83" s="517"/>
      <c r="G83" s="517"/>
      <c r="H83" s="517"/>
      <c r="I83" s="517"/>
      <c r="J83" s="517"/>
      <c r="K83" s="517"/>
      <c r="L83" s="517"/>
      <c r="M83" s="517"/>
      <c r="N83" s="517"/>
      <c r="O83" s="536"/>
      <c r="P83" s="512"/>
      <c r="Q83" s="494"/>
      <c r="R83" s="494"/>
      <c r="S83" s="494"/>
      <c r="T83" s="494"/>
      <c r="U83" s="494"/>
      <c r="V83" s="494"/>
      <c r="W83" s="494"/>
      <c r="X83" s="494"/>
      <c r="Y83" s="494"/>
      <c r="Z83" s="494"/>
      <c r="AA83" s="494"/>
      <c r="AB83" s="494"/>
      <c r="AC83" s="493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495"/>
      <c r="AQ83" s="494"/>
      <c r="AR83" s="494"/>
      <c r="AS83" s="494"/>
      <c r="AT83" s="494"/>
      <c r="AU83" s="494"/>
      <c r="AV83" s="494"/>
      <c r="AW83" s="494"/>
      <c r="AX83" s="494"/>
      <c r="AY83" s="494"/>
      <c r="AZ83" s="494"/>
      <c r="BA83" s="494"/>
      <c r="BB83" s="495"/>
      <c r="BC83" s="494"/>
      <c r="BD83" s="494"/>
      <c r="BE83" s="494"/>
      <c r="BF83" s="494"/>
      <c r="BG83" s="494"/>
      <c r="BH83" s="494"/>
      <c r="BI83" s="494"/>
      <c r="BJ83" s="494"/>
      <c r="BK83" s="494"/>
      <c r="BL83" s="494"/>
      <c r="BM83" s="494"/>
      <c r="BN83" s="525"/>
      <c r="BO83" s="494"/>
      <c r="BP83" s="494"/>
      <c r="BQ83" s="494"/>
      <c r="BR83" s="494"/>
      <c r="BS83" s="494"/>
      <c r="BT83" s="494"/>
      <c r="BU83" s="494"/>
      <c r="BV83" s="494"/>
      <c r="BW83" s="494"/>
      <c r="BX83" s="494"/>
      <c r="BY83" s="494"/>
      <c r="BZ83" s="494"/>
      <c r="CA83" s="495"/>
      <c r="CB83" s="494"/>
      <c r="CC83" s="494"/>
      <c r="CD83" s="494"/>
      <c r="CE83" s="55"/>
      <c r="CF83" s="494"/>
      <c r="CG83" s="494"/>
      <c r="CH83" s="494"/>
      <c r="CI83" s="494"/>
      <c r="CJ83" s="494"/>
      <c r="CK83" s="494"/>
      <c r="CL83" s="160"/>
      <c r="CM83" s="494"/>
      <c r="CN83" s="494"/>
      <c r="CO83" s="512"/>
      <c r="CP83" s="525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  <c r="DJ83" s="234"/>
      <c r="DK83" s="234"/>
      <c r="DL83" s="234"/>
      <c r="DM83" s="234"/>
    </row>
    <row r="84" spans="1:3395" ht="19.5" customHeight="1" thickBot="1" x14ac:dyDescent="0.35">
      <c r="A84" s="549"/>
      <c r="B84" s="627" t="s">
        <v>49</v>
      </c>
      <c r="C84" s="628"/>
      <c r="D84" s="515">
        <v>637.19348155364889</v>
      </c>
      <c r="E84" s="513">
        <v>292.53931925319586</v>
      </c>
      <c r="F84" s="513">
        <v>238.77799200829034</v>
      </c>
      <c r="G84" s="513">
        <v>184.32154472652402</v>
      </c>
      <c r="H84" s="513">
        <v>311.4505755027331</v>
      </c>
      <c r="I84" s="513">
        <v>138.74423144100439</v>
      </c>
      <c r="J84" s="513">
        <v>39.478034134901002</v>
      </c>
      <c r="K84" s="513">
        <v>53.879962746173703</v>
      </c>
      <c r="L84" s="513">
        <v>39.221368999593302</v>
      </c>
      <c r="M84" s="513">
        <v>18.417000000000002</v>
      </c>
      <c r="N84" s="513">
        <v>45.352761415591999</v>
      </c>
      <c r="O84" s="516">
        <v>158.269108033203</v>
      </c>
      <c r="P84" s="516">
        <v>2157.6453798148596</v>
      </c>
      <c r="Q84" s="513">
        <v>15.8391900007957</v>
      </c>
      <c r="R84" s="513">
        <v>18.219501359624999</v>
      </c>
      <c r="S84" s="513">
        <v>227.9063059355947</v>
      </c>
      <c r="T84" s="513">
        <v>355.76560431031504</v>
      </c>
      <c r="U84" s="513">
        <v>221.51586002468147</v>
      </c>
      <c r="V84" s="513">
        <v>6.1657456387362002</v>
      </c>
      <c r="W84" s="513">
        <v>3.6541079693266005</v>
      </c>
      <c r="X84" s="513">
        <v>0</v>
      </c>
      <c r="Y84" s="513">
        <v>2.6002000078943999</v>
      </c>
      <c r="Z84" s="513">
        <v>17.840405000000001</v>
      </c>
      <c r="AA84" s="513">
        <v>27.795461555423401</v>
      </c>
      <c r="AB84" s="526">
        <v>15.1172113612306</v>
      </c>
      <c r="AC84" s="493">
        <v>912.41959316362318</v>
      </c>
      <c r="AD84" s="497">
        <v>31.322000003081605</v>
      </c>
      <c r="AE84" s="497">
        <v>4.0517304104863996</v>
      </c>
      <c r="AF84" s="497">
        <v>8.518299997681801</v>
      </c>
      <c r="AG84" s="497">
        <v>35.871589999202804</v>
      </c>
      <c r="AH84" s="497">
        <v>38.013031007923999</v>
      </c>
      <c r="AI84" s="497">
        <v>29.260259999999999</v>
      </c>
      <c r="AJ84" s="497">
        <v>13.4963599911885</v>
      </c>
      <c r="AK84" s="497">
        <v>1.5000000063084</v>
      </c>
      <c r="AL84" s="497">
        <v>0</v>
      </c>
      <c r="AM84" s="497">
        <v>0</v>
      </c>
      <c r="AN84" s="497">
        <v>1.7033400000000001</v>
      </c>
      <c r="AO84" s="497">
        <v>0.34353</v>
      </c>
      <c r="AP84" s="515">
        <v>0</v>
      </c>
      <c r="AQ84" s="513">
        <v>0</v>
      </c>
      <c r="AR84" s="513">
        <v>0</v>
      </c>
      <c r="AS84" s="513">
        <v>0</v>
      </c>
      <c r="AT84" s="513">
        <v>0</v>
      </c>
      <c r="AU84" s="513">
        <v>7.5459999989948008</v>
      </c>
      <c r="AV84" s="513">
        <v>5.3042699999999998E-3</v>
      </c>
      <c r="AW84" s="513">
        <v>0</v>
      </c>
      <c r="AX84" s="513">
        <v>1.45821098235</v>
      </c>
      <c r="AY84" s="513">
        <v>24.059159999999999</v>
      </c>
      <c r="AZ84" s="513">
        <v>1.5214574999999999</v>
      </c>
      <c r="BA84" s="513">
        <v>0</v>
      </c>
      <c r="BB84" s="515">
        <v>0</v>
      </c>
      <c r="BC84" s="513">
        <v>0</v>
      </c>
      <c r="BD84" s="513">
        <v>0</v>
      </c>
      <c r="BE84" s="513">
        <v>3.3569930160485999</v>
      </c>
      <c r="BF84" s="513">
        <v>0</v>
      </c>
      <c r="BG84" s="513">
        <v>0</v>
      </c>
      <c r="BH84" s="513">
        <v>46.055490406964005</v>
      </c>
      <c r="BI84" s="513">
        <v>0</v>
      </c>
      <c r="BJ84" s="513">
        <v>0</v>
      </c>
      <c r="BK84" s="513">
        <v>0</v>
      </c>
      <c r="BL84" s="513">
        <v>0</v>
      </c>
      <c r="BM84" s="513">
        <v>1.4623470033188002</v>
      </c>
      <c r="BN84" s="514">
        <f t="shared" ref="BN84:BN87" si="26">SUM(BB84:BM84)</f>
        <v>50.8748304263314</v>
      </c>
      <c r="BO84" s="513">
        <v>0</v>
      </c>
      <c r="BP84" s="513">
        <v>0</v>
      </c>
      <c r="BQ84" s="513">
        <v>0</v>
      </c>
      <c r="BR84" s="513">
        <v>0</v>
      </c>
      <c r="BS84" s="513">
        <v>0.89476900000000004</v>
      </c>
      <c r="BT84" s="513">
        <v>0</v>
      </c>
      <c r="BU84" s="513">
        <v>0</v>
      </c>
      <c r="BV84" s="513">
        <v>0</v>
      </c>
      <c r="BW84" s="513">
        <v>0</v>
      </c>
      <c r="BX84" s="513">
        <v>0</v>
      </c>
      <c r="BY84" s="513">
        <v>0</v>
      </c>
      <c r="BZ84" s="513">
        <v>0</v>
      </c>
      <c r="CA84" s="515">
        <f>+CA85</f>
        <v>0</v>
      </c>
      <c r="CB84" s="513">
        <f>+CB85</f>
        <v>0</v>
      </c>
      <c r="CC84" s="513">
        <f t="shared" ref="CC84:CL84" si="27">+CC85</f>
        <v>0</v>
      </c>
      <c r="CD84" s="513">
        <f t="shared" si="27"/>
        <v>0.25</v>
      </c>
      <c r="CE84" s="513">
        <f t="shared" si="27"/>
        <v>0</v>
      </c>
      <c r="CF84" s="513">
        <f t="shared" si="27"/>
        <v>0</v>
      </c>
      <c r="CG84" s="513">
        <f t="shared" si="27"/>
        <v>7</v>
      </c>
      <c r="CH84" s="513">
        <f t="shared" si="27"/>
        <v>0</v>
      </c>
      <c r="CI84" s="513">
        <f t="shared" si="27"/>
        <v>0</v>
      </c>
      <c r="CJ84" s="513">
        <f t="shared" si="27"/>
        <v>0</v>
      </c>
      <c r="CK84" s="513">
        <f t="shared" si="27"/>
        <v>0</v>
      </c>
      <c r="CL84" s="516">
        <f t="shared" si="27"/>
        <v>0</v>
      </c>
      <c r="CM84" s="513">
        <f t="shared" ref="CM84:CM115" si="28">SUM($BB84:$BM84)</f>
        <v>50.8748304263314</v>
      </c>
      <c r="CN84" s="513">
        <f t="shared" ref="CN84:CN115" si="29">SUM($BO84:$BZ84)</f>
        <v>0.89476900000000004</v>
      </c>
      <c r="CO84" s="516">
        <f t="shared" ref="CO84:CO115" si="30">SUM($CA84:$CL84)</f>
        <v>7.25</v>
      </c>
      <c r="CP84" s="514">
        <f t="shared" si="14"/>
        <v>710.26499576985793</v>
      </c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  <c r="DK84" s="234"/>
      <c r="DL84" s="234"/>
      <c r="DM84" s="234"/>
    </row>
    <row r="85" spans="1:3395" ht="20.100000000000001" customHeight="1" thickBot="1" x14ac:dyDescent="0.3">
      <c r="A85" s="549"/>
      <c r="B85" s="537" t="s">
        <v>15</v>
      </c>
      <c r="C85" s="538" t="s">
        <v>16</v>
      </c>
      <c r="D85" s="531">
        <v>637.19348155364889</v>
      </c>
      <c r="E85" s="532">
        <v>292.53931925319586</v>
      </c>
      <c r="F85" s="532">
        <v>238.77799200829034</v>
      </c>
      <c r="G85" s="532">
        <v>184.32154472652402</v>
      </c>
      <c r="H85" s="532">
        <v>311.4505755027331</v>
      </c>
      <c r="I85" s="532">
        <v>138.74423144100439</v>
      </c>
      <c r="J85" s="532">
        <v>39.478034134901002</v>
      </c>
      <c r="K85" s="532">
        <v>53.879962746173703</v>
      </c>
      <c r="L85" s="532">
        <v>39.221368999593302</v>
      </c>
      <c r="M85" s="532">
        <v>18.417000000000002</v>
      </c>
      <c r="N85" s="532">
        <v>45.352761415591999</v>
      </c>
      <c r="O85" s="539">
        <v>158.269108033203</v>
      </c>
      <c r="P85" s="540">
        <v>2157.6453798148596</v>
      </c>
      <c r="Q85" s="532">
        <v>15.8391900007957</v>
      </c>
      <c r="R85" s="532">
        <v>18.219501359624999</v>
      </c>
      <c r="S85" s="532">
        <v>227.9063059355947</v>
      </c>
      <c r="T85" s="532">
        <v>355.76560431031504</v>
      </c>
      <c r="U85" s="532">
        <v>221.51586002468147</v>
      </c>
      <c r="V85" s="532">
        <v>6.1657456387362002</v>
      </c>
      <c r="W85" s="532">
        <v>3.6541079693266005</v>
      </c>
      <c r="X85" s="532">
        <v>0</v>
      </c>
      <c r="Y85" s="532">
        <v>2.6002000078943999</v>
      </c>
      <c r="Z85" s="532">
        <v>17.840405000000001</v>
      </c>
      <c r="AA85" s="532">
        <v>27.795461555423401</v>
      </c>
      <c r="AB85" s="533">
        <v>15.1172113612306</v>
      </c>
      <c r="AC85" s="541">
        <v>912.41959316362318</v>
      </c>
      <c r="AD85" s="532">
        <v>31.322000003081605</v>
      </c>
      <c r="AE85" s="532">
        <v>4.0517304104863996</v>
      </c>
      <c r="AF85" s="532">
        <v>8.518299997681801</v>
      </c>
      <c r="AG85" s="532">
        <v>35.871589999202804</v>
      </c>
      <c r="AH85" s="532">
        <v>38.013031007923999</v>
      </c>
      <c r="AI85" s="532">
        <v>29.260259999999999</v>
      </c>
      <c r="AJ85" s="532">
        <v>13.4963599911885</v>
      </c>
      <c r="AK85" s="532">
        <v>1.5000000063084</v>
      </c>
      <c r="AL85" s="532">
        <v>0</v>
      </c>
      <c r="AM85" s="532">
        <v>0</v>
      </c>
      <c r="AN85" s="532">
        <v>1.7033400000000001</v>
      </c>
      <c r="AO85" s="532">
        <v>0.34353</v>
      </c>
      <c r="AP85" s="531">
        <v>0</v>
      </c>
      <c r="AQ85" s="532">
        <v>0</v>
      </c>
      <c r="AR85" s="532">
        <v>0</v>
      </c>
      <c r="AS85" s="532">
        <v>0</v>
      </c>
      <c r="AT85" s="532">
        <v>0</v>
      </c>
      <c r="AU85" s="532">
        <v>7.5459999989948008</v>
      </c>
      <c r="AV85" s="532">
        <v>5.3042699999999998E-3</v>
      </c>
      <c r="AW85" s="532">
        <v>0</v>
      </c>
      <c r="AX85" s="532">
        <v>1.45821098235</v>
      </c>
      <c r="AY85" s="532">
        <v>24.059159999999999</v>
      </c>
      <c r="AZ85" s="532">
        <v>1.5214574999999999</v>
      </c>
      <c r="BA85" s="532">
        <v>0</v>
      </c>
      <c r="BB85" s="531">
        <v>0</v>
      </c>
      <c r="BC85" s="532">
        <v>0</v>
      </c>
      <c r="BD85" s="532">
        <v>0</v>
      </c>
      <c r="BE85" s="532">
        <v>3.3569930160485999</v>
      </c>
      <c r="BF85" s="532">
        <v>0</v>
      </c>
      <c r="BG85" s="532">
        <v>0</v>
      </c>
      <c r="BH85" s="532">
        <v>46.055490406964005</v>
      </c>
      <c r="BI85" s="532">
        <v>0</v>
      </c>
      <c r="BJ85" s="532">
        <v>0</v>
      </c>
      <c r="BK85" s="532">
        <v>0</v>
      </c>
      <c r="BL85" s="532">
        <v>0</v>
      </c>
      <c r="BM85" s="532">
        <v>1.4623470033188002</v>
      </c>
      <c r="BN85" s="542">
        <f t="shared" si="26"/>
        <v>50.8748304263314</v>
      </c>
      <c r="BO85" s="532">
        <v>0</v>
      </c>
      <c r="BP85" s="532">
        <v>0</v>
      </c>
      <c r="BQ85" s="532">
        <v>0</v>
      </c>
      <c r="BR85" s="532">
        <v>0</v>
      </c>
      <c r="BS85" s="532">
        <v>0.89476900000000004</v>
      </c>
      <c r="BT85" s="532">
        <v>0</v>
      </c>
      <c r="BU85" s="532">
        <v>0</v>
      </c>
      <c r="BV85" s="532">
        <v>0</v>
      </c>
      <c r="BW85" s="532">
        <v>0</v>
      </c>
      <c r="BX85" s="532">
        <v>0</v>
      </c>
      <c r="BY85" s="532">
        <v>0</v>
      </c>
      <c r="BZ85" s="532">
        <v>0</v>
      </c>
      <c r="CA85" s="531">
        <v>0</v>
      </c>
      <c r="CB85" s="532">
        <v>0</v>
      </c>
      <c r="CC85" s="532">
        <v>0</v>
      </c>
      <c r="CD85" s="532">
        <f>250000/1000000</f>
        <v>0.25</v>
      </c>
      <c r="CE85" s="532">
        <v>0</v>
      </c>
      <c r="CF85" s="532">
        <v>0</v>
      </c>
      <c r="CG85" s="532">
        <v>7</v>
      </c>
      <c r="CH85" s="532">
        <v>0</v>
      </c>
      <c r="CI85" s="532">
        <v>0</v>
      </c>
      <c r="CJ85" s="532">
        <v>0</v>
      </c>
      <c r="CK85" s="532">
        <v>0</v>
      </c>
      <c r="CL85" s="539">
        <v>0</v>
      </c>
      <c r="CM85" s="532">
        <f t="shared" si="28"/>
        <v>50.8748304263314</v>
      </c>
      <c r="CN85" s="532">
        <f t="shared" si="29"/>
        <v>0.89476900000000004</v>
      </c>
      <c r="CO85" s="540">
        <f t="shared" si="30"/>
        <v>7.25</v>
      </c>
      <c r="CP85" s="541">
        <f t="shared" si="14"/>
        <v>710.26499576985793</v>
      </c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  <c r="DL85" s="234"/>
      <c r="DM85" s="234"/>
    </row>
    <row r="86" spans="1:3395" ht="20.100000000000001" customHeight="1" thickBot="1" x14ac:dyDescent="0.3">
      <c r="A86" s="549"/>
      <c r="B86" s="458"/>
      <c r="C86" s="326" t="s">
        <v>115</v>
      </c>
      <c r="D86" s="323">
        <f t="shared" ref="D86:AI86" si="31">+D87+D121+D151+D153</f>
        <v>5162</v>
      </c>
      <c r="E86" s="324">
        <f t="shared" si="31"/>
        <v>4393</v>
      </c>
      <c r="F86" s="324">
        <f t="shared" si="31"/>
        <v>5069</v>
      </c>
      <c r="G86" s="324">
        <f t="shared" si="31"/>
        <v>4887</v>
      </c>
      <c r="H86" s="324">
        <f t="shared" si="31"/>
        <v>4972</v>
      </c>
      <c r="I86" s="324">
        <f t="shared" si="31"/>
        <v>5033</v>
      </c>
      <c r="J86" s="324">
        <f t="shared" si="31"/>
        <v>5158</v>
      </c>
      <c r="K86" s="324">
        <f t="shared" si="31"/>
        <v>4582</v>
      </c>
      <c r="L86" s="324">
        <f t="shared" si="31"/>
        <v>5023</v>
      </c>
      <c r="M86" s="324">
        <f t="shared" si="31"/>
        <v>5111</v>
      </c>
      <c r="N86" s="324">
        <f t="shared" si="31"/>
        <v>4906</v>
      </c>
      <c r="O86" s="325">
        <f t="shared" si="31"/>
        <v>5521</v>
      </c>
      <c r="P86" s="324">
        <f t="shared" si="31"/>
        <v>59817</v>
      </c>
      <c r="Q86" s="323">
        <f t="shared" si="31"/>
        <v>4353</v>
      </c>
      <c r="R86" s="324">
        <f t="shared" si="31"/>
        <v>4211</v>
      </c>
      <c r="S86" s="324">
        <f t="shared" si="31"/>
        <v>5289</v>
      </c>
      <c r="T86" s="324">
        <f t="shared" si="31"/>
        <v>5113</v>
      </c>
      <c r="U86" s="324">
        <f t="shared" si="31"/>
        <v>5185</v>
      </c>
      <c r="V86" s="324">
        <f t="shared" si="31"/>
        <v>5191</v>
      </c>
      <c r="W86" s="324">
        <f t="shared" si="31"/>
        <v>5019</v>
      </c>
      <c r="X86" s="324">
        <f t="shared" si="31"/>
        <v>5164</v>
      </c>
      <c r="Y86" s="324">
        <f t="shared" si="31"/>
        <v>5262</v>
      </c>
      <c r="Z86" s="324">
        <f t="shared" si="31"/>
        <v>5216</v>
      </c>
      <c r="AA86" s="324">
        <f t="shared" si="31"/>
        <v>4985</v>
      </c>
      <c r="AB86" s="325">
        <f t="shared" si="31"/>
        <v>5776</v>
      </c>
      <c r="AC86" s="324">
        <f t="shared" si="31"/>
        <v>60764</v>
      </c>
      <c r="AD86" s="323">
        <f t="shared" si="31"/>
        <v>4907</v>
      </c>
      <c r="AE86" s="324">
        <f t="shared" si="31"/>
        <v>4659</v>
      </c>
      <c r="AF86" s="324">
        <f t="shared" si="31"/>
        <v>5111</v>
      </c>
      <c r="AG86" s="324">
        <f t="shared" si="31"/>
        <v>4840</v>
      </c>
      <c r="AH86" s="324">
        <f t="shared" si="31"/>
        <v>5347</v>
      </c>
      <c r="AI86" s="324">
        <f t="shared" si="31"/>
        <v>5133</v>
      </c>
      <c r="AJ86" s="324">
        <f t="shared" ref="AJ86:BM86" si="32">+AJ87+AJ121+AJ151+AJ153</f>
        <v>4590</v>
      </c>
      <c r="AK86" s="324">
        <f t="shared" si="32"/>
        <v>5118</v>
      </c>
      <c r="AL86" s="324">
        <f t="shared" si="32"/>
        <v>4913</v>
      </c>
      <c r="AM86" s="324">
        <f t="shared" si="32"/>
        <v>4636</v>
      </c>
      <c r="AN86" s="324">
        <f t="shared" si="32"/>
        <v>4825</v>
      </c>
      <c r="AO86" s="325">
        <f t="shared" si="32"/>
        <v>5215</v>
      </c>
      <c r="AP86" s="324">
        <f t="shared" si="32"/>
        <v>4500</v>
      </c>
      <c r="AQ86" s="324">
        <f t="shared" si="32"/>
        <v>4349</v>
      </c>
      <c r="AR86" s="324">
        <f t="shared" si="32"/>
        <v>5191</v>
      </c>
      <c r="AS86" s="324">
        <f t="shared" si="32"/>
        <v>4646</v>
      </c>
      <c r="AT86" s="324">
        <f t="shared" si="32"/>
        <v>5721</v>
      </c>
      <c r="AU86" s="324">
        <f t="shared" si="32"/>
        <v>4753</v>
      </c>
      <c r="AV86" s="324">
        <f t="shared" si="32"/>
        <v>5361</v>
      </c>
      <c r="AW86" s="324">
        <f t="shared" si="32"/>
        <v>5345</v>
      </c>
      <c r="AX86" s="324">
        <f t="shared" si="32"/>
        <v>4979</v>
      </c>
      <c r="AY86" s="324">
        <f t="shared" si="32"/>
        <v>5717</v>
      </c>
      <c r="AZ86" s="324">
        <f t="shared" si="32"/>
        <v>5025</v>
      </c>
      <c r="BA86" s="324">
        <f t="shared" si="32"/>
        <v>5065</v>
      </c>
      <c r="BB86" s="323">
        <f t="shared" si="32"/>
        <v>4990</v>
      </c>
      <c r="BC86" s="324">
        <f t="shared" si="32"/>
        <v>4500</v>
      </c>
      <c r="BD86" s="324">
        <f t="shared" si="32"/>
        <v>5042</v>
      </c>
      <c r="BE86" s="324">
        <f t="shared" si="32"/>
        <v>5589</v>
      </c>
      <c r="BF86" s="324">
        <f t="shared" si="32"/>
        <v>5777</v>
      </c>
      <c r="BG86" s="324">
        <f t="shared" si="32"/>
        <v>5396</v>
      </c>
      <c r="BH86" s="324">
        <f t="shared" si="32"/>
        <v>6350</v>
      </c>
      <c r="BI86" s="324">
        <f t="shared" si="32"/>
        <v>5837</v>
      </c>
      <c r="BJ86" s="324">
        <f t="shared" si="32"/>
        <v>5798</v>
      </c>
      <c r="BK86" s="324">
        <f t="shared" si="32"/>
        <v>6415</v>
      </c>
      <c r="BL86" s="324">
        <f t="shared" si="32"/>
        <v>6134</v>
      </c>
      <c r="BM86" s="324">
        <f t="shared" si="32"/>
        <v>6696</v>
      </c>
      <c r="BN86" s="442">
        <f t="shared" si="26"/>
        <v>68524</v>
      </c>
      <c r="BO86" s="324">
        <f t="shared" ref="BO86:CE86" si="33">+BO87+BO121+BO151+BO153</f>
        <v>6146</v>
      </c>
      <c r="BP86" s="324">
        <f t="shared" si="33"/>
        <v>5852</v>
      </c>
      <c r="BQ86" s="324">
        <f t="shared" si="33"/>
        <v>5971</v>
      </c>
      <c r="BR86" s="324">
        <f t="shared" si="33"/>
        <v>6322</v>
      </c>
      <c r="BS86" s="324">
        <f t="shared" si="33"/>
        <v>6551</v>
      </c>
      <c r="BT86" s="324">
        <f t="shared" si="33"/>
        <v>6107</v>
      </c>
      <c r="BU86" s="324">
        <f t="shared" si="33"/>
        <v>6809</v>
      </c>
      <c r="BV86" s="324">
        <f t="shared" si="33"/>
        <v>6391</v>
      </c>
      <c r="BW86" s="324">
        <f t="shared" si="33"/>
        <v>6731</v>
      </c>
      <c r="BX86" s="324">
        <f t="shared" si="33"/>
        <v>7270</v>
      </c>
      <c r="BY86" s="324">
        <f t="shared" si="33"/>
        <v>6071</v>
      </c>
      <c r="BZ86" s="324">
        <f t="shared" si="33"/>
        <v>8418</v>
      </c>
      <c r="CA86" s="323">
        <f t="shared" si="33"/>
        <v>7122</v>
      </c>
      <c r="CB86" s="324">
        <f t="shared" si="33"/>
        <v>6335</v>
      </c>
      <c r="CC86" s="324">
        <f t="shared" si="33"/>
        <v>7653</v>
      </c>
      <c r="CD86" s="324">
        <f t="shared" si="33"/>
        <v>7823</v>
      </c>
      <c r="CE86" s="324">
        <f t="shared" si="33"/>
        <v>7310</v>
      </c>
      <c r="CF86" s="324">
        <f t="shared" ref="CF86" si="34">+CF87+CF121+CF151+CF153</f>
        <v>7945</v>
      </c>
      <c r="CG86" s="324">
        <f t="shared" ref="CG86:CL86" si="35">+CG87+CG121+CG151+CG153</f>
        <v>8776</v>
      </c>
      <c r="CH86" s="324">
        <f t="shared" si="35"/>
        <v>8294</v>
      </c>
      <c r="CI86" s="324">
        <f t="shared" si="35"/>
        <v>8599</v>
      </c>
      <c r="CJ86" s="324">
        <f t="shared" si="35"/>
        <v>9353</v>
      </c>
      <c r="CK86" s="324">
        <f t="shared" si="35"/>
        <v>8598</v>
      </c>
      <c r="CL86" s="325">
        <f t="shared" si="35"/>
        <v>9999</v>
      </c>
      <c r="CM86" s="324">
        <f t="shared" si="28"/>
        <v>68524</v>
      </c>
      <c r="CN86" s="324">
        <f t="shared" si="29"/>
        <v>78639</v>
      </c>
      <c r="CO86" s="324">
        <f t="shared" si="30"/>
        <v>97807</v>
      </c>
      <c r="CP86" s="555">
        <f t="shared" si="14"/>
        <v>24.374674143872642</v>
      </c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234"/>
      <c r="DK86" s="234"/>
      <c r="DL86" s="234"/>
      <c r="DM86" s="234"/>
    </row>
    <row r="87" spans="1:3395" s="36" customFormat="1" ht="20.100000000000001" customHeight="1" thickBot="1" x14ac:dyDescent="0.35">
      <c r="A87" s="549"/>
      <c r="B87" s="343" t="s">
        <v>71</v>
      </c>
      <c r="C87" s="275"/>
      <c r="D87" s="186">
        <f t="shared" ref="D87:AI87" si="36">SUM(D88:D120)</f>
        <v>3856</v>
      </c>
      <c r="E87" s="169">
        <f t="shared" si="36"/>
        <v>3216</v>
      </c>
      <c r="F87" s="169">
        <f t="shared" si="36"/>
        <v>3684</v>
      </c>
      <c r="G87" s="169">
        <f t="shared" si="36"/>
        <v>3570</v>
      </c>
      <c r="H87" s="169">
        <f t="shared" si="36"/>
        <v>3508</v>
      </c>
      <c r="I87" s="169">
        <f t="shared" si="36"/>
        <v>3593</v>
      </c>
      <c r="J87" s="169">
        <f t="shared" si="36"/>
        <v>3706</v>
      </c>
      <c r="K87" s="169">
        <f t="shared" si="36"/>
        <v>3322</v>
      </c>
      <c r="L87" s="169">
        <f t="shared" si="36"/>
        <v>3700</v>
      </c>
      <c r="M87" s="169">
        <f t="shared" si="36"/>
        <v>3817</v>
      </c>
      <c r="N87" s="169">
        <f t="shared" si="36"/>
        <v>3557</v>
      </c>
      <c r="O87" s="169">
        <f t="shared" si="36"/>
        <v>4053</v>
      </c>
      <c r="P87" s="171">
        <f t="shared" si="36"/>
        <v>43582</v>
      </c>
      <c r="Q87" s="169">
        <f t="shared" si="36"/>
        <v>3227</v>
      </c>
      <c r="R87" s="169">
        <f t="shared" si="36"/>
        <v>3091</v>
      </c>
      <c r="S87" s="169">
        <f t="shared" si="36"/>
        <v>3892</v>
      </c>
      <c r="T87" s="169">
        <f t="shared" si="36"/>
        <v>3718</v>
      </c>
      <c r="U87" s="169">
        <f t="shared" si="36"/>
        <v>3775</v>
      </c>
      <c r="V87" s="169">
        <f t="shared" si="36"/>
        <v>3671</v>
      </c>
      <c r="W87" s="169">
        <f t="shared" si="36"/>
        <v>3670</v>
      </c>
      <c r="X87" s="169">
        <f t="shared" si="36"/>
        <v>3878</v>
      </c>
      <c r="Y87" s="169">
        <f t="shared" si="36"/>
        <v>3965</v>
      </c>
      <c r="Z87" s="169">
        <f t="shared" si="36"/>
        <v>3912</v>
      </c>
      <c r="AA87" s="169">
        <f t="shared" si="36"/>
        <v>3770</v>
      </c>
      <c r="AB87" s="169">
        <f t="shared" si="36"/>
        <v>4200</v>
      </c>
      <c r="AC87" s="171">
        <f t="shared" si="36"/>
        <v>44769</v>
      </c>
      <c r="AD87" s="169">
        <f t="shared" si="36"/>
        <v>3701</v>
      </c>
      <c r="AE87" s="169">
        <f t="shared" si="36"/>
        <v>3490</v>
      </c>
      <c r="AF87" s="169">
        <f t="shared" si="36"/>
        <v>3812</v>
      </c>
      <c r="AG87" s="169">
        <f t="shared" si="36"/>
        <v>3636</v>
      </c>
      <c r="AH87" s="169">
        <f t="shared" si="36"/>
        <v>3952</v>
      </c>
      <c r="AI87" s="169">
        <f t="shared" si="36"/>
        <v>3859</v>
      </c>
      <c r="AJ87" s="169">
        <f t="shared" ref="AJ87:BM87" si="37">SUM(AJ88:AJ120)</f>
        <v>3276</v>
      </c>
      <c r="AK87" s="169">
        <f t="shared" si="37"/>
        <v>3594</v>
      </c>
      <c r="AL87" s="169">
        <f t="shared" si="37"/>
        <v>3465</v>
      </c>
      <c r="AM87" s="169">
        <f t="shared" si="37"/>
        <v>3328</v>
      </c>
      <c r="AN87" s="169">
        <f t="shared" si="37"/>
        <v>3416</v>
      </c>
      <c r="AO87" s="169">
        <f t="shared" si="37"/>
        <v>3718</v>
      </c>
      <c r="AP87" s="186">
        <f t="shared" si="37"/>
        <v>3198</v>
      </c>
      <c r="AQ87" s="169">
        <f t="shared" si="37"/>
        <v>3105</v>
      </c>
      <c r="AR87" s="169">
        <f t="shared" si="37"/>
        <v>3629</v>
      </c>
      <c r="AS87" s="169">
        <f t="shared" si="37"/>
        <v>3173</v>
      </c>
      <c r="AT87" s="169">
        <f t="shared" si="37"/>
        <v>3947</v>
      </c>
      <c r="AU87" s="169">
        <f t="shared" si="37"/>
        <v>3373</v>
      </c>
      <c r="AV87" s="169">
        <f t="shared" si="37"/>
        <v>3905</v>
      </c>
      <c r="AW87" s="169">
        <f t="shared" si="37"/>
        <v>3882</v>
      </c>
      <c r="AX87" s="169">
        <f t="shared" si="37"/>
        <v>3589</v>
      </c>
      <c r="AY87" s="169">
        <f t="shared" si="37"/>
        <v>4210</v>
      </c>
      <c r="AZ87" s="169">
        <f t="shared" si="37"/>
        <v>3705</v>
      </c>
      <c r="BA87" s="424">
        <f t="shared" si="37"/>
        <v>3753</v>
      </c>
      <c r="BB87" s="169">
        <f t="shared" si="37"/>
        <v>3586</v>
      </c>
      <c r="BC87" s="169">
        <f t="shared" si="37"/>
        <v>3269</v>
      </c>
      <c r="BD87" s="169">
        <f t="shared" si="37"/>
        <v>3682</v>
      </c>
      <c r="BE87" s="169">
        <f t="shared" si="37"/>
        <v>4133</v>
      </c>
      <c r="BF87" s="169">
        <f t="shared" si="37"/>
        <v>4368</v>
      </c>
      <c r="BG87" s="169">
        <f t="shared" si="37"/>
        <v>4063</v>
      </c>
      <c r="BH87" s="169">
        <f t="shared" si="37"/>
        <v>4880</v>
      </c>
      <c r="BI87" s="169">
        <f t="shared" si="37"/>
        <v>4324</v>
      </c>
      <c r="BJ87" s="169">
        <f t="shared" si="37"/>
        <v>4329</v>
      </c>
      <c r="BK87" s="169">
        <f t="shared" si="37"/>
        <v>4810</v>
      </c>
      <c r="BL87" s="169">
        <f t="shared" si="37"/>
        <v>4654</v>
      </c>
      <c r="BM87" s="169">
        <f t="shared" si="37"/>
        <v>5235</v>
      </c>
      <c r="BN87" s="171">
        <f t="shared" si="26"/>
        <v>51333</v>
      </c>
      <c r="BO87" s="169">
        <f t="shared" ref="BO87:CE87" si="38">SUM(BO88:BO120)</f>
        <v>4705</v>
      </c>
      <c r="BP87" s="169">
        <f t="shared" si="38"/>
        <v>4482</v>
      </c>
      <c r="BQ87" s="169">
        <f t="shared" si="38"/>
        <v>4558</v>
      </c>
      <c r="BR87" s="169">
        <f t="shared" si="38"/>
        <v>4826</v>
      </c>
      <c r="BS87" s="169">
        <f t="shared" si="38"/>
        <v>4991</v>
      </c>
      <c r="BT87" s="169">
        <f t="shared" si="38"/>
        <v>4665</v>
      </c>
      <c r="BU87" s="169">
        <f t="shared" si="38"/>
        <v>5240</v>
      </c>
      <c r="BV87" s="169">
        <f t="shared" si="38"/>
        <v>4760</v>
      </c>
      <c r="BW87" s="169">
        <f t="shared" si="38"/>
        <v>5071</v>
      </c>
      <c r="BX87" s="169">
        <f t="shared" si="38"/>
        <v>5560</v>
      </c>
      <c r="BY87" s="169">
        <f t="shared" si="38"/>
        <v>4672</v>
      </c>
      <c r="BZ87" s="169">
        <f t="shared" si="38"/>
        <v>6443</v>
      </c>
      <c r="CA87" s="186">
        <f t="shared" si="38"/>
        <v>5381</v>
      </c>
      <c r="CB87" s="169">
        <f t="shared" si="38"/>
        <v>4808</v>
      </c>
      <c r="CC87" s="169">
        <f t="shared" si="38"/>
        <v>5836</v>
      </c>
      <c r="CD87" s="169">
        <f t="shared" si="38"/>
        <v>5939</v>
      </c>
      <c r="CE87" s="169">
        <f t="shared" si="38"/>
        <v>5625</v>
      </c>
      <c r="CF87" s="169">
        <f t="shared" ref="CF87" si="39">SUM(CF88:CF120)</f>
        <v>6081</v>
      </c>
      <c r="CG87" s="169">
        <f t="shared" ref="CG87:CL87" si="40">SUM(CG88:CG120)</f>
        <v>6641</v>
      </c>
      <c r="CH87" s="169">
        <f t="shared" si="40"/>
        <v>6214</v>
      </c>
      <c r="CI87" s="169">
        <f t="shared" si="40"/>
        <v>6455</v>
      </c>
      <c r="CJ87" s="169">
        <f t="shared" si="40"/>
        <v>7082</v>
      </c>
      <c r="CK87" s="169">
        <f t="shared" si="40"/>
        <v>6518</v>
      </c>
      <c r="CL87" s="424">
        <f t="shared" si="40"/>
        <v>7652</v>
      </c>
      <c r="CM87" s="365">
        <f t="shared" si="28"/>
        <v>51333</v>
      </c>
      <c r="CN87" s="365">
        <f t="shared" si="29"/>
        <v>59973</v>
      </c>
      <c r="CO87" s="376">
        <f t="shared" si="30"/>
        <v>74232</v>
      </c>
      <c r="CP87" s="185">
        <f t="shared" si="14"/>
        <v>23.775699064579058</v>
      </c>
      <c r="CQ87" s="234"/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  <c r="DJ87" s="234"/>
      <c r="DK87" s="234"/>
      <c r="DL87" s="234"/>
      <c r="DM87" s="234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  <c r="BRV87" s="10"/>
      <c r="BRW87" s="10"/>
      <c r="BRX87" s="10"/>
      <c r="BRY87" s="10"/>
      <c r="BRZ87" s="10"/>
      <c r="BSA87" s="10"/>
      <c r="BSB87" s="10"/>
      <c r="BSC87" s="10"/>
      <c r="BSD87" s="10"/>
      <c r="BSE87" s="10"/>
      <c r="BSF87" s="10"/>
      <c r="BSG87" s="10"/>
      <c r="BSH87" s="10"/>
      <c r="BSI87" s="10"/>
      <c r="BSJ87" s="10"/>
      <c r="BSK87" s="10"/>
      <c r="BSL87" s="10"/>
      <c r="BSM87" s="10"/>
      <c r="BSN87" s="10"/>
      <c r="BSO87" s="10"/>
      <c r="BSP87" s="10"/>
      <c r="BSQ87" s="10"/>
      <c r="BSR87" s="10"/>
      <c r="BSS87" s="10"/>
      <c r="BST87" s="10"/>
      <c r="BSU87" s="10"/>
      <c r="BSV87" s="10"/>
      <c r="BSW87" s="10"/>
      <c r="BSX87" s="10"/>
      <c r="BSY87" s="10"/>
      <c r="BSZ87" s="10"/>
      <c r="BTA87" s="10"/>
      <c r="BTB87" s="10"/>
      <c r="BTC87" s="10"/>
      <c r="BTD87" s="10"/>
      <c r="BTE87" s="10"/>
      <c r="BTF87" s="10"/>
      <c r="BTG87" s="10"/>
      <c r="BTH87" s="10"/>
      <c r="BTI87" s="10"/>
      <c r="BTJ87" s="10"/>
      <c r="BTK87" s="10"/>
      <c r="BTL87" s="10"/>
      <c r="BTM87" s="10"/>
      <c r="BTN87" s="10"/>
      <c r="BTO87" s="10"/>
      <c r="BTP87" s="10"/>
      <c r="BTQ87" s="10"/>
      <c r="BTR87" s="10"/>
      <c r="BTS87" s="10"/>
      <c r="BTT87" s="10"/>
      <c r="BTU87" s="10"/>
      <c r="BTV87" s="10"/>
      <c r="BTW87" s="10"/>
      <c r="BTX87" s="10"/>
      <c r="BTY87" s="10"/>
      <c r="BTZ87" s="10"/>
      <c r="BUA87" s="10"/>
      <c r="BUB87" s="10"/>
      <c r="BUC87" s="10"/>
      <c r="BUD87" s="10"/>
      <c r="BUE87" s="10"/>
      <c r="BUF87" s="10"/>
      <c r="BUG87" s="10"/>
      <c r="BUH87" s="10"/>
      <c r="BUI87" s="10"/>
      <c r="BUJ87" s="10"/>
      <c r="BUK87" s="10"/>
      <c r="BUL87" s="10"/>
      <c r="BUM87" s="10"/>
      <c r="BUN87" s="10"/>
      <c r="BUO87" s="10"/>
      <c r="BUP87" s="10"/>
      <c r="BUQ87" s="10"/>
      <c r="BUR87" s="10"/>
      <c r="BUS87" s="10"/>
      <c r="BUT87" s="10"/>
      <c r="BUU87" s="10"/>
      <c r="BUV87" s="10"/>
      <c r="BUW87" s="10"/>
      <c r="BUX87" s="10"/>
      <c r="BUY87" s="10"/>
      <c r="BUZ87" s="10"/>
      <c r="BVA87" s="10"/>
      <c r="BVB87" s="10"/>
      <c r="BVC87" s="10"/>
      <c r="BVD87" s="10"/>
      <c r="BVE87" s="10"/>
      <c r="BVF87" s="10"/>
      <c r="BVG87" s="10"/>
      <c r="BVH87" s="10"/>
      <c r="BVI87" s="10"/>
      <c r="BVJ87" s="10"/>
      <c r="BVK87" s="10"/>
      <c r="BVL87" s="10"/>
      <c r="BVM87" s="10"/>
      <c r="BVN87" s="10"/>
      <c r="BVO87" s="10"/>
      <c r="BVP87" s="10"/>
      <c r="BVQ87" s="10"/>
      <c r="BVR87" s="10"/>
      <c r="BVS87" s="10"/>
      <c r="BVT87" s="10"/>
      <c r="BVU87" s="10"/>
      <c r="BVV87" s="10"/>
      <c r="BVW87" s="10"/>
      <c r="BVX87" s="10"/>
      <c r="BVY87" s="10"/>
      <c r="BVZ87" s="10"/>
      <c r="BWA87" s="10"/>
      <c r="BWB87" s="10"/>
      <c r="BWC87" s="10"/>
      <c r="BWD87" s="10"/>
      <c r="BWE87" s="10"/>
      <c r="BWF87" s="10"/>
      <c r="BWG87" s="10"/>
      <c r="BWH87" s="10"/>
      <c r="BWI87" s="10"/>
      <c r="BWJ87" s="10"/>
      <c r="BWK87" s="10"/>
      <c r="BWL87" s="10"/>
      <c r="BWM87" s="10"/>
      <c r="BWN87" s="10"/>
      <c r="BWO87" s="10"/>
      <c r="BWP87" s="10"/>
      <c r="BWQ87" s="10"/>
      <c r="BWR87" s="10"/>
      <c r="BWS87" s="10"/>
      <c r="BWT87" s="10"/>
      <c r="BWU87" s="10"/>
      <c r="BWV87" s="10"/>
      <c r="BWW87" s="10"/>
      <c r="BWX87" s="10"/>
      <c r="BWY87" s="10"/>
      <c r="BWZ87" s="10"/>
      <c r="BXA87" s="10"/>
      <c r="BXB87" s="10"/>
      <c r="BXC87" s="10"/>
      <c r="BXD87" s="10"/>
      <c r="BXE87" s="10"/>
      <c r="BXF87" s="10"/>
      <c r="BXG87" s="10"/>
      <c r="BXH87" s="10"/>
      <c r="BXI87" s="10"/>
      <c r="BXJ87" s="10"/>
      <c r="BXK87" s="10"/>
      <c r="BXL87" s="10"/>
      <c r="BXM87" s="10"/>
      <c r="BXN87" s="10"/>
      <c r="BXO87" s="10"/>
      <c r="BXP87" s="10"/>
      <c r="BXQ87" s="10"/>
      <c r="BXR87" s="10"/>
      <c r="BXS87" s="10"/>
      <c r="BXT87" s="10"/>
      <c r="BXU87" s="10"/>
      <c r="BXV87" s="10"/>
      <c r="BXW87" s="10"/>
      <c r="BXX87" s="10"/>
      <c r="BXY87" s="10"/>
      <c r="BXZ87" s="10"/>
      <c r="BYA87" s="10"/>
      <c r="BYB87" s="10"/>
      <c r="BYC87" s="10"/>
      <c r="BYD87" s="10"/>
      <c r="BYE87" s="10"/>
      <c r="BYF87" s="10"/>
      <c r="BYG87" s="10"/>
      <c r="BYH87" s="10"/>
      <c r="BYI87" s="10"/>
      <c r="BYJ87" s="10"/>
      <c r="BYK87" s="10"/>
      <c r="BYL87" s="10"/>
      <c r="BYM87" s="10"/>
      <c r="BYN87" s="10"/>
      <c r="BYO87" s="10"/>
      <c r="BYP87" s="10"/>
      <c r="BYQ87" s="10"/>
      <c r="BYR87" s="10"/>
      <c r="BYS87" s="10"/>
      <c r="BYT87" s="10"/>
      <c r="BYU87" s="10"/>
      <c r="BYV87" s="10"/>
      <c r="BYW87" s="10"/>
      <c r="BYX87" s="10"/>
      <c r="BYY87" s="10"/>
      <c r="BYZ87" s="10"/>
      <c r="BZA87" s="10"/>
      <c r="BZB87" s="10"/>
      <c r="BZC87" s="10"/>
      <c r="BZD87" s="10"/>
      <c r="BZE87" s="10"/>
      <c r="BZF87" s="10"/>
      <c r="BZG87" s="10"/>
      <c r="BZH87" s="10"/>
      <c r="BZI87" s="10"/>
      <c r="BZJ87" s="10"/>
      <c r="BZK87" s="10"/>
      <c r="BZL87" s="10"/>
      <c r="BZM87" s="10"/>
      <c r="BZN87" s="10"/>
      <c r="BZO87" s="10"/>
      <c r="BZP87" s="10"/>
      <c r="BZQ87" s="10"/>
      <c r="BZR87" s="10"/>
      <c r="BZS87" s="10"/>
      <c r="BZT87" s="10"/>
      <c r="BZU87" s="10"/>
      <c r="BZV87" s="10"/>
      <c r="BZW87" s="10"/>
      <c r="BZX87" s="10"/>
      <c r="BZY87" s="10"/>
      <c r="BZZ87" s="10"/>
      <c r="CAA87" s="10"/>
      <c r="CAB87" s="10"/>
      <c r="CAC87" s="10"/>
      <c r="CAD87" s="10"/>
      <c r="CAE87" s="10"/>
      <c r="CAF87" s="10"/>
      <c r="CAG87" s="10"/>
      <c r="CAH87" s="10"/>
      <c r="CAI87" s="10"/>
      <c r="CAJ87" s="10"/>
      <c r="CAK87" s="10"/>
      <c r="CAL87" s="10"/>
      <c r="CAM87" s="10"/>
      <c r="CAN87" s="10"/>
      <c r="CAO87" s="10"/>
      <c r="CAP87" s="10"/>
      <c r="CAQ87" s="10"/>
      <c r="CAR87" s="10"/>
      <c r="CAS87" s="10"/>
      <c r="CAT87" s="10"/>
      <c r="CAU87" s="10"/>
      <c r="CAV87" s="10"/>
      <c r="CAW87" s="10"/>
      <c r="CAX87" s="10"/>
      <c r="CAY87" s="10"/>
      <c r="CAZ87" s="10"/>
      <c r="CBA87" s="10"/>
      <c r="CBB87" s="10"/>
      <c r="CBC87" s="10"/>
      <c r="CBD87" s="10"/>
      <c r="CBE87" s="10"/>
      <c r="CBF87" s="10"/>
      <c r="CBG87" s="10"/>
      <c r="CBH87" s="10"/>
      <c r="CBI87" s="10"/>
      <c r="CBJ87" s="10"/>
      <c r="CBK87" s="10"/>
      <c r="CBL87" s="10"/>
      <c r="CBM87" s="10"/>
      <c r="CBN87" s="10"/>
      <c r="CBO87" s="10"/>
      <c r="CBP87" s="10"/>
      <c r="CBQ87" s="10"/>
      <c r="CBR87" s="10"/>
      <c r="CBS87" s="10"/>
      <c r="CBT87" s="10"/>
      <c r="CBU87" s="10"/>
      <c r="CBV87" s="10"/>
      <c r="CBW87" s="10"/>
      <c r="CBX87" s="10"/>
      <c r="CBY87" s="10"/>
      <c r="CBZ87" s="10"/>
      <c r="CCA87" s="10"/>
      <c r="CCB87" s="10"/>
      <c r="CCC87" s="10"/>
      <c r="CCD87" s="10"/>
      <c r="CCE87" s="10"/>
      <c r="CCF87" s="10"/>
      <c r="CCG87" s="10"/>
      <c r="CCH87" s="10"/>
      <c r="CCI87" s="10"/>
      <c r="CCJ87" s="10"/>
      <c r="CCK87" s="10"/>
      <c r="CCL87" s="10"/>
      <c r="CCM87" s="10"/>
      <c r="CCN87" s="10"/>
      <c r="CCO87" s="10"/>
      <c r="CCP87" s="10"/>
      <c r="CCQ87" s="10"/>
      <c r="CCR87" s="10"/>
      <c r="CCS87" s="10"/>
      <c r="CCT87" s="10"/>
      <c r="CCU87" s="10"/>
      <c r="CCV87" s="10"/>
      <c r="CCW87" s="10"/>
      <c r="CCX87" s="10"/>
      <c r="CCY87" s="10"/>
      <c r="CCZ87" s="10"/>
      <c r="CDA87" s="10"/>
      <c r="CDB87" s="10"/>
      <c r="CDC87" s="10"/>
      <c r="CDD87" s="10"/>
      <c r="CDE87" s="10"/>
      <c r="CDF87" s="10"/>
      <c r="CDG87" s="10"/>
      <c r="CDH87" s="10"/>
      <c r="CDI87" s="10"/>
      <c r="CDJ87" s="10"/>
      <c r="CDK87" s="10"/>
      <c r="CDL87" s="10"/>
      <c r="CDM87" s="10"/>
      <c r="CDN87" s="10"/>
      <c r="CDO87" s="10"/>
      <c r="CDP87" s="10"/>
      <c r="CDQ87" s="10"/>
      <c r="CDR87" s="10"/>
      <c r="CDS87" s="10"/>
      <c r="CDT87" s="10"/>
      <c r="CDU87" s="10"/>
      <c r="CDV87" s="10"/>
      <c r="CDW87" s="10"/>
      <c r="CDX87" s="10"/>
      <c r="CDY87" s="10"/>
      <c r="CDZ87" s="10"/>
      <c r="CEA87" s="10"/>
      <c r="CEB87" s="10"/>
      <c r="CEC87" s="10"/>
      <c r="CED87" s="10"/>
      <c r="CEE87" s="10"/>
      <c r="CEF87" s="10"/>
      <c r="CEG87" s="10"/>
      <c r="CEH87" s="10"/>
      <c r="CEI87" s="10"/>
      <c r="CEJ87" s="10"/>
      <c r="CEK87" s="10"/>
      <c r="CEL87" s="10"/>
      <c r="CEM87" s="10"/>
      <c r="CEN87" s="10"/>
      <c r="CEO87" s="10"/>
      <c r="CEP87" s="10"/>
      <c r="CEQ87" s="10"/>
      <c r="CER87" s="10"/>
      <c r="CES87" s="10"/>
      <c r="CET87" s="10"/>
      <c r="CEU87" s="10"/>
      <c r="CEV87" s="10"/>
      <c r="CEW87" s="10"/>
      <c r="CEX87" s="10"/>
      <c r="CEY87" s="10"/>
      <c r="CEZ87" s="10"/>
      <c r="CFA87" s="10"/>
      <c r="CFB87" s="10"/>
      <c r="CFC87" s="10"/>
      <c r="CFD87" s="10"/>
      <c r="CFE87" s="10"/>
      <c r="CFF87" s="10"/>
      <c r="CFG87" s="10"/>
      <c r="CFH87" s="10"/>
      <c r="CFI87" s="10"/>
      <c r="CFJ87" s="10"/>
      <c r="CFK87" s="10"/>
      <c r="CFL87" s="10"/>
      <c r="CFM87" s="10"/>
      <c r="CFN87" s="10"/>
      <c r="CFO87" s="10"/>
      <c r="CFP87" s="10"/>
      <c r="CFQ87" s="10"/>
      <c r="CFR87" s="10"/>
      <c r="CFS87" s="10"/>
      <c r="CFT87" s="10"/>
      <c r="CFU87" s="10"/>
      <c r="CFV87" s="10"/>
      <c r="CFW87" s="10"/>
      <c r="CFX87" s="10"/>
      <c r="CFY87" s="10"/>
      <c r="CFZ87" s="10"/>
      <c r="CGA87" s="10"/>
      <c r="CGB87" s="10"/>
      <c r="CGC87" s="10"/>
      <c r="CGD87" s="10"/>
      <c r="CGE87" s="10"/>
      <c r="CGF87" s="10"/>
      <c r="CGG87" s="10"/>
      <c r="CGH87" s="10"/>
      <c r="CGI87" s="10"/>
      <c r="CGJ87" s="10"/>
      <c r="CGK87" s="10"/>
      <c r="CGL87" s="10"/>
      <c r="CGM87" s="10"/>
      <c r="CGN87" s="10"/>
      <c r="CGO87" s="10"/>
      <c r="CGP87" s="10"/>
      <c r="CGQ87" s="10"/>
      <c r="CGR87" s="10"/>
      <c r="CGS87" s="10"/>
      <c r="CGT87" s="10"/>
      <c r="CGU87" s="10"/>
      <c r="CGV87" s="10"/>
      <c r="CGW87" s="10"/>
      <c r="CGX87" s="10"/>
      <c r="CGY87" s="10"/>
      <c r="CGZ87" s="10"/>
      <c r="CHA87" s="10"/>
      <c r="CHB87" s="10"/>
      <c r="CHC87" s="10"/>
      <c r="CHD87" s="10"/>
      <c r="CHE87" s="10"/>
      <c r="CHF87" s="10"/>
      <c r="CHG87" s="10"/>
      <c r="CHH87" s="10"/>
      <c r="CHI87" s="10"/>
      <c r="CHJ87" s="10"/>
      <c r="CHK87" s="10"/>
      <c r="CHL87" s="10"/>
      <c r="CHM87" s="10"/>
      <c r="CHN87" s="10"/>
      <c r="CHO87" s="10"/>
      <c r="CHP87" s="10"/>
      <c r="CHQ87" s="10"/>
      <c r="CHR87" s="10"/>
      <c r="CHS87" s="10"/>
      <c r="CHT87" s="10"/>
      <c r="CHU87" s="10"/>
      <c r="CHV87" s="10"/>
      <c r="CHW87" s="10"/>
      <c r="CHX87" s="10"/>
      <c r="CHY87" s="10"/>
      <c r="CHZ87" s="10"/>
      <c r="CIA87" s="10"/>
      <c r="CIB87" s="10"/>
      <c r="CIC87" s="10"/>
      <c r="CID87" s="10"/>
      <c r="CIE87" s="10"/>
      <c r="CIF87" s="10"/>
      <c r="CIG87" s="10"/>
      <c r="CIH87" s="10"/>
      <c r="CII87" s="10"/>
      <c r="CIJ87" s="10"/>
      <c r="CIK87" s="10"/>
      <c r="CIL87" s="10"/>
      <c r="CIM87" s="10"/>
      <c r="CIN87" s="10"/>
      <c r="CIO87" s="10"/>
      <c r="CIP87" s="10"/>
      <c r="CIQ87" s="10"/>
      <c r="CIR87" s="10"/>
      <c r="CIS87" s="10"/>
      <c r="CIT87" s="10"/>
      <c r="CIU87" s="10"/>
      <c r="CIV87" s="10"/>
      <c r="CIW87" s="10"/>
      <c r="CIX87" s="10"/>
      <c r="CIY87" s="10"/>
      <c r="CIZ87" s="10"/>
      <c r="CJA87" s="10"/>
      <c r="CJB87" s="10"/>
      <c r="CJC87" s="10"/>
      <c r="CJD87" s="10"/>
      <c r="CJE87" s="10"/>
      <c r="CJF87" s="10"/>
      <c r="CJG87" s="10"/>
      <c r="CJH87" s="10"/>
      <c r="CJI87" s="10"/>
      <c r="CJJ87" s="10"/>
      <c r="CJK87" s="10"/>
      <c r="CJL87" s="10"/>
      <c r="CJM87" s="10"/>
      <c r="CJN87" s="10"/>
      <c r="CJO87" s="10"/>
      <c r="CJP87" s="10"/>
      <c r="CJQ87" s="10"/>
      <c r="CJR87" s="10"/>
      <c r="CJS87" s="10"/>
      <c r="CJT87" s="10"/>
      <c r="CJU87" s="10"/>
      <c r="CJV87" s="10"/>
      <c r="CJW87" s="10"/>
      <c r="CJX87" s="10"/>
      <c r="CJY87" s="10"/>
      <c r="CJZ87" s="10"/>
      <c r="CKA87" s="10"/>
      <c r="CKB87" s="10"/>
      <c r="CKC87" s="10"/>
      <c r="CKD87" s="10"/>
      <c r="CKE87" s="10"/>
      <c r="CKF87" s="10"/>
      <c r="CKG87" s="10"/>
      <c r="CKH87" s="10"/>
      <c r="CKI87" s="10"/>
      <c r="CKJ87" s="10"/>
      <c r="CKK87" s="10"/>
      <c r="CKL87" s="10"/>
      <c r="CKM87" s="10"/>
      <c r="CKN87" s="10"/>
      <c r="CKO87" s="10"/>
      <c r="CKP87" s="10"/>
      <c r="CKQ87" s="10"/>
      <c r="CKR87" s="10"/>
      <c r="CKS87" s="10"/>
      <c r="CKT87" s="10"/>
      <c r="CKU87" s="10"/>
      <c r="CKV87" s="10"/>
      <c r="CKW87" s="10"/>
      <c r="CKX87" s="10"/>
      <c r="CKY87" s="10"/>
      <c r="CKZ87" s="10"/>
      <c r="CLA87" s="10"/>
      <c r="CLB87" s="10"/>
      <c r="CLC87" s="10"/>
      <c r="CLD87" s="10"/>
      <c r="CLE87" s="10"/>
      <c r="CLF87" s="10"/>
      <c r="CLG87" s="10"/>
      <c r="CLH87" s="10"/>
      <c r="CLI87" s="10"/>
      <c r="CLJ87" s="10"/>
      <c r="CLK87" s="10"/>
      <c r="CLL87" s="10"/>
      <c r="CLM87" s="10"/>
      <c r="CLN87" s="10"/>
      <c r="CLO87" s="10"/>
      <c r="CLP87" s="10"/>
      <c r="CLQ87" s="10"/>
      <c r="CLR87" s="10"/>
      <c r="CLS87" s="10"/>
      <c r="CLT87" s="10"/>
      <c r="CLU87" s="10"/>
      <c r="CLV87" s="10"/>
      <c r="CLW87" s="10"/>
      <c r="CLX87" s="10"/>
      <c r="CLY87" s="10"/>
      <c r="CLZ87" s="10"/>
      <c r="CMA87" s="10"/>
      <c r="CMB87" s="10"/>
      <c r="CMC87" s="10"/>
      <c r="CMD87" s="10"/>
      <c r="CME87" s="10"/>
      <c r="CMF87" s="10"/>
      <c r="CMG87" s="10"/>
      <c r="CMH87" s="10"/>
      <c r="CMI87" s="10"/>
      <c r="CMJ87" s="10"/>
      <c r="CMK87" s="10"/>
      <c r="CML87" s="10"/>
      <c r="CMM87" s="10"/>
      <c r="CMN87" s="10"/>
      <c r="CMO87" s="10"/>
      <c r="CMP87" s="10"/>
      <c r="CMQ87" s="10"/>
      <c r="CMR87" s="10"/>
      <c r="CMS87" s="10"/>
      <c r="CMT87" s="10"/>
      <c r="CMU87" s="10"/>
      <c r="CMV87" s="10"/>
      <c r="CMW87" s="10"/>
      <c r="CMX87" s="10"/>
      <c r="CMY87" s="10"/>
      <c r="CMZ87" s="10"/>
      <c r="CNA87" s="10"/>
      <c r="CNB87" s="10"/>
      <c r="CNC87" s="10"/>
      <c r="CND87" s="10"/>
      <c r="CNE87" s="10"/>
      <c r="CNF87" s="10"/>
      <c r="CNG87" s="10"/>
      <c r="CNH87" s="10"/>
      <c r="CNI87" s="10"/>
      <c r="CNJ87" s="10"/>
      <c r="CNK87" s="10"/>
      <c r="CNL87" s="10"/>
      <c r="CNM87" s="10"/>
      <c r="CNN87" s="10"/>
      <c r="CNO87" s="10"/>
      <c r="CNP87" s="10"/>
      <c r="CNQ87" s="10"/>
      <c r="CNR87" s="10"/>
      <c r="CNS87" s="10"/>
      <c r="CNT87" s="10"/>
      <c r="CNU87" s="10"/>
      <c r="CNV87" s="10"/>
      <c r="CNW87" s="10"/>
      <c r="CNX87" s="10"/>
      <c r="CNY87" s="10"/>
      <c r="CNZ87" s="10"/>
      <c r="COA87" s="10"/>
      <c r="COB87" s="10"/>
      <c r="COC87" s="10"/>
      <c r="COD87" s="10"/>
      <c r="COE87" s="10"/>
      <c r="COF87" s="10"/>
      <c r="COG87" s="10"/>
      <c r="COH87" s="10"/>
      <c r="COI87" s="10"/>
      <c r="COJ87" s="10"/>
      <c r="COK87" s="10"/>
      <c r="COL87" s="10"/>
      <c r="COM87" s="10"/>
      <c r="CON87" s="10"/>
      <c r="COO87" s="10"/>
      <c r="COP87" s="10"/>
      <c r="COQ87" s="10"/>
      <c r="COR87" s="10"/>
      <c r="COS87" s="10"/>
      <c r="COT87" s="10"/>
      <c r="COU87" s="10"/>
      <c r="COV87" s="10"/>
      <c r="COW87" s="10"/>
      <c r="COX87" s="10"/>
      <c r="COY87" s="10"/>
      <c r="COZ87" s="10"/>
      <c r="CPA87" s="10"/>
      <c r="CPB87" s="10"/>
      <c r="CPC87" s="10"/>
      <c r="CPD87" s="10"/>
      <c r="CPE87" s="10"/>
      <c r="CPF87" s="10"/>
      <c r="CPG87" s="10"/>
      <c r="CPH87" s="10"/>
      <c r="CPI87" s="10"/>
      <c r="CPJ87" s="10"/>
      <c r="CPK87" s="10"/>
      <c r="CPL87" s="10"/>
      <c r="CPM87" s="10"/>
      <c r="CPN87" s="10"/>
      <c r="CPO87" s="10"/>
      <c r="CPP87" s="10"/>
      <c r="CPQ87" s="10"/>
      <c r="CPR87" s="10"/>
      <c r="CPS87" s="10"/>
      <c r="CPT87" s="10"/>
      <c r="CPU87" s="10"/>
      <c r="CPV87" s="10"/>
      <c r="CPW87" s="10"/>
      <c r="CPX87" s="10"/>
      <c r="CPY87" s="10"/>
      <c r="CPZ87" s="10"/>
      <c r="CQA87" s="10"/>
      <c r="CQB87" s="10"/>
      <c r="CQC87" s="10"/>
      <c r="CQD87" s="10"/>
      <c r="CQE87" s="10"/>
      <c r="CQF87" s="10"/>
      <c r="CQG87" s="10"/>
      <c r="CQH87" s="10"/>
      <c r="CQI87" s="10"/>
      <c r="CQJ87" s="10"/>
      <c r="CQK87" s="10"/>
      <c r="CQL87" s="10"/>
      <c r="CQM87" s="10"/>
      <c r="CQN87" s="10"/>
      <c r="CQO87" s="10"/>
      <c r="CQP87" s="10"/>
      <c r="CQQ87" s="10"/>
      <c r="CQR87" s="10"/>
      <c r="CQS87" s="10"/>
      <c r="CQT87" s="10"/>
      <c r="CQU87" s="10"/>
      <c r="CQV87" s="10"/>
      <c r="CQW87" s="10"/>
      <c r="CQX87" s="10"/>
      <c r="CQY87" s="10"/>
      <c r="CQZ87" s="10"/>
      <c r="CRA87" s="10"/>
      <c r="CRB87" s="10"/>
      <c r="CRC87" s="10"/>
      <c r="CRD87" s="10"/>
      <c r="CRE87" s="10"/>
      <c r="CRF87" s="10"/>
      <c r="CRG87" s="10"/>
      <c r="CRH87" s="10"/>
      <c r="CRI87" s="10"/>
      <c r="CRJ87" s="10"/>
      <c r="CRK87" s="10"/>
      <c r="CRL87" s="10"/>
      <c r="CRM87" s="10"/>
      <c r="CRN87" s="10"/>
      <c r="CRO87" s="10"/>
      <c r="CRP87" s="10"/>
      <c r="CRQ87" s="10"/>
      <c r="CRR87" s="10"/>
      <c r="CRS87" s="10"/>
      <c r="CRT87" s="10"/>
      <c r="CRU87" s="10"/>
      <c r="CRV87" s="10"/>
      <c r="CRW87" s="10"/>
      <c r="CRX87" s="10"/>
      <c r="CRY87" s="10"/>
      <c r="CRZ87" s="10"/>
      <c r="CSA87" s="10"/>
      <c r="CSB87" s="10"/>
      <c r="CSC87" s="10"/>
      <c r="CSD87" s="10"/>
      <c r="CSE87" s="10"/>
      <c r="CSF87" s="10"/>
      <c r="CSG87" s="10"/>
      <c r="CSH87" s="10"/>
      <c r="CSI87" s="10"/>
      <c r="CSJ87" s="10"/>
      <c r="CSK87" s="10"/>
      <c r="CSL87" s="10"/>
      <c r="CSM87" s="10"/>
      <c r="CSN87" s="10"/>
      <c r="CSO87" s="10"/>
      <c r="CSP87" s="10"/>
      <c r="CSQ87" s="10"/>
      <c r="CSR87" s="10"/>
      <c r="CSS87" s="10"/>
      <c r="CST87" s="10"/>
      <c r="CSU87" s="10"/>
      <c r="CSV87" s="10"/>
      <c r="CSW87" s="10"/>
      <c r="CSX87" s="10"/>
      <c r="CSY87" s="10"/>
      <c r="CSZ87" s="10"/>
      <c r="CTA87" s="10"/>
      <c r="CTB87" s="10"/>
      <c r="CTC87" s="10"/>
      <c r="CTD87" s="10"/>
      <c r="CTE87" s="10"/>
      <c r="CTF87" s="10"/>
      <c r="CTG87" s="10"/>
      <c r="CTH87" s="10"/>
      <c r="CTI87" s="10"/>
      <c r="CTJ87" s="10"/>
      <c r="CTK87" s="10"/>
      <c r="CTL87" s="10"/>
      <c r="CTM87" s="10"/>
      <c r="CTN87" s="10"/>
      <c r="CTO87" s="10"/>
      <c r="CTP87" s="10"/>
      <c r="CTQ87" s="10"/>
      <c r="CTR87" s="10"/>
      <c r="CTS87" s="10"/>
      <c r="CTT87" s="10"/>
      <c r="CTU87" s="10"/>
      <c r="CTV87" s="10"/>
      <c r="CTW87" s="10"/>
      <c r="CTX87" s="10"/>
      <c r="CTY87" s="10"/>
      <c r="CTZ87" s="10"/>
      <c r="CUA87" s="10"/>
      <c r="CUB87" s="10"/>
      <c r="CUC87" s="10"/>
      <c r="CUD87" s="10"/>
      <c r="CUE87" s="10"/>
      <c r="CUF87" s="10"/>
      <c r="CUG87" s="10"/>
      <c r="CUH87" s="10"/>
      <c r="CUI87" s="10"/>
      <c r="CUJ87" s="10"/>
      <c r="CUK87" s="10"/>
      <c r="CUL87" s="10"/>
      <c r="CUM87" s="10"/>
      <c r="CUN87" s="10"/>
      <c r="CUO87" s="10"/>
      <c r="CUP87" s="10"/>
      <c r="CUQ87" s="10"/>
      <c r="CUR87" s="10"/>
      <c r="CUS87" s="10"/>
      <c r="CUT87" s="10"/>
      <c r="CUU87" s="10"/>
      <c r="CUV87" s="10"/>
      <c r="CUW87" s="10"/>
      <c r="CUX87" s="10"/>
      <c r="CUY87" s="10"/>
      <c r="CUZ87" s="10"/>
      <c r="CVA87" s="10"/>
      <c r="CVB87" s="10"/>
      <c r="CVC87" s="10"/>
      <c r="CVD87" s="10"/>
      <c r="CVE87" s="10"/>
      <c r="CVF87" s="10"/>
      <c r="CVG87" s="10"/>
      <c r="CVH87" s="10"/>
      <c r="CVI87" s="10"/>
      <c r="CVJ87" s="10"/>
      <c r="CVK87" s="10"/>
      <c r="CVL87" s="10"/>
      <c r="CVM87" s="10"/>
      <c r="CVN87" s="10"/>
      <c r="CVO87" s="10"/>
      <c r="CVP87" s="10"/>
      <c r="CVQ87" s="10"/>
      <c r="CVR87" s="10"/>
      <c r="CVS87" s="10"/>
      <c r="CVT87" s="10"/>
      <c r="CVU87" s="10"/>
      <c r="CVV87" s="10"/>
      <c r="CVW87" s="10"/>
      <c r="CVX87" s="10"/>
      <c r="CVY87" s="10"/>
      <c r="CVZ87" s="10"/>
      <c r="CWA87" s="10"/>
      <c r="CWB87" s="10"/>
      <c r="CWC87" s="10"/>
      <c r="CWD87" s="10"/>
      <c r="CWE87" s="10"/>
      <c r="CWF87" s="10"/>
      <c r="CWG87" s="10"/>
      <c r="CWH87" s="10"/>
      <c r="CWI87" s="10"/>
      <c r="CWJ87" s="10"/>
      <c r="CWK87" s="10"/>
      <c r="CWL87" s="10"/>
      <c r="CWM87" s="10"/>
      <c r="CWN87" s="10"/>
      <c r="CWO87" s="10"/>
      <c r="CWP87" s="10"/>
      <c r="CWQ87" s="10"/>
      <c r="CWR87" s="10"/>
      <c r="CWS87" s="10"/>
      <c r="CWT87" s="10"/>
      <c r="CWU87" s="10"/>
      <c r="CWV87" s="10"/>
      <c r="CWW87" s="10"/>
      <c r="CWX87" s="10"/>
      <c r="CWY87" s="10"/>
      <c r="CWZ87" s="10"/>
      <c r="CXA87" s="10"/>
      <c r="CXB87" s="10"/>
      <c r="CXC87" s="10"/>
      <c r="CXD87" s="10"/>
      <c r="CXE87" s="10"/>
      <c r="CXF87" s="10"/>
      <c r="CXG87" s="10"/>
      <c r="CXH87" s="10"/>
      <c r="CXI87" s="10"/>
      <c r="CXJ87" s="10"/>
      <c r="CXK87" s="10"/>
      <c r="CXL87" s="10"/>
      <c r="CXM87" s="10"/>
      <c r="CXN87" s="10"/>
      <c r="CXO87" s="10"/>
      <c r="CXP87" s="10"/>
      <c r="CXQ87" s="10"/>
      <c r="CXR87" s="10"/>
      <c r="CXS87" s="10"/>
      <c r="CXT87" s="10"/>
      <c r="CXU87" s="10"/>
      <c r="CXV87" s="10"/>
      <c r="CXW87" s="10"/>
      <c r="CXX87" s="10"/>
      <c r="CXY87" s="10"/>
      <c r="CXZ87" s="10"/>
      <c r="CYA87" s="10"/>
      <c r="CYB87" s="10"/>
      <c r="CYC87" s="10"/>
      <c r="CYD87" s="10"/>
      <c r="CYE87" s="10"/>
      <c r="CYF87" s="10"/>
      <c r="CYG87" s="10"/>
      <c r="CYH87" s="10"/>
      <c r="CYI87" s="10"/>
      <c r="CYJ87" s="10"/>
      <c r="CYK87" s="10"/>
      <c r="CYL87" s="10"/>
      <c r="CYM87" s="10"/>
      <c r="CYN87" s="10"/>
      <c r="CYO87" s="10"/>
      <c r="CYP87" s="10"/>
      <c r="CYQ87" s="10"/>
      <c r="CYR87" s="10"/>
      <c r="CYS87" s="10"/>
      <c r="CYT87" s="10"/>
      <c r="CYU87" s="10"/>
      <c r="CYV87" s="10"/>
      <c r="CYW87" s="10"/>
      <c r="CYX87" s="10"/>
      <c r="CYY87" s="10"/>
      <c r="CYZ87" s="10"/>
      <c r="CZA87" s="10"/>
      <c r="CZB87" s="10"/>
      <c r="CZC87" s="10"/>
      <c r="CZD87" s="10"/>
      <c r="CZE87" s="10"/>
      <c r="CZF87" s="10"/>
      <c r="CZG87" s="10"/>
      <c r="CZH87" s="10"/>
      <c r="CZI87" s="10"/>
      <c r="CZJ87" s="10"/>
      <c r="CZK87" s="10"/>
      <c r="CZL87" s="10"/>
      <c r="CZM87" s="10"/>
      <c r="CZN87" s="10"/>
      <c r="CZO87" s="10"/>
      <c r="CZP87" s="10"/>
      <c r="CZQ87" s="10"/>
      <c r="CZR87" s="10"/>
      <c r="CZS87" s="10"/>
      <c r="CZT87" s="10"/>
      <c r="CZU87" s="10"/>
      <c r="CZV87" s="10"/>
      <c r="CZW87" s="10"/>
      <c r="CZX87" s="10"/>
      <c r="CZY87" s="10"/>
      <c r="CZZ87" s="10"/>
      <c r="DAA87" s="10"/>
      <c r="DAB87" s="10"/>
      <c r="DAC87" s="10"/>
      <c r="DAD87" s="10"/>
      <c r="DAE87" s="10"/>
      <c r="DAF87" s="10"/>
      <c r="DAG87" s="10"/>
      <c r="DAH87" s="10"/>
      <c r="DAI87" s="10"/>
      <c r="DAJ87" s="10"/>
      <c r="DAK87" s="10"/>
      <c r="DAL87" s="10"/>
      <c r="DAM87" s="10"/>
      <c r="DAN87" s="10"/>
      <c r="DAO87" s="10"/>
      <c r="DAP87" s="10"/>
      <c r="DAQ87" s="10"/>
      <c r="DAR87" s="10"/>
      <c r="DAS87" s="10"/>
      <c r="DAT87" s="10"/>
      <c r="DAU87" s="10"/>
      <c r="DAV87" s="10"/>
      <c r="DAW87" s="10"/>
      <c r="DAX87" s="10"/>
      <c r="DAY87" s="10"/>
      <c r="DAZ87" s="10"/>
      <c r="DBA87" s="10"/>
      <c r="DBB87" s="10"/>
      <c r="DBC87" s="10"/>
      <c r="DBD87" s="10"/>
      <c r="DBE87" s="10"/>
      <c r="DBF87" s="10"/>
      <c r="DBG87" s="10"/>
      <c r="DBH87" s="10"/>
      <c r="DBI87" s="10"/>
      <c r="DBJ87" s="10"/>
      <c r="DBK87" s="10"/>
      <c r="DBL87" s="10"/>
      <c r="DBM87" s="10"/>
      <c r="DBN87" s="10"/>
      <c r="DBO87" s="10"/>
      <c r="DBP87" s="10"/>
      <c r="DBQ87" s="10"/>
      <c r="DBR87" s="10"/>
      <c r="DBS87" s="10"/>
      <c r="DBT87" s="10"/>
      <c r="DBU87" s="10"/>
      <c r="DBV87" s="10"/>
      <c r="DBW87" s="10"/>
      <c r="DBX87" s="10"/>
      <c r="DBY87" s="10"/>
      <c r="DBZ87" s="10"/>
      <c r="DCA87" s="10"/>
      <c r="DCB87" s="10"/>
      <c r="DCC87" s="10"/>
      <c r="DCD87" s="10"/>
      <c r="DCE87" s="10"/>
      <c r="DCF87" s="10"/>
      <c r="DCG87" s="10"/>
      <c r="DCH87" s="10"/>
      <c r="DCI87" s="10"/>
      <c r="DCJ87" s="10"/>
      <c r="DCK87" s="10"/>
      <c r="DCL87" s="10"/>
      <c r="DCM87" s="10"/>
      <c r="DCN87" s="10"/>
      <c r="DCO87" s="10"/>
      <c r="DCP87" s="10"/>
      <c r="DCQ87" s="10"/>
      <c r="DCR87" s="10"/>
      <c r="DCS87" s="10"/>
      <c r="DCT87" s="10"/>
      <c r="DCU87" s="10"/>
      <c r="DCV87" s="10"/>
      <c r="DCW87" s="10"/>
      <c r="DCX87" s="10"/>
      <c r="DCY87" s="10"/>
      <c r="DCZ87" s="10"/>
      <c r="DDA87" s="10"/>
      <c r="DDB87" s="10"/>
      <c r="DDC87" s="10"/>
      <c r="DDD87" s="10"/>
      <c r="DDE87" s="10"/>
      <c r="DDF87" s="10"/>
      <c r="DDG87" s="10"/>
      <c r="DDH87" s="10"/>
      <c r="DDI87" s="10"/>
      <c r="DDJ87" s="10"/>
      <c r="DDK87" s="10"/>
      <c r="DDL87" s="10"/>
      <c r="DDM87" s="10"/>
      <c r="DDN87" s="10"/>
      <c r="DDO87" s="10"/>
      <c r="DDP87" s="10"/>
      <c r="DDQ87" s="10"/>
      <c r="DDR87" s="10"/>
      <c r="DDS87" s="10"/>
      <c r="DDT87" s="10"/>
      <c r="DDU87" s="10"/>
      <c r="DDV87" s="10"/>
      <c r="DDW87" s="10"/>
      <c r="DDX87" s="10"/>
      <c r="DDY87" s="10"/>
      <c r="DDZ87" s="10"/>
      <c r="DEA87" s="10"/>
      <c r="DEB87" s="10"/>
      <c r="DEC87" s="10"/>
      <c r="DED87" s="10"/>
      <c r="DEE87" s="10"/>
      <c r="DEF87" s="10"/>
      <c r="DEG87" s="10"/>
      <c r="DEH87" s="10"/>
      <c r="DEI87" s="10"/>
      <c r="DEJ87" s="10"/>
      <c r="DEK87" s="10"/>
      <c r="DEL87" s="10"/>
      <c r="DEM87" s="10"/>
      <c r="DEN87" s="10"/>
      <c r="DEO87" s="10"/>
      <c r="DEP87" s="10"/>
      <c r="DEQ87" s="10"/>
      <c r="DER87" s="10"/>
      <c r="DES87" s="10"/>
      <c r="DET87" s="10"/>
      <c r="DEU87" s="10"/>
      <c r="DEV87" s="10"/>
      <c r="DEW87" s="10"/>
      <c r="DEX87" s="10"/>
      <c r="DEY87" s="10"/>
      <c r="DEZ87" s="10"/>
      <c r="DFA87" s="10"/>
      <c r="DFB87" s="10"/>
      <c r="DFC87" s="10"/>
      <c r="DFD87" s="10"/>
      <c r="DFE87" s="10"/>
      <c r="DFF87" s="10"/>
      <c r="DFG87" s="10"/>
      <c r="DFH87" s="10"/>
      <c r="DFI87" s="10"/>
      <c r="DFJ87" s="10"/>
      <c r="DFK87" s="10"/>
      <c r="DFL87" s="10"/>
      <c r="DFM87" s="10"/>
      <c r="DFN87" s="10"/>
      <c r="DFO87" s="10"/>
      <c r="DFP87" s="10"/>
      <c r="DFQ87" s="10"/>
      <c r="DFR87" s="10"/>
      <c r="DFS87" s="10"/>
      <c r="DFT87" s="10"/>
      <c r="DFU87" s="10"/>
      <c r="DFV87" s="10"/>
      <c r="DFW87" s="10"/>
      <c r="DFX87" s="10"/>
      <c r="DFY87" s="10"/>
      <c r="DFZ87" s="10"/>
      <c r="DGA87" s="10"/>
      <c r="DGB87" s="10"/>
      <c r="DGC87" s="10"/>
      <c r="DGD87" s="10"/>
      <c r="DGE87" s="10"/>
      <c r="DGF87" s="10"/>
      <c r="DGG87" s="10"/>
      <c r="DGH87" s="10"/>
      <c r="DGI87" s="10"/>
      <c r="DGJ87" s="10"/>
      <c r="DGK87" s="10"/>
      <c r="DGL87" s="10"/>
      <c r="DGM87" s="10"/>
      <c r="DGN87" s="10"/>
      <c r="DGO87" s="10"/>
      <c r="DGP87" s="10"/>
      <c r="DGQ87" s="10"/>
      <c r="DGR87" s="10"/>
      <c r="DGS87" s="10"/>
      <c r="DGT87" s="10"/>
      <c r="DGU87" s="10"/>
      <c r="DGV87" s="10"/>
      <c r="DGW87" s="10"/>
      <c r="DGX87" s="10"/>
      <c r="DGY87" s="10"/>
      <c r="DGZ87" s="10"/>
      <c r="DHA87" s="10"/>
      <c r="DHB87" s="10"/>
      <c r="DHC87" s="10"/>
      <c r="DHD87" s="10"/>
      <c r="DHE87" s="10"/>
      <c r="DHF87" s="10"/>
      <c r="DHG87" s="10"/>
      <c r="DHH87" s="10"/>
      <c r="DHI87" s="10"/>
      <c r="DHJ87" s="10"/>
      <c r="DHK87" s="10"/>
      <c r="DHL87" s="10"/>
      <c r="DHM87" s="10"/>
      <c r="DHN87" s="10"/>
      <c r="DHO87" s="10"/>
      <c r="DHP87" s="10"/>
      <c r="DHQ87" s="10"/>
      <c r="DHR87" s="10"/>
      <c r="DHS87" s="10"/>
      <c r="DHT87" s="10"/>
      <c r="DHU87" s="10"/>
      <c r="DHV87" s="10"/>
      <c r="DHW87" s="10"/>
      <c r="DHX87" s="10"/>
      <c r="DHY87" s="10"/>
      <c r="DHZ87" s="10"/>
      <c r="DIA87" s="10"/>
      <c r="DIB87" s="10"/>
      <c r="DIC87" s="10"/>
      <c r="DID87" s="10"/>
      <c r="DIE87" s="10"/>
      <c r="DIF87" s="10"/>
      <c r="DIG87" s="10"/>
      <c r="DIH87" s="10"/>
      <c r="DII87" s="10"/>
      <c r="DIJ87" s="10"/>
      <c r="DIK87" s="10"/>
      <c r="DIL87" s="10"/>
      <c r="DIM87" s="10"/>
      <c r="DIN87" s="10"/>
      <c r="DIO87" s="10"/>
      <c r="DIP87" s="10"/>
      <c r="DIQ87" s="10"/>
      <c r="DIR87" s="10"/>
      <c r="DIS87" s="10"/>
      <c r="DIT87" s="10"/>
      <c r="DIU87" s="10"/>
      <c r="DIV87" s="10"/>
      <c r="DIW87" s="10"/>
      <c r="DIX87" s="10"/>
      <c r="DIY87" s="10"/>
      <c r="DIZ87" s="10"/>
      <c r="DJA87" s="10"/>
      <c r="DJB87" s="10"/>
      <c r="DJC87" s="10"/>
      <c r="DJD87" s="10"/>
      <c r="DJE87" s="10"/>
      <c r="DJF87" s="10"/>
      <c r="DJG87" s="10"/>
      <c r="DJH87" s="10"/>
      <c r="DJI87" s="10"/>
      <c r="DJJ87" s="10"/>
      <c r="DJK87" s="10"/>
      <c r="DJL87" s="10"/>
      <c r="DJM87" s="10"/>
      <c r="DJN87" s="10"/>
      <c r="DJO87" s="10"/>
      <c r="DJP87" s="10"/>
      <c r="DJQ87" s="10"/>
      <c r="DJR87" s="10"/>
      <c r="DJS87" s="10"/>
      <c r="DJT87" s="10"/>
      <c r="DJU87" s="10"/>
      <c r="DJV87" s="10"/>
      <c r="DJW87" s="10"/>
      <c r="DJX87" s="10"/>
      <c r="DJY87" s="10"/>
      <c r="DJZ87" s="10"/>
      <c r="DKA87" s="10"/>
      <c r="DKB87" s="10"/>
      <c r="DKC87" s="10"/>
      <c r="DKD87" s="10"/>
      <c r="DKE87" s="10"/>
      <c r="DKF87" s="10"/>
      <c r="DKG87" s="10"/>
      <c r="DKH87" s="10"/>
      <c r="DKI87" s="10"/>
      <c r="DKJ87" s="10"/>
      <c r="DKK87" s="10"/>
      <c r="DKL87" s="10"/>
      <c r="DKM87" s="10"/>
      <c r="DKN87" s="10"/>
      <c r="DKO87" s="10"/>
      <c r="DKP87" s="10"/>
      <c r="DKQ87" s="10"/>
      <c r="DKR87" s="10"/>
      <c r="DKS87" s="10"/>
      <c r="DKT87" s="10"/>
      <c r="DKU87" s="10"/>
      <c r="DKV87" s="10"/>
      <c r="DKW87" s="10"/>
      <c r="DKX87" s="10"/>
      <c r="DKY87" s="10"/>
      <c r="DKZ87" s="10"/>
      <c r="DLA87" s="10"/>
      <c r="DLB87" s="10"/>
      <c r="DLC87" s="10"/>
      <c r="DLD87" s="10"/>
      <c r="DLE87" s="10"/>
      <c r="DLF87" s="10"/>
      <c r="DLG87" s="10"/>
      <c r="DLH87" s="10"/>
      <c r="DLI87" s="10"/>
      <c r="DLJ87" s="10"/>
      <c r="DLK87" s="10"/>
      <c r="DLL87" s="10"/>
      <c r="DLM87" s="10"/>
      <c r="DLN87" s="10"/>
      <c r="DLO87" s="10"/>
      <c r="DLP87" s="10"/>
      <c r="DLQ87" s="10"/>
      <c r="DLR87" s="10"/>
      <c r="DLS87" s="10"/>
      <c r="DLT87" s="10"/>
      <c r="DLU87" s="10"/>
      <c r="DLV87" s="10"/>
      <c r="DLW87" s="10"/>
      <c r="DLX87" s="10"/>
      <c r="DLY87" s="10"/>
      <c r="DLZ87" s="10"/>
      <c r="DMA87" s="10"/>
      <c r="DMB87" s="10"/>
      <c r="DMC87" s="10"/>
      <c r="DMD87" s="10"/>
      <c r="DME87" s="10"/>
      <c r="DMF87" s="10"/>
      <c r="DMG87" s="10"/>
      <c r="DMH87" s="10"/>
      <c r="DMI87" s="10"/>
      <c r="DMJ87" s="10"/>
      <c r="DMK87" s="10"/>
      <c r="DML87" s="10"/>
      <c r="DMM87" s="10"/>
      <c r="DMN87" s="10"/>
      <c r="DMO87" s="10"/>
      <c r="DMP87" s="10"/>
      <c r="DMQ87" s="10"/>
      <c r="DMR87" s="10"/>
      <c r="DMS87" s="10"/>
      <c r="DMT87" s="10"/>
      <c r="DMU87" s="10"/>
      <c r="DMV87" s="10"/>
      <c r="DMW87" s="10"/>
      <c r="DMX87" s="10"/>
      <c r="DMY87" s="10"/>
      <c r="DMZ87" s="10"/>
      <c r="DNA87" s="10"/>
      <c r="DNB87" s="10"/>
      <c r="DNC87" s="10"/>
      <c r="DND87" s="10"/>
      <c r="DNE87" s="10"/>
      <c r="DNF87" s="10"/>
      <c r="DNG87" s="10"/>
      <c r="DNH87" s="10"/>
      <c r="DNI87" s="10"/>
      <c r="DNJ87" s="10"/>
      <c r="DNK87" s="10"/>
      <c r="DNL87" s="10"/>
      <c r="DNM87" s="10"/>
      <c r="DNN87" s="10"/>
      <c r="DNO87" s="10"/>
      <c r="DNP87" s="10"/>
      <c r="DNQ87" s="10"/>
      <c r="DNR87" s="10"/>
      <c r="DNS87" s="10"/>
      <c r="DNT87" s="10"/>
      <c r="DNU87" s="10"/>
      <c r="DNV87" s="10"/>
      <c r="DNW87" s="10"/>
      <c r="DNX87" s="10"/>
      <c r="DNY87" s="10"/>
      <c r="DNZ87" s="10"/>
      <c r="DOA87" s="10"/>
      <c r="DOB87" s="10"/>
      <c r="DOC87" s="10"/>
      <c r="DOD87" s="10"/>
      <c r="DOE87" s="10"/>
      <c r="DOF87" s="10"/>
      <c r="DOG87" s="10"/>
      <c r="DOH87" s="10"/>
      <c r="DOI87" s="10"/>
      <c r="DOJ87" s="10"/>
      <c r="DOK87" s="10"/>
      <c r="DOL87" s="10"/>
      <c r="DOM87" s="10"/>
      <c r="DON87" s="10"/>
      <c r="DOO87" s="10"/>
      <c r="DOP87" s="10"/>
      <c r="DOQ87" s="10"/>
      <c r="DOR87" s="10"/>
      <c r="DOS87" s="10"/>
      <c r="DOT87" s="10"/>
      <c r="DOU87" s="10"/>
      <c r="DOV87" s="10"/>
      <c r="DOW87" s="10"/>
      <c r="DOX87" s="10"/>
      <c r="DOY87" s="10"/>
      <c r="DOZ87" s="10"/>
      <c r="DPA87" s="10"/>
      <c r="DPB87" s="10"/>
      <c r="DPC87" s="10"/>
      <c r="DPD87" s="10"/>
      <c r="DPE87" s="10"/>
      <c r="DPF87" s="10"/>
      <c r="DPG87" s="10"/>
      <c r="DPH87" s="10"/>
      <c r="DPI87" s="10"/>
      <c r="DPJ87" s="10"/>
      <c r="DPK87" s="10"/>
      <c r="DPL87" s="10"/>
      <c r="DPM87" s="10"/>
      <c r="DPN87" s="10"/>
      <c r="DPO87" s="10"/>
      <c r="DPP87" s="10"/>
      <c r="DPQ87" s="10"/>
      <c r="DPR87" s="10"/>
      <c r="DPS87" s="10"/>
      <c r="DPT87" s="10"/>
      <c r="DPU87" s="10"/>
      <c r="DPV87" s="10"/>
      <c r="DPW87" s="10"/>
      <c r="DPX87" s="10"/>
      <c r="DPY87" s="10"/>
      <c r="DPZ87" s="10"/>
      <c r="DQA87" s="10"/>
      <c r="DQB87" s="10"/>
      <c r="DQC87" s="10"/>
      <c r="DQD87" s="10"/>
      <c r="DQE87" s="10"/>
      <c r="DQF87" s="10"/>
      <c r="DQG87" s="10"/>
      <c r="DQH87" s="10"/>
      <c r="DQI87" s="10"/>
      <c r="DQJ87" s="10"/>
      <c r="DQK87" s="10"/>
      <c r="DQL87" s="10"/>
      <c r="DQM87" s="10"/>
      <c r="DQN87" s="10"/>
      <c r="DQO87" s="10"/>
      <c r="DQP87" s="10"/>
      <c r="DQQ87" s="10"/>
      <c r="DQR87" s="10"/>
      <c r="DQS87" s="10"/>
      <c r="DQT87" s="10"/>
      <c r="DQU87" s="10"/>
      <c r="DQV87" s="10"/>
      <c r="DQW87" s="10"/>
      <c r="DQX87" s="10"/>
      <c r="DQY87" s="10"/>
      <c r="DQZ87" s="10"/>
      <c r="DRA87" s="10"/>
      <c r="DRB87" s="10"/>
      <c r="DRC87" s="10"/>
      <c r="DRD87" s="10"/>
      <c r="DRE87" s="10"/>
      <c r="DRF87" s="10"/>
      <c r="DRG87" s="10"/>
      <c r="DRH87" s="10"/>
      <c r="DRI87" s="10"/>
      <c r="DRJ87" s="10"/>
      <c r="DRK87" s="10"/>
      <c r="DRL87" s="10"/>
      <c r="DRM87" s="10"/>
      <c r="DRN87" s="10"/>
      <c r="DRO87" s="10"/>
      <c r="DRP87" s="10"/>
      <c r="DRQ87" s="10"/>
      <c r="DRR87" s="10"/>
      <c r="DRS87" s="10"/>
      <c r="DRT87" s="10"/>
      <c r="DRU87" s="10"/>
      <c r="DRV87" s="10"/>
      <c r="DRW87" s="10"/>
      <c r="DRX87" s="10"/>
      <c r="DRY87" s="10"/>
      <c r="DRZ87" s="10"/>
      <c r="DSA87" s="10"/>
      <c r="DSB87" s="10"/>
      <c r="DSC87" s="10"/>
      <c r="DSD87" s="10"/>
      <c r="DSE87" s="10"/>
      <c r="DSF87" s="10"/>
      <c r="DSG87" s="10"/>
      <c r="DSH87" s="10"/>
      <c r="DSI87" s="10"/>
      <c r="DSJ87" s="10"/>
      <c r="DSK87" s="10"/>
      <c r="DSL87" s="10"/>
      <c r="DSM87" s="10"/>
      <c r="DSN87" s="10"/>
      <c r="DSO87" s="10"/>
      <c r="DSP87" s="10"/>
      <c r="DSQ87" s="10"/>
      <c r="DSR87" s="10"/>
      <c r="DSS87" s="10"/>
      <c r="DST87" s="10"/>
      <c r="DSU87" s="10"/>
      <c r="DSV87" s="10"/>
      <c r="DSW87" s="10"/>
      <c r="DSX87" s="10"/>
      <c r="DSY87" s="10"/>
      <c r="DSZ87" s="10"/>
      <c r="DTA87" s="10"/>
      <c r="DTB87" s="10"/>
      <c r="DTC87" s="10"/>
      <c r="DTD87" s="10"/>
      <c r="DTE87" s="10"/>
      <c r="DTF87" s="10"/>
      <c r="DTG87" s="10"/>
      <c r="DTH87" s="10"/>
      <c r="DTI87" s="10"/>
      <c r="DTJ87" s="10"/>
      <c r="DTK87" s="10"/>
      <c r="DTL87" s="10"/>
      <c r="DTM87" s="10"/>
      <c r="DTN87" s="10"/>
      <c r="DTO87" s="10"/>
      <c r="DTP87" s="10"/>
      <c r="DTQ87" s="10"/>
      <c r="DTR87" s="10"/>
      <c r="DTS87" s="10"/>
      <c r="DTT87" s="10"/>
      <c r="DTU87" s="10"/>
      <c r="DTV87" s="10"/>
      <c r="DTW87" s="10"/>
      <c r="DTX87" s="10"/>
      <c r="DTY87" s="10"/>
      <c r="DTZ87" s="10"/>
      <c r="DUA87" s="10"/>
      <c r="DUB87" s="10"/>
      <c r="DUC87" s="10"/>
      <c r="DUD87" s="10"/>
      <c r="DUE87" s="10"/>
      <c r="DUF87" s="10"/>
      <c r="DUG87" s="10"/>
      <c r="DUH87" s="10"/>
      <c r="DUI87" s="10"/>
      <c r="DUJ87" s="10"/>
      <c r="DUK87" s="10"/>
      <c r="DUL87" s="10"/>
      <c r="DUM87" s="10"/>
      <c r="DUN87" s="10"/>
      <c r="DUO87" s="10"/>
      <c r="DUP87" s="10"/>
      <c r="DUQ87" s="10"/>
      <c r="DUR87" s="10"/>
      <c r="DUS87" s="10"/>
      <c r="DUT87" s="10"/>
      <c r="DUU87" s="10"/>
      <c r="DUV87" s="10"/>
      <c r="DUW87" s="10"/>
      <c r="DUX87" s="10"/>
      <c r="DUY87" s="10"/>
      <c r="DUZ87" s="10"/>
      <c r="DVA87" s="10"/>
      <c r="DVB87" s="10"/>
      <c r="DVC87" s="10"/>
      <c r="DVD87" s="10"/>
      <c r="DVE87" s="10"/>
      <c r="DVF87" s="10"/>
      <c r="DVG87" s="10"/>
      <c r="DVH87" s="10"/>
      <c r="DVI87" s="10"/>
      <c r="DVJ87" s="10"/>
      <c r="DVK87" s="10"/>
      <c r="DVL87" s="10"/>
      <c r="DVM87" s="10"/>
      <c r="DVN87" s="10"/>
      <c r="DVO87" s="10"/>
      <c r="DVP87" s="10"/>
      <c r="DVQ87" s="10"/>
      <c r="DVR87" s="10"/>
      <c r="DVS87" s="10"/>
      <c r="DVT87" s="10"/>
      <c r="DVU87" s="10"/>
      <c r="DVV87" s="10"/>
      <c r="DVW87" s="10"/>
      <c r="DVX87" s="10"/>
      <c r="DVY87" s="10"/>
      <c r="DVZ87" s="10"/>
      <c r="DWA87" s="10"/>
      <c r="DWB87" s="10"/>
      <c r="DWC87" s="10"/>
      <c r="DWD87" s="10"/>
      <c r="DWE87" s="10"/>
      <c r="DWF87" s="10"/>
      <c r="DWG87" s="10"/>
      <c r="DWH87" s="10"/>
      <c r="DWI87" s="10"/>
      <c r="DWJ87" s="10"/>
      <c r="DWK87" s="10"/>
      <c r="DWL87" s="10"/>
      <c r="DWM87" s="10"/>
      <c r="DWN87" s="10"/>
      <c r="DWO87" s="10"/>
      <c r="DWP87" s="10"/>
      <c r="DWQ87" s="10"/>
      <c r="DWR87" s="10"/>
      <c r="DWS87" s="10"/>
      <c r="DWT87" s="10"/>
      <c r="DWU87" s="10"/>
      <c r="DWV87" s="10"/>
      <c r="DWW87" s="10"/>
      <c r="DWX87" s="10"/>
      <c r="DWY87" s="10"/>
      <c r="DWZ87" s="10"/>
      <c r="DXA87" s="10"/>
      <c r="DXB87" s="10"/>
      <c r="DXC87" s="10"/>
      <c r="DXD87" s="10"/>
      <c r="DXE87" s="10"/>
      <c r="DXF87" s="10"/>
      <c r="DXG87" s="10"/>
      <c r="DXH87" s="10"/>
      <c r="DXI87" s="10"/>
      <c r="DXJ87" s="10"/>
      <c r="DXK87" s="10"/>
      <c r="DXL87" s="10"/>
      <c r="DXM87" s="10"/>
      <c r="DXN87" s="10"/>
      <c r="DXO87" s="10"/>
      <c r="DXP87" s="10"/>
      <c r="DXQ87" s="10"/>
      <c r="DXR87" s="10"/>
      <c r="DXS87" s="10"/>
      <c r="DXT87" s="10"/>
      <c r="DXU87" s="10"/>
      <c r="DXV87" s="10"/>
      <c r="DXW87" s="10"/>
      <c r="DXX87" s="10"/>
      <c r="DXY87" s="10"/>
      <c r="DXZ87" s="10"/>
      <c r="DYA87" s="10"/>
      <c r="DYB87" s="10"/>
      <c r="DYC87" s="10"/>
      <c r="DYD87" s="10"/>
      <c r="DYE87" s="10"/>
      <c r="DYF87" s="10"/>
      <c r="DYG87" s="10"/>
      <c r="DYH87" s="10"/>
      <c r="DYI87" s="10"/>
      <c r="DYJ87" s="10"/>
      <c r="DYK87" s="10"/>
      <c r="DYL87" s="10"/>
      <c r="DYM87" s="10"/>
      <c r="DYN87" s="10"/>
      <c r="DYO87" s="10"/>
      <c r="DYP87" s="10"/>
      <c r="DYQ87" s="10"/>
      <c r="DYR87" s="10"/>
      <c r="DYS87" s="10"/>
      <c r="DYT87" s="10"/>
      <c r="DYU87" s="10"/>
      <c r="DYV87" s="10"/>
      <c r="DYW87" s="10"/>
      <c r="DYX87" s="10"/>
      <c r="DYY87" s="10"/>
      <c r="DYZ87" s="10"/>
      <c r="DZA87" s="10"/>
      <c r="DZB87" s="10"/>
      <c r="DZC87" s="10"/>
      <c r="DZD87" s="10"/>
      <c r="DZE87" s="10"/>
      <c r="DZF87" s="10"/>
      <c r="DZG87" s="10"/>
      <c r="DZH87" s="10"/>
      <c r="DZI87" s="10"/>
      <c r="DZJ87" s="10"/>
      <c r="DZK87" s="10"/>
      <c r="DZL87" s="10"/>
      <c r="DZM87" s="10"/>
      <c r="DZN87" s="10"/>
      <c r="DZO87" s="10"/>
    </row>
    <row r="88" spans="1:3395" ht="20.100000000000001" customHeight="1" x14ac:dyDescent="0.25">
      <c r="A88" s="549"/>
      <c r="B88" s="173" t="s">
        <v>8</v>
      </c>
      <c r="C88" s="129" t="s">
        <v>132</v>
      </c>
      <c r="D88" s="175">
        <v>1367</v>
      </c>
      <c r="E88" s="176">
        <v>1156</v>
      </c>
      <c r="F88" s="176">
        <v>1276</v>
      </c>
      <c r="G88" s="176">
        <v>1220</v>
      </c>
      <c r="H88" s="176">
        <v>1280</v>
      </c>
      <c r="I88" s="176">
        <v>1226</v>
      </c>
      <c r="J88" s="176">
        <v>1283</v>
      </c>
      <c r="K88" s="176">
        <v>1145</v>
      </c>
      <c r="L88" s="176">
        <v>1363</v>
      </c>
      <c r="M88" s="176">
        <v>1416</v>
      </c>
      <c r="N88" s="176">
        <v>1345</v>
      </c>
      <c r="O88" s="176">
        <v>1457</v>
      </c>
      <c r="P88" s="177">
        <f t="shared" ref="P88:P95" si="41">SUM(D88:O88)</f>
        <v>15534</v>
      </c>
      <c r="Q88" s="176">
        <v>1212</v>
      </c>
      <c r="R88" s="176">
        <v>1148</v>
      </c>
      <c r="S88" s="176">
        <v>1481</v>
      </c>
      <c r="T88" s="176">
        <v>1396</v>
      </c>
      <c r="U88" s="176">
        <v>1409</v>
      </c>
      <c r="V88" s="176">
        <v>1370</v>
      </c>
      <c r="W88" s="176">
        <v>1474</v>
      </c>
      <c r="X88" s="176">
        <v>1524</v>
      </c>
      <c r="Y88" s="176">
        <v>1521</v>
      </c>
      <c r="Z88" s="176">
        <v>1548</v>
      </c>
      <c r="AA88" s="176">
        <v>1481</v>
      </c>
      <c r="AB88" s="176">
        <v>1582</v>
      </c>
      <c r="AC88" s="177">
        <f t="shared" ref="AC88:AC95" si="42">SUM(Q88:AB88)</f>
        <v>17146</v>
      </c>
      <c r="AD88" s="176">
        <v>1458</v>
      </c>
      <c r="AE88" s="176">
        <v>1514</v>
      </c>
      <c r="AF88" s="176">
        <v>1632</v>
      </c>
      <c r="AG88" s="176">
        <v>1386</v>
      </c>
      <c r="AH88" s="176">
        <v>1590</v>
      </c>
      <c r="AI88" s="176">
        <v>1450</v>
      </c>
      <c r="AJ88" s="176">
        <v>1208</v>
      </c>
      <c r="AK88" s="176">
        <v>1265</v>
      </c>
      <c r="AL88" s="176">
        <v>1187</v>
      </c>
      <c r="AM88" s="250">
        <v>1127</v>
      </c>
      <c r="AN88" s="250">
        <v>1134</v>
      </c>
      <c r="AO88" s="250">
        <v>1255</v>
      </c>
      <c r="AP88" s="138">
        <v>1038</v>
      </c>
      <c r="AQ88" s="98">
        <v>875</v>
      </c>
      <c r="AR88" s="98">
        <v>1014</v>
      </c>
      <c r="AS88" s="98">
        <v>836</v>
      </c>
      <c r="AT88" s="98">
        <v>1009</v>
      </c>
      <c r="AU88" s="98">
        <v>892</v>
      </c>
      <c r="AV88" s="98">
        <v>1003</v>
      </c>
      <c r="AW88" s="98">
        <v>983</v>
      </c>
      <c r="AX88" s="98">
        <v>888</v>
      </c>
      <c r="AY88" s="98">
        <v>1055</v>
      </c>
      <c r="AZ88" s="98">
        <v>897</v>
      </c>
      <c r="BA88" s="98">
        <v>836</v>
      </c>
      <c r="BB88" s="138">
        <v>743</v>
      </c>
      <c r="BC88" s="98">
        <v>786</v>
      </c>
      <c r="BD88" s="98">
        <v>850</v>
      </c>
      <c r="BE88" s="98">
        <v>934</v>
      </c>
      <c r="BF88" s="98">
        <v>1037</v>
      </c>
      <c r="BG88" s="98">
        <v>931</v>
      </c>
      <c r="BH88" s="98">
        <v>1055</v>
      </c>
      <c r="BI88" s="98">
        <v>870</v>
      </c>
      <c r="BJ88" s="98">
        <v>812</v>
      </c>
      <c r="BK88" s="98">
        <v>836</v>
      </c>
      <c r="BL88" s="98">
        <v>841</v>
      </c>
      <c r="BM88" s="98">
        <v>949</v>
      </c>
      <c r="BN88" s="443">
        <f t="shared" ref="BN88:BN112" si="43">SUM(BB88:BM88)</f>
        <v>10644</v>
      </c>
      <c r="BO88" s="34">
        <v>891</v>
      </c>
      <c r="BP88" s="34">
        <v>827</v>
      </c>
      <c r="BQ88" s="34">
        <v>852</v>
      </c>
      <c r="BR88" s="34">
        <v>996</v>
      </c>
      <c r="BS88" s="34">
        <v>965</v>
      </c>
      <c r="BT88" s="34">
        <v>978</v>
      </c>
      <c r="BU88" s="34">
        <v>1113</v>
      </c>
      <c r="BV88" s="34">
        <v>927</v>
      </c>
      <c r="BW88" s="34">
        <v>239</v>
      </c>
      <c r="BX88" s="34">
        <v>22</v>
      </c>
      <c r="BY88" s="34">
        <v>8</v>
      </c>
      <c r="BZ88" s="34">
        <v>13</v>
      </c>
      <c r="CA88" s="138">
        <v>15</v>
      </c>
      <c r="CB88" s="98">
        <v>14</v>
      </c>
      <c r="CC88" s="98">
        <v>26</v>
      </c>
      <c r="CD88" s="98">
        <v>22</v>
      </c>
      <c r="CE88" s="98">
        <v>23</v>
      </c>
      <c r="CF88" s="98">
        <v>17</v>
      </c>
      <c r="CG88" s="98">
        <v>14</v>
      </c>
      <c r="CH88" s="98">
        <v>6</v>
      </c>
      <c r="CI88" s="98">
        <v>3</v>
      </c>
      <c r="CJ88" s="98">
        <v>7</v>
      </c>
      <c r="CK88" s="98">
        <v>17</v>
      </c>
      <c r="CL88" s="244">
        <v>30</v>
      </c>
      <c r="CM88" s="365">
        <f t="shared" si="28"/>
        <v>10644</v>
      </c>
      <c r="CN88" s="365">
        <f t="shared" si="29"/>
        <v>7831</v>
      </c>
      <c r="CO88" s="27">
        <f t="shared" si="30"/>
        <v>194</v>
      </c>
      <c r="CP88" s="366">
        <f t="shared" si="14"/>
        <v>-97.522666326139699</v>
      </c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  <c r="DK88" s="234"/>
      <c r="DL88" s="234"/>
      <c r="DM88" s="234"/>
    </row>
    <row r="89" spans="1:3395" ht="20.100000000000001" customHeight="1" x14ac:dyDescent="0.25">
      <c r="A89" s="549"/>
      <c r="B89" s="173" t="s">
        <v>9</v>
      </c>
      <c r="C89" s="174" t="s">
        <v>10</v>
      </c>
      <c r="D89" s="178">
        <v>70</v>
      </c>
      <c r="E89" s="179">
        <v>64</v>
      </c>
      <c r="F89" s="179">
        <v>88</v>
      </c>
      <c r="G89" s="179">
        <v>68</v>
      </c>
      <c r="H89" s="179">
        <v>60</v>
      </c>
      <c r="I89" s="179">
        <v>63</v>
      </c>
      <c r="J89" s="179">
        <v>57</v>
      </c>
      <c r="K89" s="179">
        <v>41</v>
      </c>
      <c r="L89" s="179">
        <v>42</v>
      </c>
      <c r="M89" s="179">
        <v>48</v>
      </c>
      <c r="N89" s="179">
        <v>55</v>
      </c>
      <c r="O89" s="179">
        <v>48</v>
      </c>
      <c r="P89" s="170">
        <f t="shared" si="41"/>
        <v>704</v>
      </c>
      <c r="Q89" s="180">
        <v>37</v>
      </c>
      <c r="R89" s="180">
        <v>36</v>
      </c>
      <c r="S89" s="180">
        <v>50</v>
      </c>
      <c r="T89" s="180">
        <v>57</v>
      </c>
      <c r="U89" s="180">
        <v>52</v>
      </c>
      <c r="V89" s="180">
        <v>65</v>
      </c>
      <c r="W89" s="180">
        <v>53</v>
      </c>
      <c r="X89" s="180">
        <v>59</v>
      </c>
      <c r="Y89" s="180">
        <v>65</v>
      </c>
      <c r="Z89" s="180">
        <v>61</v>
      </c>
      <c r="AA89" s="181">
        <v>68</v>
      </c>
      <c r="AB89" s="181">
        <v>68</v>
      </c>
      <c r="AC89" s="170">
        <f t="shared" si="42"/>
        <v>671</v>
      </c>
      <c r="AD89" s="181">
        <v>69</v>
      </c>
      <c r="AE89" s="181">
        <v>72</v>
      </c>
      <c r="AF89" s="181">
        <v>85</v>
      </c>
      <c r="AG89" s="181">
        <v>84</v>
      </c>
      <c r="AH89" s="181">
        <v>92</v>
      </c>
      <c r="AI89" s="181">
        <v>92</v>
      </c>
      <c r="AJ89" s="181">
        <v>86</v>
      </c>
      <c r="AK89" s="181">
        <v>97</v>
      </c>
      <c r="AL89" s="181">
        <v>79</v>
      </c>
      <c r="AM89" s="243">
        <v>81</v>
      </c>
      <c r="AN89" s="243">
        <v>92</v>
      </c>
      <c r="AO89" s="243">
        <v>82</v>
      </c>
      <c r="AP89" s="138">
        <v>79</v>
      </c>
      <c r="AQ89" s="98">
        <v>81</v>
      </c>
      <c r="AR89" s="98">
        <v>69</v>
      </c>
      <c r="AS89" s="98">
        <v>82</v>
      </c>
      <c r="AT89" s="98">
        <v>95</v>
      </c>
      <c r="AU89" s="98">
        <v>67</v>
      </c>
      <c r="AV89" s="98">
        <v>90</v>
      </c>
      <c r="AW89" s="98">
        <v>101</v>
      </c>
      <c r="AX89" s="98">
        <v>86</v>
      </c>
      <c r="AY89" s="98">
        <v>108</v>
      </c>
      <c r="AZ89" s="98">
        <v>86</v>
      </c>
      <c r="BA89" s="98">
        <v>83</v>
      </c>
      <c r="BB89" s="138">
        <v>85</v>
      </c>
      <c r="BC89" s="98">
        <v>68</v>
      </c>
      <c r="BD89" s="98">
        <v>73</v>
      </c>
      <c r="BE89" s="98">
        <v>85</v>
      </c>
      <c r="BF89" s="98">
        <v>89</v>
      </c>
      <c r="BG89" s="98">
        <v>97</v>
      </c>
      <c r="BH89" s="98">
        <v>87</v>
      </c>
      <c r="BI89" s="98">
        <v>106</v>
      </c>
      <c r="BJ89" s="98">
        <v>111</v>
      </c>
      <c r="BK89" s="98">
        <v>117</v>
      </c>
      <c r="BL89" s="98">
        <v>101</v>
      </c>
      <c r="BM89" s="98">
        <v>87</v>
      </c>
      <c r="BN89" s="443">
        <f t="shared" si="43"/>
        <v>1106</v>
      </c>
      <c r="BO89" s="98">
        <v>104</v>
      </c>
      <c r="BP89" s="98">
        <v>93</v>
      </c>
      <c r="BQ89" s="98">
        <v>82</v>
      </c>
      <c r="BR89" s="98">
        <v>95</v>
      </c>
      <c r="BS89" s="98">
        <v>94</v>
      </c>
      <c r="BT89" s="98">
        <v>91</v>
      </c>
      <c r="BU89" s="98">
        <v>92</v>
      </c>
      <c r="BV89" s="98">
        <v>95</v>
      </c>
      <c r="BW89" s="98">
        <v>93</v>
      </c>
      <c r="BX89" s="98">
        <v>100</v>
      </c>
      <c r="BY89" s="98">
        <v>81</v>
      </c>
      <c r="BZ89" s="98">
        <v>91</v>
      </c>
      <c r="CA89" s="138">
        <v>80</v>
      </c>
      <c r="CB89" s="98">
        <v>85</v>
      </c>
      <c r="CC89" s="98">
        <v>105</v>
      </c>
      <c r="CD89" s="98">
        <v>103</v>
      </c>
      <c r="CE89" s="98">
        <v>94</v>
      </c>
      <c r="CF89" s="98">
        <v>103</v>
      </c>
      <c r="CG89" s="98">
        <v>92</v>
      </c>
      <c r="CH89" s="98">
        <v>96</v>
      </c>
      <c r="CI89" s="98">
        <v>111</v>
      </c>
      <c r="CJ89" s="98">
        <v>108</v>
      </c>
      <c r="CK89" s="98">
        <v>95</v>
      </c>
      <c r="CL89" s="244">
        <v>106</v>
      </c>
      <c r="CM89" s="367">
        <f t="shared" si="28"/>
        <v>1106</v>
      </c>
      <c r="CN89" s="367">
        <f t="shared" si="29"/>
        <v>1111</v>
      </c>
      <c r="CO89" s="27">
        <f t="shared" si="30"/>
        <v>1178</v>
      </c>
      <c r="CP89" s="368">
        <f t="shared" si="14"/>
        <v>6.0306030603060279</v>
      </c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  <c r="DJ89" s="234"/>
      <c r="DK89" s="234"/>
      <c r="DL89" s="234"/>
      <c r="DM89" s="234"/>
    </row>
    <row r="90" spans="1:3395" ht="20.100000000000001" customHeight="1" x14ac:dyDescent="0.25">
      <c r="A90" s="549"/>
      <c r="B90" s="173" t="s">
        <v>11</v>
      </c>
      <c r="C90" s="174" t="s">
        <v>12</v>
      </c>
      <c r="D90" s="178">
        <v>84</v>
      </c>
      <c r="E90" s="179">
        <v>72</v>
      </c>
      <c r="F90" s="179">
        <v>92</v>
      </c>
      <c r="G90" s="179">
        <v>71</v>
      </c>
      <c r="H90" s="179">
        <v>74</v>
      </c>
      <c r="I90" s="179">
        <v>69</v>
      </c>
      <c r="J90" s="179">
        <v>74</v>
      </c>
      <c r="K90" s="179">
        <v>40</v>
      </c>
      <c r="L90" s="179">
        <v>45</v>
      </c>
      <c r="M90" s="179">
        <v>41</v>
      </c>
      <c r="N90" s="179">
        <v>52</v>
      </c>
      <c r="O90" s="179">
        <v>53</v>
      </c>
      <c r="P90" s="170">
        <f t="shared" si="41"/>
        <v>767</v>
      </c>
      <c r="Q90" s="180">
        <v>29</v>
      </c>
      <c r="R90" s="180">
        <v>30</v>
      </c>
      <c r="S90" s="180">
        <v>48</v>
      </c>
      <c r="T90" s="180">
        <v>54</v>
      </c>
      <c r="U90" s="180">
        <v>50</v>
      </c>
      <c r="V90" s="180">
        <v>51</v>
      </c>
      <c r="W90" s="180">
        <v>54</v>
      </c>
      <c r="X90" s="180">
        <v>60</v>
      </c>
      <c r="Y90" s="180">
        <v>64</v>
      </c>
      <c r="Z90" s="180">
        <v>73</v>
      </c>
      <c r="AA90" s="181">
        <v>76</v>
      </c>
      <c r="AB90" s="181">
        <v>71</v>
      </c>
      <c r="AC90" s="170">
        <f t="shared" si="42"/>
        <v>660</v>
      </c>
      <c r="AD90" s="181">
        <v>62</v>
      </c>
      <c r="AE90" s="181">
        <v>64</v>
      </c>
      <c r="AF90" s="181">
        <v>90</v>
      </c>
      <c r="AG90" s="181">
        <v>89</v>
      </c>
      <c r="AH90" s="181">
        <v>90</v>
      </c>
      <c r="AI90" s="181">
        <v>83</v>
      </c>
      <c r="AJ90" s="181">
        <v>87</v>
      </c>
      <c r="AK90" s="181">
        <v>80</v>
      </c>
      <c r="AL90" s="181">
        <v>77</v>
      </c>
      <c r="AM90" s="243">
        <v>88</v>
      </c>
      <c r="AN90" s="243">
        <v>76</v>
      </c>
      <c r="AO90" s="243">
        <v>94</v>
      </c>
      <c r="AP90" s="138">
        <v>84</v>
      </c>
      <c r="AQ90" s="98">
        <v>78</v>
      </c>
      <c r="AR90" s="98">
        <v>106</v>
      </c>
      <c r="AS90" s="98">
        <v>67</v>
      </c>
      <c r="AT90" s="98">
        <v>102</v>
      </c>
      <c r="AU90" s="98">
        <v>102</v>
      </c>
      <c r="AV90" s="98">
        <v>90</v>
      </c>
      <c r="AW90" s="98">
        <v>109</v>
      </c>
      <c r="AX90" s="98">
        <v>80</v>
      </c>
      <c r="AY90" s="98">
        <v>94</v>
      </c>
      <c r="AZ90" s="98">
        <v>88</v>
      </c>
      <c r="BA90" s="98">
        <v>92</v>
      </c>
      <c r="BB90" s="138">
        <v>81</v>
      </c>
      <c r="BC90" s="98">
        <v>68</v>
      </c>
      <c r="BD90" s="98">
        <v>94</v>
      </c>
      <c r="BE90" s="98">
        <v>117</v>
      </c>
      <c r="BF90" s="98">
        <v>93</v>
      </c>
      <c r="BG90" s="98">
        <v>96</v>
      </c>
      <c r="BH90" s="98">
        <v>119</v>
      </c>
      <c r="BI90" s="98">
        <v>110</v>
      </c>
      <c r="BJ90" s="98">
        <v>106</v>
      </c>
      <c r="BK90" s="98">
        <v>112</v>
      </c>
      <c r="BL90" s="98">
        <v>90</v>
      </c>
      <c r="BM90" s="98">
        <v>96</v>
      </c>
      <c r="BN90" s="443">
        <f t="shared" si="43"/>
        <v>1182</v>
      </c>
      <c r="BO90" s="98">
        <v>102</v>
      </c>
      <c r="BP90" s="98">
        <v>93</v>
      </c>
      <c r="BQ90" s="98">
        <v>91</v>
      </c>
      <c r="BR90" s="98">
        <v>104</v>
      </c>
      <c r="BS90" s="98">
        <v>103</v>
      </c>
      <c r="BT90" s="98">
        <v>82</v>
      </c>
      <c r="BU90" s="98">
        <v>115</v>
      </c>
      <c r="BV90" s="98">
        <v>98</v>
      </c>
      <c r="BW90" s="98">
        <v>111</v>
      </c>
      <c r="BX90" s="98">
        <v>107</v>
      </c>
      <c r="BY90" s="98">
        <v>98</v>
      </c>
      <c r="BZ90" s="98">
        <v>109</v>
      </c>
      <c r="CA90" s="138">
        <v>103</v>
      </c>
      <c r="CB90" s="98">
        <v>88</v>
      </c>
      <c r="CC90" s="98">
        <v>112</v>
      </c>
      <c r="CD90" s="98">
        <v>109</v>
      </c>
      <c r="CE90" s="98">
        <v>105</v>
      </c>
      <c r="CF90" s="98">
        <v>118</v>
      </c>
      <c r="CG90" s="98">
        <v>123</v>
      </c>
      <c r="CH90" s="98">
        <v>114</v>
      </c>
      <c r="CI90" s="98">
        <v>110</v>
      </c>
      <c r="CJ90" s="98">
        <v>150</v>
      </c>
      <c r="CK90" s="98">
        <v>124</v>
      </c>
      <c r="CL90" s="244">
        <v>103</v>
      </c>
      <c r="CM90" s="367">
        <f t="shared" si="28"/>
        <v>1182</v>
      </c>
      <c r="CN90" s="367">
        <f t="shared" si="29"/>
        <v>1213</v>
      </c>
      <c r="CO90" s="27">
        <f t="shared" si="30"/>
        <v>1359</v>
      </c>
      <c r="CP90" s="368">
        <f t="shared" si="14"/>
        <v>12.036273701566369</v>
      </c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  <c r="DK90" s="234"/>
      <c r="DL90" s="234"/>
      <c r="DM90" s="234"/>
    </row>
    <row r="91" spans="1:3395" ht="20.100000000000001" customHeight="1" x14ac:dyDescent="0.25">
      <c r="A91" s="549"/>
      <c r="B91" s="173" t="s">
        <v>13</v>
      </c>
      <c r="C91" s="130" t="s">
        <v>134</v>
      </c>
      <c r="D91" s="178">
        <v>261</v>
      </c>
      <c r="E91" s="179">
        <v>193</v>
      </c>
      <c r="F91" s="179">
        <v>244</v>
      </c>
      <c r="G91" s="179">
        <v>255</v>
      </c>
      <c r="H91" s="179">
        <v>211</v>
      </c>
      <c r="I91" s="179">
        <v>238</v>
      </c>
      <c r="J91" s="179">
        <v>319</v>
      </c>
      <c r="K91" s="179">
        <v>265</v>
      </c>
      <c r="L91" s="179">
        <v>282</v>
      </c>
      <c r="M91" s="179">
        <v>287</v>
      </c>
      <c r="N91" s="179">
        <v>306</v>
      </c>
      <c r="O91" s="179">
        <v>291</v>
      </c>
      <c r="P91" s="170">
        <f t="shared" si="41"/>
        <v>3152</v>
      </c>
      <c r="Q91" s="180">
        <v>305</v>
      </c>
      <c r="R91" s="180">
        <v>236</v>
      </c>
      <c r="S91" s="180">
        <v>279</v>
      </c>
      <c r="T91" s="180">
        <v>297</v>
      </c>
      <c r="U91" s="180">
        <v>253</v>
      </c>
      <c r="V91" s="180">
        <v>273</v>
      </c>
      <c r="W91" s="180">
        <v>286</v>
      </c>
      <c r="X91" s="180">
        <v>327</v>
      </c>
      <c r="Y91" s="180">
        <v>276</v>
      </c>
      <c r="Z91" s="180">
        <v>258</v>
      </c>
      <c r="AA91" s="181">
        <v>293</v>
      </c>
      <c r="AB91" s="181">
        <v>315</v>
      </c>
      <c r="AC91" s="170">
        <f t="shared" si="42"/>
        <v>3398</v>
      </c>
      <c r="AD91" s="181">
        <v>343</v>
      </c>
      <c r="AE91" s="181">
        <v>117</v>
      </c>
      <c r="AF91" s="181">
        <v>140</v>
      </c>
      <c r="AG91" s="181">
        <v>120</v>
      </c>
      <c r="AH91" s="181">
        <v>115</v>
      </c>
      <c r="AI91" s="252">
        <v>106</v>
      </c>
      <c r="AJ91" s="252">
        <v>115</v>
      </c>
      <c r="AK91" s="252">
        <v>118</v>
      </c>
      <c r="AL91" s="252">
        <v>120</v>
      </c>
      <c r="AM91" s="243">
        <v>110</v>
      </c>
      <c r="AN91" s="243">
        <v>110</v>
      </c>
      <c r="AO91" s="243">
        <v>106</v>
      </c>
      <c r="AP91" s="138">
        <v>116</v>
      </c>
      <c r="AQ91" s="98">
        <v>103</v>
      </c>
      <c r="AR91" s="98">
        <v>116</v>
      </c>
      <c r="AS91" s="98">
        <v>103</v>
      </c>
      <c r="AT91" s="98">
        <v>124</v>
      </c>
      <c r="AU91" s="98">
        <v>99</v>
      </c>
      <c r="AV91" s="98">
        <v>115</v>
      </c>
      <c r="AW91" s="98">
        <v>120</v>
      </c>
      <c r="AX91" s="98">
        <v>108</v>
      </c>
      <c r="AY91" s="98">
        <v>127</v>
      </c>
      <c r="AZ91" s="98">
        <v>103</v>
      </c>
      <c r="BA91" s="98">
        <v>102</v>
      </c>
      <c r="BB91" s="138">
        <v>114</v>
      </c>
      <c r="BC91" s="98">
        <v>24</v>
      </c>
      <c r="BD91" s="98">
        <v>20</v>
      </c>
      <c r="BE91" s="98">
        <v>22</v>
      </c>
      <c r="BF91" s="98">
        <v>21</v>
      </c>
      <c r="BG91" s="98">
        <v>19</v>
      </c>
      <c r="BH91" s="98">
        <v>22</v>
      </c>
      <c r="BI91" s="98">
        <v>19</v>
      </c>
      <c r="BJ91" s="98">
        <v>21</v>
      </c>
      <c r="BK91" s="98">
        <v>23</v>
      </c>
      <c r="BL91" s="98">
        <v>21</v>
      </c>
      <c r="BM91" s="98">
        <v>22</v>
      </c>
      <c r="BN91" s="443">
        <f t="shared" si="43"/>
        <v>348</v>
      </c>
      <c r="BO91" s="98">
        <v>21</v>
      </c>
      <c r="BP91" s="98">
        <v>20</v>
      </c>
      <c r="BQ91" s="98">
        <v>19</v>
      </c>
      <c r="BR91" s="98">
        <v>21</v>
      </c>
      <c r="BS91" s="98">
        <v>19</v>
      </c>
      <c r="BT91" s="98">
        <v>20</v>
      </c>
      <c r="BU91" s="98">
        <v>22</v>
      </c>
      <c r="BV91" s="98">
        <v>20</v>
      </c>
      <c r="BW91" s="98">
        <v>22</v>
      </c>
      <c r="BX91" s="98">
        <v>22</v>
      </c>
      <c r="BY91" s="98">
        <v>19</v>
      </c>
      <c r="BZ91" s="98">
        <v>22</v>
      </c>
      <c r="CA91" s="138">
        <v>19</v>
      </c>
      <c r="CB91" s="98">
        <v>18</v>
      </c>
      <c r="CC91" s="98">
        <v>22</v>
      </c>
      <c r="CD91" s="98">
        <v>21</v>
      </c>
      <c r="CE91" s="98">
        <v>20</v>
      </c>
      <c r="CF91" s="98">
        <v>21</v>
      </c>
      <c r="CG91" s="98">
        <v>21</v>
      </c>
      <c r="CH91" s="98">
        <v>20</v>
      </c>
      <c r="CI91" s="98">
        <v>22</v>
      </c>
      <c r="CJ91" s="98">
        <v>22</v>
      </c>
      <c r="CK91" s="98">
        <v>20</v>
      </c>
      <c r="CL91" s="244">
        <v>22</v>
      </c>
      <c r="CM91" s="367">
        <f t="shared" si="28"/>
        <v>348</v>
      </c>
      <c r="CN91" s="367">
        <f t="shared" si="29"/>
        <v>247</v>
      </c>
      <c r="CO91" s="27">
        <f t="shared" si="30"/>
        <v>248</v>
      </c>
      <c r="CP91" s="368">
        <f t="shared" si="14"/>
        <v>0.40485829959513442</v>
      </c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  <c r="DL91" s="234"/>
      <c r="DM91" s="234"/>
    </row>
    <row r="92" spans="1:3395" ht="20.100000000000001" customHeight="1" x14ac:dyDescent="0.25">
      <c r="A92" s="549"/>
      <c r="B92" s="173" t="s">
        <v>14</v>
      </c>
      <c r="C92" s="130" t="s">
        <v>135</v>
      </c>
      <c r="D92" s="178">
        <v>0</v>
      </c>
      <c r="E92" s="179">
        <v>0</v>
      </c>
      <c r="F92" s="179">
        <v>0</v>
      </c>
      <c r="G92" s="179">
        <v>0</v>
      </c>
      <c r="H92" s="179">
        <v>0</v>
      </c>
      <c r="I92" s="179">
        <v>3</v>
      </c>
      <c r="J92" s="179">
        <v>21</v>
      </c>
      <c r="K92" s="179">
        <v>29</v>
      </c>
      <c r="L92" s="179">
        <v>44</v>
      </c>
      <c r="M92" s="179">
        <v>44</v>
      </c>
      <c r="N92" s="179">
        <v>40</v>
      </c>
      <c r="O92" s="179">
        <v>41</v>
      </c>
      <c r="P92" s="170">
        <f t="shared" si="41"/>
        <v>222</v>
      </c>
      <c r="Q92" s="180">
        <v>38</v>
      </c>
      <c r="R92" s="180">
        <v>36</v>
      </c>
      <c r="S92" s="180">
        <v>46</v>
      </c>
      <c r="T92" s="180">
        <v>42</v>
      </c>
      <c r="U92" s="180">
        <v>43</v>
      </c>
      <c r="V92" s="180">
        <v>40</v>
      </c>
      <c r="W92" s="180">
        <v>42</v>
      </c>
      <c r="X92" s="180">
        <v>42</v>
      </c>
      <c r="Y92" s="180">
        <v>43</v>
      </c>
      <c r="Z92" s="180">
        <v>43</v>
      </c>
      <c r="AA92" s="181">
        <v>42</v>
      </c>
      <c r="AB92" s="181">
        <v>43</v>
      </c>
      <c r="AC92" s="170">
        <f t="shared" si="42"/>
        <v>500</v>
      </c>
      <c r="AD92" s="181">
        <v>42</v>
      </c>
      <c r="AE92" s="181">
        <v>40</v>
      </c>
      <c r="AF92" s="181">
        <v>42</v>
      </c>
      <c r="AG92" s="181">
        <v>42</v>
      </c>
      <c r="AH92" s="181">
        <v>42</v>
      </c>
      <c r="AI92" s="181">
        <v>40</v>
      </c>
      <c r="AJ92" s="181">
        <v>22</v>
      </c>
      <c r="AK92" s="181">
        <v>23</v>
      </c>
      <c r="AL92" s="181">
        <v>22</v>
      </c>
      <c r="AM92" s="243">
        <v>21</v>
      </c>
      <c r="AN92" s="243">
        <v>21</v>
      </c>
      <c r="AO92" s="243">
        <v>20</v>
      </c>
      <c r="AP92" s="138">
        <v>21</v>
      </c>
      <c r="AQ92" s="98">
        <v>19</v>
      </c>
      <c r="AR92" s="98">
        <v>22</v>
      </c>
      <c r="AS92" s="98">
        <v>19</v>
      </c>
      <c r="AT92" s="98">
        <v>22</v>
      </c>
      <c r="AU92" s="98">
        <v>19</v>
      </c>
      <c r="AV92" s="98">
        <v>21</v>
      </c>
      <c r="AW92" s="98">
        <v>22</v>
      </c>
      <c r="AX92" s="98">
        <v>20</v>
      </c>
      <c r="AY92" s="98">
        <v>23</v>
      </c>
      <c r="AZ92" s="98">
        <v>20</v>
      </c>
      <c r="BA92" s="98">
        <v>19</v>
      </c>
      <c r="BB92" s="138">
        <v>21</v>
      </c>
      <c r="BC92" s="98">
        <v>18</v>
      </c>
      <c r="BD92" s="98">
        <v>20</v>
      </c>
      <c r="BE92" s="98">
        <v>22</v>
      </c>
      <c r="BF92" s="98">
        <v>21</v>
      </c>
      <c r="BG92" s="98">
        <v>19</v>
      </c>
      <c r="BH92" s="98">
        <v>22</v>
      </c>
      <c r="BI92" s="98">
        <v>21</v>
      </c>
      <c r="BJ92" s="98">
        <v>21</v>
      </c>
      <c r="BK92" s="98">
        <v>23</v>
      </c>
      <c r="BL92" s="98">
        <v>21</v>
      </c>
      <c r="BM92" s="98">
        <v>21</v>
      </c>
      <c r="BN92" s="443">
        <f t="shared" si="43"/>
        <v>250</v>
      </c>
      <c r="BO92" s="98">
        <v>21</v>
      </c>
      <c r="BP92" s="98">
        <v>20</v>
      </c>
      <c r="BQ92" s="98">
        <v>19</v>
      </c>
      <c r="BR92" s="98">
        <v>21</v>
      </c>
      <c r="BS92" s="98">
        <v>21</v>
      </c>
      <c r="BT92" s="98">
        <v>20</v>
      </c>
      <c r="BU92" s="98">
        <v>22</v>
      </c>
      <c r="BV92" s="98">
        <v>20</v>
      </c>
      <c r="BW92" s="98">
        <v>22</v>
      </c>
      <c r="BX92" s="98">
        <v>22</v>
      </c>
      <c r="BY92" s="98">
        <v>19</v>
      </c>
      <c r="BZ92" s="98">
        <v>22</v>
      </c>
      <c r="CA92" s="138">
        <v>20</v>
      </c>
      <c r="CB92" s="98">
        <v>18</v>
      </c>
      <c r="CC92" s="98">
        <v>22</v>
      </c>
      <c r="CD92" s="98">
        <v>21</v>
      </c>
      <c r="CE92" s="98">
        <v>20</v>
      </c>
      <c r="CF92" s="98">
        <v>21</v>
      </c>
      <c r="CG92" s="98">
        <v>21</v>
      </c>
      <c r="CH92" s="98">
        <v>20</v>
      </c>
      <c r="CI92" s="98">
        <v>22</v>
      </c>
      <c r="CJ92" s="98">
        <v>22</v>
      </c>
      <c r="CK92" s="98">
        <v>20</v>
      </c>
      <c r="CL92" s="244">
        <v>22</v>
      </c>
      <c r="CM92" s="367">
        <f t="shared" si="28"/>
        <v>250</v>
      </c>
      <c r="CN92" s="367">
        <f t="shared" si="29"/>
        <v>249</v>
      </c>
      <c r="CO92" s="27">
        <f t="shared" si="30"/>
        <v>249</v>
      </c>
      <c r="CP92" s="368">
        <f t="shared" si="14"/>
        <v>0</v>
      </c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234"/>
      <c r="DK92" s="234"/>
      <c r="DL92" s="234"/>
      <c r="DM92" s="234"/>
    </row>
    <row r="93" spans="1:3395" ht="20.100000000000001" customHeight="1" x14ac:dyDescent="0.25">
      <c r="A93" s="549"/>
      <c r="B93" s="173" t="s">
        <v>15</v>
      </c>
      <c r="C93" s="174" t="s">
        <v>16</v>
      </c>
      <c r="D93" s="178">
        <v>16</v>
      </c>
      <c r="E93" s="179">
        <v>16</v>
      </c>
      <c r="F93" s="179">
        <v>15</v>
      </c>
      <c r="G93" s="179">
        <v>12</v>
      </c>
      <c r="H93" s="179">
        <v>24</v>
      </c>
      <c r="I93" s="179">
        <v>20</v>
      </c>
      <c r="J93" s="179">
        <v>7</v>
      </c>
      <c r="K93" s="179">
        <v>6</v>
      </c>
      <c r="L93" s="179">
        <v>7</v>
      </c>
      <c r="M93" s="179">
        <v>1</v>
      </c>
      <c r="N93" s="179">
        <v>2</v>
      </c>
      <c r="O93" s="179">
        <v>13</v>
      </c>
      <c r="P93" s="170">
        <f t="shared" si="41"/>
        <v>139</v>
      </c>
      <c r="Q93" s="180">
        <v>3</v>
      </c>
      <c r="R93" s="180">
        <v>2</v>
      </c>
      <c r="S93" s="180">
        <v>17</v>
      </c>
      <c r="T93" s="180">
        <v>29</v>
      </c>
      <c r="U93" s="180">
        <v>21</v>
      </c>
      <c r="V93" s="180">
        <v>2</v>
      </c>
      <c r="W93" s="180">
        <v>2</v>
      </c>
      <c r="X93" s="180"/>
      <c r="Y93" s="180">
        <v>2</v>
      </c>
      <c r="Z93" s="180">
        <v>7</v>
      </c>
      <c r="AA93" s="181">
        <v>11</v>
      </c>
      <c r="AB93" s="181">
        <v>6</v>
      </c>
      <c r="AC93" s="170">
        <f t="shared" si="42"/>
        <v>102</v>
      </c>
      <c r="AD93" s="181">
        <v>2</v>
      </c>
      <c r="AE93" s="181">
        <v>3</v>
      </c>
      <c r="AF93" s="181">
        <v>4</v>
      </c>
      <c r="AG93" s="181">
        <v>2</v>
      </c>
      <c r="AH93" s="181">
        <v>6</v>
      </c>
      <c r="AI93" s="181">
        <v>2</v>
      </c>
      <c r="AJ93" s="181">
        <v>0</v>
      </c>
      <c r="AK93" s="181">
        <v>2</v>
      </c>
      <c r="AL93" s="181">
        <v>1</v>
      </c>
      <c r="AM93" s="181">
        <v>0</v>
      </c>
      <c r="AN93" s="181">
        <v>0</v>
      </c>
      <c r="AO93" s="181">
        <v>2</v>
      </c>
      <c r="AP93" s="138">
        <v>2</v>
      </c>
      <c r="AQ93" s="98">
        <v>3</v>
      </c>
      <c r="AR93" s="98">
        <v>1</v>
      </c>
      <c r="AS93" s="98">
        <v>0</v>
      </c>
      <c r="AT93" s="98">
        <v>0</v>
      </c>
      <c r="AU93" s="98">
        <v>0</v>
      </c>
      <c r="AV93" s="98">
        <v>1</v>
      </c>
      <c r="AW93" s="98">
        <v>0</v>
      </c>
      <c r="AX93" s="98">
        <v>0</v>
      </c>
      <c r="AY93" s="98">
        <v>0</v>
      </c>
      <c r="AZ93" s="98">
        <v>0</v>
      </c>
      <c r="BA93" s="98">
        <v>0</v>
      </c>
      <c r="BB93" s="138">
        <v>0</v>
      </c>
      <c r="BC93" s="98">
        <v>0</v>
      </c>
      <c r="BD93" s="98">
        <v>0</v>
      </c>
      <c r="BE93" s="98">
        <v>0</v>
      </c>
      <c r="BF93" s="98">
        <v>0</v>
      </c>
      <c r="BG93" s="98">
        <v>0</v>
      </c>
      <c r="BH93" s="98">
        <v>2</v>
      </c>
      <c r="BI93" s="98">
        <v>0</v>
      </c>
      <c r="BJ93" s="98">
        <v>0</v>
      </c>
      <c r="BK93" s="98">
        <v>0</v>
      </c>
      <c r="BL93" s="98">
        <v>0</v>
      </c>
      <c r="BM93" s="98">
        <v>1</v>
      </c>
      <c r="BN93" s="443">
        <f t="shared" si="43"/>
        <v>3</v>
      </c>
      <c r="BO93" s="98">
        <v>0</v>
      </c>
      <c r="BP93" s="98">
        <v>0</v>
      </c>
      <c r="BQ93" s="98">
        <v>0</v>
      </c>
      <c r="BR93" s="98">
        <v>0</v>
      </c>
      <c r="BS93" s="98">
        <v>1</v>
      </c>
      <c r="BT93" s="98">
        <v>0</v>
      </c>
      <c r="BU93" s="98">
        <v>2</v>
      </c>
      <c r="BV93" s="98">
        <v>0</v>
      </c>
      <c r="BW93" s="98">
        <v>0</v>
      </c>
      <c r="BX93" s="98">
        <v>3</v>
      </c>
      <c r="BY93" s="98">
        <v>0</v>
      </c>
      <c r="BZ93" s="98">
        <v>0</v>
      </c>
      <c r="CA93" s="138">
        <v>1</v>
      </c>
      <c r="CB93" s="98">
        <v>2</v>
      </c>
      <c r="CC93" s="98">
        <v>1</v>
      </c>
      <c r="CD93" s="98">
        <v>0</v>
      </c>
      <c r="CE93" s="98">
        <v>1</v>
      </c>
      <c r="CF93" s="98">
        <v>0</v>
      </c>
      <c r="CG93" s="98">
        <v>0</v>
      </c>
      <c r="CH93" s="98">
        <v>2</v>
      </c>
      <c r="CI93" s="98">
        <v>1</v>
      </c>
      <c r="CJ93" s="98">
        <v>0</v>
      </c>
      <c r="CK93" s="98">
        <v>0</v>
      </c>
      <c r="CL93" s="244">
        <v>3</v>
      </c>
      <c r="CM93" s="367">
        <f t="shared" si="28"/>
        <v>3</v>
      </c>
      <c r="CN93" s="367">
        <f t="shared" si="29"/>
        <v>6</v>
      </c>
      <c r="CO93" s="27">
        <f t="shared" si="30"/>
        <v>11</v>
      </c>
      <c r="CP93" s="368">
        <f t="shared" si="14"/>
        <v>83.333333333333329</v>
      </c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  <c r="DJ93" s="234"/>
      <c r="DK93" s="234"/>
      <c r="DL93" s="234"/>
      <c r="DM93" s="234"/>
    </row>
    <row r="94" spans="1:3395" ht="20.100000000000001" customHeight="1" x14ac:dyDescent="0.25">
      <c r="A94" s="549"/>
      <c r="B94" s="173" t="s">
        <v>19</v>
      </c>
      <c r="C94" s="174" t="s">
        <v>20</v>
      </c>
      <c r="D94" s="178">
        <v>257</v>
      </c>
      <c r="E94" s="179">
        <v>212</v>
      </c>
      <c r="F94" s="179">
        <v>236</v>
      </c>
      <c r="G94" s="179">
        <v>254</v>
      </c>
      <c r="H94" s="179">
        <v>230</v>
      </c>
      <c r="I94" s="179">
        <v>237</v>
      </c>
      <c r="J94" s="179">
        <v>265</v>
      </c>
      <c r="K94" s="179">
        <v>232</v>
      </c>
      <c r="L94" s="179">
        <v>263</v>
      </c>
      <c r="M94" s="179">
        <v>235</v>
      </c>
      <c r="N94" s="179">
        <v>246</v>
      </c>
      <c r="O94" s="179">
        <v>256</v>
      </c>
      <c r="P94" s="170">
        <f t="shared" si="41"/>
        <v>2923</v>
      </c>
      <c r="Q94" s="180">
        <v>236</v>
      </c>
      <c r="R94" s="180">
        <v>211</v>
      </c>
      <c r="S94" s="180">
        <v>274</v>
      </c>
      <c r="T94" s="180">
        <v>250</v>
      </c>
      <c r="U94" s="180">
        <v>253</v>
      </c>
      <c r="V94" s="180">
        <v>241</v>
      </c>
      <c r="W94" s="180">
        <v>259</v>
      </c>
      <c r="X94" s="180">
        <v>266</v>
      </c>
      <c r="Y94" s="180">
        <v>268</v>
      </c>
      <c r="Z94" s="180">
        <v>253</v>
      </c>
      <c r="AA94" s="181">
        <v>245</v>
      </c>
      <c r="AB94" s="181">
        <v>279</v>
      </c>
      <c r="AC94" s="170">
        <f t="shared" si="42"/>
        <v>3035</v>
      </c>
      <c r="AD94" s="181">
        <v>235</v>
      </c>
      <c r="AE94" s="181">
        <v>238</v>
      </c>
      <c r="AF94" s="181">
        <v>243</v>
      </c>
      <c r="AG94" s="181">
        <v>229</v>
      </c>
      <c r="AH94" s="181">
        <v>261</v>
      </c>
      <c r="AI94" s="181">
        <v>247</v>
      </c>
      <c r="AJ94" s="181">
        <v>266</v>
      </c>
      <c r="AK94" s="181">
        <v>404</v>
      </c>
      <c r="AL94" s="181">
        <v>385</v>
      </c>
      <c r="AM94" s="243">
        <v>323</v>
      </c>
      <c r="AN94" s="243">
        <v>377</v>
      </c>
      <c r="AO94" s="243">
        <v>397</v>
      </c>
      <c r="AP94" s="138">
        <v>371</v>
      </c>
      <c r="AQ94" s="98">
        <v>372</v>
      </c>
      <c r="AR94" s="98">
        <v>449</v>
      </c>
      <c r="AS94" s="98">
        <v>351</v>
      </c>
      <c r="AT94" s="98">
        <v>435</v>
      </c>
      <c r="AU94" s="98">
        <v>371</v>
      </c>
      <c r="AV94" s="98">
        <v>387</v>
      </c>
      <c r="AW94" s="98">
        <v>416</v>
      </c>
      <c r="AX94" s="98">
        <v>382</v>
      </c>
      <c r="AY94" s="98">
        <v>413</v>
      </c>
      <c r="AZ94" s="98">
        <v>359</v>
      </c>
      <c r="BA94" s="98">
        <v>372</v>
      </c>
      <c r="BB94" s="138">
        <v>384</v>
      </c>
      <c r="BC94" s="98">
        <v>308</v>
      </c>
      <c r="BD94" s="98">
        <v>380</v>
      </c>
      <c r="BE94" s="98">
        <v>394</v>
      </c>
      <c r="BF94" s="98">
        <v>398</v>
      </c>
      <c r="BG94" s="98">
        <v>356</v>
      </c>
      <c r="BH94" s="98">
        <v>419</v>
      </c>
      <c r="BI94" s="98">
        <v>396</v>
      </c>
      <c r="BJ94" s="98">
        <v>394</v>
      </c>
      <c r="BK94" s="98">
        <v>442</v>
      </c>
      <c r="BL94" s="98">
        <v>434</v>
      </c>
      <c r="BM94" s="98">
        <v>449</v>
      </c>
      <c r="BN94" s="443">
        <f t="shared" si="43"/>
        <v>4754</v>
      </c>
      <c r="BO94" s="98">
        <v>444</v>
      </c>
      <c r="BP94" s="98">
        <v>407</v>
      </c>
      <c r="BQ94" s="98">
        <v>386</v>
      </c>
      <c r="BR94" s="98">
        <v>429</v>
      </c>
      <c r="BS94" s="98">
        <v>437</v>
      </c>
      <c r="BT94" s="98">
        <v>417</v>
      </c>
      <c r="BU94" s="98">
        <v>481</v>
      </c>
      <c r="BV94" s="98">
        <v>475</v>
      </c>
      <c r="BW94" s="98">
        <v>501</v>
      </c>
      <c r="BX94" s="98">
        <v>488</v>
      </c>
      <c r="BY94" s="98">
        <v>418</v>
      </c>
      <c r="BZ94" s="98">
        <v>482</v>
      </c>
      <c r="CA94" s="138">
        <v>396</v>
      </c>
      <c r="CB94" s="98">
        <v>362</v>
      </c>
      <c r="CC94" s="98">
        <v>448</v>
      </c>
      <c r="CD94" s="98">
        <v>419</v>
      </c>
      <c r="CE94" s="98">
        <v>439</v>
      </c>
      <c r="CF94" s="98">
        <v>437</v>
      </c>
      <c r="CG94" s="98">
        <v>463</v>
      </c>
      <c r="CH94" s="98">
        <v>412</v>
      </c>
      <c r="CI94" s="98">
        <v>472</v>
      </c>
      <c r="CJ94" s="98">
        <v>504</v>
      </c>
      <c r="CK94" s="98">
        <v>455</v>
      </c>
      <c r="CL94" s="244">
        <v>519</v>
      </c>
      <c r="CM94" s="367">
        <f t="shared" si="28"/>
        <v>4754</v>
      </c>
      <c r="CN94" s="367">
        <f t="shared" si="29"/>
        <v>5365</v>
      </c>
      <c r="CO94" s="27">
        <f t="shared" si="30"/>
        <v>5326</v>
      </c>
      <c r="CP94" s="368">
        <f t="shared" si="14"/>
        <v>-0.7269338303821038</v>
      </c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234"/>
      <c r="DK94" s="234"/>
      <c r="DL94" s="234"/>
      <c r="DM94" s="234"/>
    </row>
    <row r="95" spans="1:3395" ht="20.100000000000001" customHeight="1" x14ac:dyDescent="0.25">
      <c r="A95" s="549"/>
      <c r="B95" s="110" t="s">
        <v>26</v>
      </c>
      <c r="C95" s="130" t="s">
        <v>124</v>
      </c>
      <c r="D95" s="178">
        <v>0</v>
      </c>
      <c r="E95" s="179">
        <v>0</v>
      </c>
      <c r="F95" s="179">
        <v>0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0">
        <f t="shared" si="41"/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0">
        <v>0</v>
      </c>
      <c r="W95" s="180">
        <v>0</v>
      </c>
      <c r="X95" s="180">
        <v>0</v>
      </c>
      <c r="Y95" s="180">
        <v>0</v>
      </c>
      <c r="Z95" s="180">
        <v>0</v>
      </c>
      <c r="AA95" s="181">
        <v>0</v>
      </c>
      <c r="AB95" s="181">
        <v>0</v>
      </c>
      <c r="AC95" s="170">
        <f t="shared" si="42"/>
        <v>0</v>
      </c>
      <c r="AD95" s="181">
        <v>0</v>
      </c>
      <c r="AE95" s="181">
        <v>0</v>
      </c>
      <c r="AF95" s="181">
        <v>0</v>
      </c>
      <c r="AG95" s="181">
        <v>0</v>
      </c>
      <c r="AH95" s="181">
        <v>0</v>
      </c>
      <c r="AI95" s="181">
        <v>0</v>
      </c>
      <c r="AJ95" s="181">
        <v>0</v>
      </c>
      <c r="AK95" s="181">
        <v>0</v>
      </c>
      <c r="AL95" s="181">
        <v>0</v>
      </c>
      <c r="AM95" s="181">
        <v>0</v>
      </c>
      <c r="AN95" s="181">
        <v>0</v>
      </c>
      <c r="AO95" s="181">
        <v>0</v>
      </c>
      <c r="AP95" s="251">
        <v>0</v>
      </c>
      <c r="AQ95" s="181">
        <v>0</v>
      </c>
      <c r="AR95" s="181">
        <v>0</v>
      </c>
      <c r="AS95" s="181">
        <v>0</v>
      </c>
      <c r="AT95" s="181">
        <v>0</v>
      </c>
      <c r="AU95" s="181">
        <v>0</v>
      </c>
      <c r="AV95" s="181">
        <v>0</v>
      </c>
      <c r="AW95" s="181">
        <v>0</v>
      </c>
      <c r="AX95" s="181">
        <v>0</v>
      </c>
      <c r="AY95" s="181">
        <v>0</v>
      </c>
      <c r="AZ95" s="181">
        <v>0</v>
      </c>
      <c r="BA95" s="181">
        <v>0</v>
      </c>
      <c r="BB95" s="251">
        <v>0</v>
      </c>
      <c r="BC95" s="181">
        <v>0</v>
      </c>
      <c r="BD95" s="181">
        <v>0</v>
      </c>
      <c r="BE95" s="181">
        <v>0</v>
      </c>
      <c r="BF95" s="181">
        <v>0</v>
      </c>
      <c r="BG95" s="181">
        <v>0</v>
      </c>
      <c r="BH95" s="181">
        <v>0</v>
      </c>
      <c r="BI95" s="181">
        <v>0</v>
      </c>
      <c r="BJ95" s="181">
        <v>0</v>
      </c>
      <c r="BK95" s="181">
        <v>0</v>
      </c>
      <c r="BL95" s="181">
        <v>0</v>
      </c>
      <c r="BM95" s="181">
        <v>0</v>
      </c>
      <c r="BN95" s="443">
        <f t="shared" si="43"/>
        <v>0</v>
      </c>
      <c r="BO95" s="181">
        <v>0</v>
      </c>
      <c r="BP95" s="181">
        <v>0</v>
      </c>
      <c r="BQ95" s="181">
        <v>0</v>
      </c>
      <c r="BR95" s="181">
        <v>0</v>
      </c>
      <c r="BS95" s="181">
        <v>0</v>
      </c>
      <c r="BT95" s="181">
        <v>0</v>
      </c>
      <c r="BU95" s="181">
        <v>0</v>
      </c>
      <c r="BV95" s="181">
        <v>0</v>
      </c>
      <c r="BW95" s="181">
        <v>12</v>
      </c>
      <c r="BX95" s="181">
        <v>50</v>
      </c>
      <c r="BY95" s="181">
        <v>12</v>
      </c>
      <c r="BZ95" s="181">
        <v>26</v>
      </c>
      <c r="CA95" s="251">
        <v>16</v>
      </c>
      <c r="CB95" s="181">
        <v>22</v>
      </c>
      <c r="CC95" s="181">
        <v>17</v>
      </c>
      <c r="CD95" s="181">
        <v>38</v>
      </c>
      <c r="CE95" s="181">
        <v>33</v>
      </c>
      <c r="CF95" s="181">
        <v>20</v>
      </c>
      <c r="CG95" s="181">
        <v>20</v>
      </c>
      <c r="CH95" s="181">
        <v>15</v>
      </c>
      <c r="CI95" s="181">
        <v>6</v>
      </c>
      <c r="CJ95" s="181">
        <v>9</v>
      </c>
      <c r="CK95" s="181">
        <v>16</v>
      </c>
      <c r="CL95" s="437">
        <v>23</v>
      </c>
      <c r="CM95" s="367">
        <f t="shared" si="28"/>
        <v>0</v>
      </c>
      <c r="CN95" s="367">
        <f t="shared" si="29"/>
        <v>100</v>
      </c>
      <c r="CO95" s="27">
        <f t="shared" si="30"/>
        <v>235</v>
      </c>
      <c r="CP95" s="368">
        <f t="shared" si="14"/>
        <v>135</v>
      </c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  <c r="DK95" s="234"/>
      <c r="DL95" s="234"/>
      <c r="DM95" s="234"/>
    </row>
    <row r="96" spans="1:3395" ht="20.100000000000001" customHeight="1" x14ac:dyDescent="0.25">
      <c r="A96" s="549"/>
      <c r="B96" s="110" t="s">
        <v>150</v>
      </c>
      <c r="C96" s="130" t="s">
        <v>154</v>
      </c>
      <c r="D96" s="178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368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  <c r="Y96" s="179">
        <v>0</v>
      </c>
      <c r="Z96" s="179">
        <v>0</v>
      </c>
      <c r="AA96" s="179">
        <v>0</v>
      </c>
      <c r="AB96" s="179">
        <v>0</v>
      </c>
      <c r="AC96" s="398">
        <v>0</v>
      </c>
      <c r="AD96" s="179">
        <v>0</v>
      </c>
      <c r="AE96" s="179">
        <v>0</v>
      </c>
      <c r="AF96" s="179">
        <v>0</v>
      </c>
      <c r="AG96" s="179">
        <v>0</v>
      </c>
      <c r="AH96" s="179">
        <v>0</v>
      </c>
      <c r="AI96" s="179">
        <v>0</v>
      </c>
      <c r="AJ96" s="179">
        <v>0</v>
      </c>
      <c r="AK96" s="179">
        <v>0</v>
      </c>
      <c r="AL96" s="179">
        <v>0</v>
      </c>
      <c r="AM96" s="179">
        <v>0</v>
      </c>
      <c r="AN96" s="179">
        <v>0</v>
      </c>
      <c r="AO96" s="179">
        <v>0</v>
      </c>
      <c r="AP96" s="13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0</v>
      </c>
      <c r="BI96" s="98">
        <v>0</v>
      </c>
      <c r="BJ96" s="98">
        <v>0</v>
      </c>
      <c r="BK96" s="98">
        <v>0</v>
      </c>
      <c r="BL96" s="98">
        <v>0</v>
      </c>
      <c r="BM96" s="98">
        <v>0</v>
      </c>
      <c r="BN96" s="443">
        <f t="shared" si="43"/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0</v>
      </c>
      <c r="BT96" s="98">
        <v>0</v>
      </c>
      <c r="BU96" s="98">
        <v>0</v>
      </c>
      <c r="BV96" s="98">
        <v>0</v>
      </c>
      <c r="BW96" s="98">
        <v>0</v>
      </c>
      <c r="BX96" s="98">
        <v>0</v>
      </c>
      <c r="BY96" s="98">
        <v>0</v>
      </c>
      <c r="BZ96" s="98">
        <v>234</v>
      </c>
      <c r="CA96" s="138">
        <v>225</v>
      </c>
      <c r="CB96" s="98">
        <v>205</v>
      </c>
      <c r="CC96" s="98">
        <v>265</v>
      </c>
      <c r="CD96" s="98">
        <v>245</v>
      </c>
      <c r="CE96" s="98">
        <v>225</v>
      </c>
      <c r="CF96" s="98">
        <v>256</v>
      </c>
      <c r="CG96" s="98">
        <v>247</v>
      </c>
      <c r="CH96" s="98">
        <v>242</v>
      </c>
      <c r="CI96" s="98">
        <v>261</v>
      </c>
      <c r="CJ96" s="98">
        <v>268</v>
      </c>
      <c r="CK96" s="98">
        <v>244</v>
      </c>
      <c r="CL96" s="244">
        <v>272</v>
      </c>
      <c r="CM96" s="367">
        <f t="shared" si="28"/>
        <v>0</v>
      </c>
      <c r="CN96" s="367">
        <f t="shared" si="29"/>
        <v>234</v>
      </c>
      <c r="CO96" s="27">
        <f t="shared" si="30"/>
        <v>2955</v>
      </c>
      <c r="CP96" s="368">
        <f t="shared" si="14"/>
        <v>1162.8205128205127</v>
      </c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234"/>
      <c r="DK96" s="234"/>
      <c r="DL96" s="234"/>
      <c r="DM96" s="234"/>
    </row>
    <row r="97" spans="1:117" ht="20.100000000000001" customHeight="1" x14ac:dyDescent="0.25">
      <c r="A97" s="549"/>
      <c r="B97" s="110" t="s">
        <v>148</v>
      </c>
      <c r="C97" s="130" t="s">
        <v>153</v>
      </c>
      <c r="D97" s="178">
        <v>0</v>
      </c>
      <c r="E97" s="179">
        <v>0</v>
      </c>
      <c r="F97" s="179">
        <v>0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368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79">
        <v>0</v>
      </c>
      <c r="Y97" s="179">
        <v>0</v>
      </c>
      <c r="Z97" s="179">
        <v>0</v>
      </c>
      <c r="AA97" s="179">
        <v>0</v>
      </c>
      <c r="AB97" s="179">
        <v>0</v>
      </c>
      <c r="AC97" s="398">
        <v>0</v>
      </c>
      <c r="AD97" s="179">
        <v>0</v>
      </c>
      <c r="AE97" s="179">
        <v>0</v>
      </c>
      <c r="AF97" s="179">
        <v>0</v>
      </c>
      <c r="AG97" s="179">
        <v>0</v>
      </c>
      <c r="AH97" s="179">
        <v>0</v>
      </c>
      <c r="AI97" s="179">
        <v>0</v>
      </c>
      <c r="AJ97" s="179">
        <v>0</v>
      </c>
      <c r="AK97" s="179">
        <v>0</v>
      </c>
      <c r="AL97" s="179">
        <v>0</v>
      </c>
      <c r="AM97" s="179">
        <v>0</v>
      </c>
      <c r="AN97" s="179">
        <v>0</v>
      </c>
      <c r="AO97" s="179">
        <v>0</v>
      </c>
      <c r="AP97" s="138">
        <v>0</v>
      </c>
      <c r="AQ97" s="98">
        <v>0</v>
      </c>
      <c r="AR97" s="98">
        <v>0</v>
      </c>
      <c r="AS97" s="98">
        <v>0</v>
      </c>
      <c r="AT97" s="98">
        <v>0</v>
      </c>
      <c r="AU97" s="98">
        <v>0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0</v>
      </c>
      <c r="BB97" s="138">
        <v>0</v>
      </c>
      <c r="BC97" s="98">
        <v>0</v>
      </c>
      <c r="BD97" s="98">
        <v>0</v>
      </c>
      <c r="BE97" s="98">
        <v>0</v>
      </c>
      <c r="BF97" s="98">
        <v>0</v>
      </c>
      <c r="BG97" s="98">
        <v>0</v>
      </c>
      <c r="BH97" s="98">
        <v>0</v>
      </c>
      <c r="BI97" s="98">
        <v>0</v>
      </c>
      <c r="BJ97" s="98">
        <v>0</v>
      </c>
      <c r="BK97" s="98">
        <v>0</v>
      </c>
      <c r="BL97" s="98">
        <v>0</v>
      </c>
      <c r="BM97" s="98">
        <v>0</v>
      </c>
      <c r="BN97" s="443">
        <f t="shared" si="43"/>
        <v>0</v>
      </c>
      <c r="BO97" s="98">
        <v>0</v>
      </c>
      <c r="BP97" s="98">
        <v>0</v>
      </c>
      <c r="BQ97" s="98">
        <v>0</v>
      </c>
      <c r="BR97" s="98">
        <v>0</v>
      </c>
      <c r="BS97" s="98">
        <v>0</v>
      </c>
      <c r="BT97" s="98">
        <v>0</v>
      </c>
      <c r="BU97" s="98">
        <v>0</v>
      </c>
      <c r="BV97" s="98">
        <v>0</v>
      </c>
      <c r="BW97" s="98">
        <v>0</v>
      </c>
      <c r="BX97" s="98">
        <v>0</v>
      </c>
      <c r="BY97" s="98">
        <v>0</v>
      </c>
      <c r="BZ97" s="98">
        <v>161</v>
      </c>
      <c r="CA97" s="138">
        <v>155</v>
      </c>
      <c r="CB97" s="98">
        <v>127</v>
      </c>
      <c r="CC97" s="98">
        <v>178</v>
      </c>
      <c r="CD97" s="98">
        <v>148</v>
      </c>
      <c r="CE97" s="98">
        <v>149</v>
      </c>
      <c r="CF97" s="98">
        <v>160</v>
      </c>
      <c r="CG97" s="98">
        <v>160</v>
      </c>
      <c r="CH97" s="98">
        <v>150</v>
      </c>
      <c r="CI97" s="98">
        <v>161</v>
      </c>
      <c r="CJ97" s="98">
        <v>163</v>
      </c>
      <c r="CK97" s="98">
        <v>121</v>
      </c>
      <c r="CL97" s="244">
        <v>135</v>
      </c>
      <c r="CM97" s="367">
        <f t="shared" si="28"/>
        <v>0</v>
      </c>
      <c r="CN97" s="367">
        <f t="shared" si="29"/>
        <v>161</v>
      </c>
      <c r="CO97" s="27">
        <f t="shared" si="30"/>
        <v>1807</v>
      </c>
      <c r="CP97" s="368">
        <f t="shared" si="14"/>
        <v>1022.360248447205</v>
      </c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234"/>
      <c r="DK97" s="234"/>
      <c r="DL97" s="234"/>
      <c r="DM97" s="234"/>
    </row>
    <row r="98" spans="1:117" ht="20.100000000000001" customHeight="1" x14ac:dyDescent="0.25">
      <c r="A98" s="549"/>
      <c r="B98" s="110" t="s">
        <v>151</v>
      </c>
      <c r="C98" s="130" t="s">
        <v>155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368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  <c r="Y98" s="179">
        <v>0</v>
      </c>
      <c r="Z98" s="179">
        <v>0</v>
      </c>
      <c r="AA98" s="179">
        <v>0</v>
      </c>
      <c r="AB98" s="179">
        <v>0</v>
      </c>
      <c r="AC98" s="398">
        <v>0</v>
      </c>
      <c r="AD98" s="179">
        <v>0</v>
      </c>
      <c r="AE98" s="179">
        <v>0</v>
      </c>
      <c r="AF98" s="179">
        <v>0</v>
      </c>
      <c r="AG98" s="179">
        <v>0</v>
      </c>
      <c r="AH98" s="179">
        <v>0</v>
      </c>
      <c r="AI98" s="179">
        <v>0</v>
      </c>
      <c r="AJ98" s="179">
        <v>0</v>
      </c>
      <c r="AK98" s="179">
        <v>0</v>
      </c>
      <c r="AL98" s="179">
        <v>0</v>
      </c>
      <c r="AM98" s="179">
        <v>0</v>
      </c>
      <c r="AN98" s="179">
        <v>0</v>
      </c>
      <c r="AO98" s="179">
        <v>0</v>
      </c>
      <c r="AP98" s="138">
        <v>0</v>
      </c>
      <c r="AQ98" s="98">
        <v>0</v>
      </c>
      <c r="AR98" s="98">
        <v>0</v>
      </c>
      <c r="AS98" s="98">
        <v>0</v>
      </c>
      <c r="AT98" s="98">
        <v>0</v>
      </c>
      <c r="AU98" s="98">
        <v>0</v>
      </c>
      <c r="AV98" s="98">
        <v>0</v>
      </c>
      <c r="AW98" s="98">
        <v>0</v>
      </c>
      <c r="AX98" s="98">
        <v>0</v>
      </c>
      <c r="AY98" s="98">
        <v>0</v>
      </c>
      <c r="AZ98" s="98">
        <v>0</v>
      </c>
      <c r="BA98" s="98">
        <v>0</v>
      </c>
      <c r="BB98" s="138">
        <v>0</v>
      </c>
      <c r="BC98" s="98">
        <v>0</v>
      </c>
      <c r="BD98" s="98">
        <v>0</v>
      </c>
      <c r="BE98" s="98">
        <v>0</v>
      </c>
      <c r="BF98" s="98">
        <v>0</v>
      </c>
      <c r="BG98" s="98">
        <v>0</v>
      </c>
      <c r="BH98" s="98">
        <v>0</v>
      </c>
      <c r="BI98" s="98">
        <v>0</v>
      </c>
      <c r="BJ98" s="98">
        <v>0</v>
      </c>
      <c r="BK98" s="98">
        <v>0</v>
      </c>
      <c r="BL98" s="98">
        <v>0</v>
      </c>
      <c r="BM98" s="98">
        <v>0</v>
      </c>
      <c r="BN98" s="443">
        <f t="shared" si="43"/>
        <v>0</v>
      </c>
      <c r="BO98" s="98">
        <v>0</v>
      </c>
      <c r="BP98" s="98">
        <v>0</v>
      </c>
      <c r="BQ98" s="98">
        <v>0</v>
      </c>
      <c r="BR98" s="98">
        <v>0</v>
      </c>
      <c r="BS98" s="98">
        <v>0</v>
      </c>
      <c r="BT98" s="98">
        <v>0</v>
      </c>
      <c r="BU98" s="98">
        <v>0</v>
      </c>
      <c r="BV98" s="98">
        <v>0</v>
      </c>
      <c r="BW98" s="98">
        <v>0</v>
      </c>
      <c r="BX98" s="98">
        <v>0</v>
      </c>
      <c r="BY98" s="98">
        <v>0</v>
      </c>
      <c r="BZ98" s="98">
        <v>57</v>
      </c>
      <c r="CA98" s="138">
        <v>41</v>
      </c>
      <c r="CB98" s="98">
        <v>27</v>
      </c>
      <c r="CC98" s="98">
        <v>17</v>
      </c>
      <c r="CD98" s="98">
        <v>23</v>
      </c>
      <c r="CE98" s="98">
        <v>9</v>
      </c>
      <c r="CF98" s="98">
        <v>9</v>
      </c>
      <c r="CG98" s="98">
        <v>7</v>
      </c>
      <c r="CH98" s="98">
        <v>10</v>
      </c>
      <c r="CI98" s="98">
        <v>6</v>
      </c>
      <c r="CJ98" s="98">
        <v>6</v>
      </c>
      <c r="CK98" s="98">
        <v>11</v>
      </c>
      <c r="CL98" s="244">
        <v>19</v>
      </c>
      <c r="CM98" s="367">
        <f t="shared" si="28"/>
        <v>0</v>
      </c>
      <c r="CN98" s="367">
        <f t="shared" si="29"/>
        <v>57</v>
      </c>
      <c r="CO98" s="27">
        <f t="shared" si="30"/>
        <v>185</v>
      </c>
      <c r="CP98" s="368">
        <f t="shared" si="14"/>
        <v>224.56140350877192</v>
      </c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  <c r="DJ98" s="234"/>
      <c r="DK98" s="234"/>
      <c r="DL98" s="234"/>
      <c r="DM98" s="234"/>
    </row>
    <row r="99" spans="1:117" ht="20.100000000000001" customHeight="1" x14ac:dyDescent="0.25">
      <c r="A99" s="549"/>
      <c r="B99" s="110" t="s">
        <v>123</v>
      </c>
      <c r="C99" s="130" t="s">
        <v>125</v>
      </c>
      <c r="D99" s="178">
        <v>0</v>
      </c>
      <c r="E99" s="179">
        <v>0</v>
      </c>
      <c r="F99" s="179">
        <v>0</v>
      </c>
      <c r="G99" s="179">
        <v>0</v>
      </c>
      <c r="H99" s="179">
        <v>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0">
        <f>SUM(D99:O99)</f>
        <v>0</v>
      </c>
      <c r="Q99" s="180">
        <v>0</v>
      </c>
      <c r="R99" s="180">
        <v>0</v>
      </c>
      <c r="S99" s="180">
        <v>0</v>
      </c>
      <c r="T99" s="180">
        <v>0</v>
      </c>
      <c r="U99" s="180">
        <v>0</v>
      </c>
      <c r="V99" s="180">
        <v>0</v>
      </c>
      <c r="W99" s="180">
        <v>0</v>
      </c>
      <c r="X99" s="180">
        <v>0</v>
      </c>
      <c r="Y99" s="180">
        <v>0</v>
      </c>
      <c r="Z99" s="180">
        <v>0</v>
      </c>
      <c r="AA99" s="181">
        <v>0</v>
      </c>
      <c r="AB99" s="181">
        <v>0</v>
      </c>
      <c r="AC99" s="170">
        <f>SUM(Q99:AB99)</f>
        <v>0</v>
      </c>
      <c r="AD99" s="181">
        <v>0</v>
      </c>
      <c r="AE99" s="181">
        <v>0</v>
      </c>
      <c r="AF99" s="181">
        <v>0</v>
      </c>
      <c r="AG99" s="181">
        <v>0</v>
      </c>
      <c r="AH99" s="181">
        <v>0</v>
      </c>
      <c r="AI99" s="181">
        <v>0</v>
      </c>
      <c r="AJ99" s="181">
        <v>0</v>
      </c>
      <c r="AK99" s="181">
        <v>0</v>
      </c>
      <c r="AL99" s="181">
        <v>0</v>
      </c>
      <c r="AM99" s="181">
        <v>0</v>
      </c>
      <c r="AN99" s="181">
        <v>0</v>
      </c>
      <c r="AO99" s="181">
        <v>0</v>
      </c>
      <c r="AP99" s="251">
        <v>0</v>
      </c>
      <c r="AQ99" s="181">
        <v>0</v>
      </c>
      <c r="AR99" s="181">
        <v>0</v>
      </c>
      <c r="AS99" s="181">
        <v>0</v>
      </c>
      <c r="AT99" s="181">
        <v>0</v>
      </c>
      <c r="AU99" s="181">
        <v>0</v>
      </c>
      <c r="AV99" s="181">
        <v>0</v>
      </c>
      <c r="AW99" s="181">
        <v>0</v>
      </c>
      <c r="AX99" s="181">
        <v>0</v>
      </c>
      <c r="AY99" s="181">
        <v>0</v>
      </c>
      <c r="AZ99" s="181">
        <v>0</v>
      </c>
      <c r="BA99" s="181">
        <v>0</v>
      </c>
      <c r="BB99" s="251">
        <v>0</v>
      </c>
      <c r="BC99" s="181">
        <v>0</v>
      </c>
      <c r="BD99" s="181">
        <v>0</v>
      </c>
      <c r="BE99" s="181">
        <v>0</v>
      </c>
      <c r="BF99" s="181">
        <v>0</v>
      </c>
      <c r="BG99" s="181">
        <v>0</v>
      </c>
      <c r="BH99" s="181">
        <v>0</v>
      </c>
      <c r="BI99" s="181">
        <v>0</v>
      </c>
      <c r="BJ99" s="181">
        <v>0</v>
      </c>
      <c r="BK99" s="181">
        <v>0</v>
      </c>
      <c r="BL99" s="181">
        <v>0</v>
      </c>
      <c r="BM99" s="181">
        <v>0</v>
      </c>
      <c r="BN99" s="443">
        <f t="shared" si="43"/>
        <v>0</v>
      </c>
      <c r="BO99" s="181">
        <v>0</v>
      </c>
      <c r="BP99" s="181">
        <v>0</v>
      </c>
      <c r="BQ99" s="181">
        <v>0</v>
      </c>
      <c r="BR99" s="181">
        <v>0</v>
      </c>
      <c r="BS99" s="181">
        <v>0</v>
      </c>
      <c r="BT99" s="181">
        <v>0</v>
      </c>
      <c r="BU99" s="181">
        <v>0</v>
      </c>
      <c r="BV99" s="181">
        <v>0</v>
      </c>
      <c r="BW99" s="181">
        <v>0</v>
      </c>
      <c r="BX99" s="181">
        <v>0</v>
      </c>
      <c r="BY99" s="181">
        <v>0</v>
      </c>
      <c r="BZ99" s="181">
        <v>0</v>
      </c>
      <c r="CA99" s="251">
        <v>0</v>
      </c>
      <c r="CB99" s="181">
        <v>0</v>
      </c>
      <c r="CC99" s="181">
        <v>0</v>
      </c>
      <c r="CD99" s="181">
        <v>0</v>
      </c>
      <c r="CE99" s="181">
        <v>0</v>
      </c>
      <c r="CF99" s="181">
        <v>0</v>
      </c>
      <c r="CG99" s="181">
        <v>0</v>
      </c>
      <c r="CH99" s="181">
        <v>0</v>
      </c>
      <c r="CI99" s="181">
        <v>0</v>
      </c>
      <c r="CJ99" s="181">
        <v>0</v>
      </c>
      <c r="CK99" s="181">
        <v>0</v>
      </c>
      <c r="CL99" s="437">
        <v>0</v>
      </c>
      <c r="CM99" s="367">
        <f t="shared" si="28"/>
        <v>0</v>
      </c>
      <c r="CN99" s="367">
        <f t="shared" si="29"/>
        <v>0</v>
      </c>
      <c r="CO99" s="27">
        <f t="shared" si="30"/>
        <v>0</v>
      </c>
      <c r="CP99" s="368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  <c r="DL99" s="234"/>
      <c r="DM99" s="234"/>
    </row>
    <row r="100" spans="1:117" ht="19.5" customHeight="1" x14ac:dyDescent="0.25">
      <c r="A100" s="549"/>
      <c r="B100" s="173" t="s">
        <v>17</v>
      </c>
      <c r="C100" s="174" t="s">
        <v>18</v>
      </c>
      <c r="D100" s="178">
        <v>217</v>
      </c>
      <c r="E100" s="179">
        <v>201</v>
      </c>
      <c r="F100" s="179">
        <v>256</v>
      </c>
      <c r="G100" s="179">
        <v>235</v>
      </c>
      <c r="H100" s="179">
        <v>218</v>
      </c>
      <c r="I100" s="179">
        <v>246</v>
      </c>
      <c r="J100" s="179">
        <v>245</v>
      </c>
      <c r="K100" s="179">
        <v>227</v>
      </c>
      <c r="L100" s="179">
        <v>257</v>
      </c>
      <c r="M100" s="179">
        <v>262</v>
      </c>
      <c r="N100" s="179">
        <v>237</v>
      </c>
      <c r="O100" s="179">
        <v>260</v>
      </c>
      <c r="P100" s="170">
        <f>SUM(D100:O100)</f>
        <v>2861</v>
      </c>
      <c r="Q100" s="180">
        <v>219</v>
      </c>
      <c r="R100" s="180">
        <v>223</v>
      </c>
      <c r="S100" s="180">
        <v>287</v>
      </c>
      <c r="T100" s="180">
        <v>251</v>
      </c>
      <c r="U100" s="180">
        <v>256</v>
      </c>
      <c r="V100" s="180">
        <v>258</v>
      </c>
      <c r="W100" s="180">
        <v>274</v>
      </c>
      <c r="X100" s="180">
        <v>257</v>
      </c>
      <c r="Y100" s="180">
        <v>274</v>
      </c>
      <c r="Z100" s="180">
        <v>268</v>
      </c>
      <c r="AA100" s="181">
        <v>276</v>
      </c>
      <c r="AB100" s="181">
        <v>292</v>
      </c>
      <c r="AC100" s="170">
        <f>SUM(Q100:AB100)</f>
        <v>3135</v>
      </c>
      <c r="AD100" s="181">
        <v>268</v>
      </c>
      <c r="AE100" s="181">
        <v>241</v>
      </c>
      <c r="AF100" s="181">
        <v>273</v>
      </c>
      <c r="AG100" s="181">
        <v>283</v>
      </c>
      <c r="AH100" s="181">
        <v>284</v>
      </c>
      <c r="AI100" s="181">
        <v>280</v>
      </c>
      <c r="AJ100" s="181">
        <v>298</v>
      </c>
      <c r="AK100" s="181">
        <v>413</v>
      </c>
      <c r="AL100" s="181">
        <v>421</v>
      </c>
      <c r="AM100" s="181">
        <v>401</v>
      </c>
      <c r="AN100" s="181">
        <v>403</v>
      </c>
      <c r="AO100" s="181">
        <v>414</v>
      </c>
      <c r="AP100" s="138">
        <v>372</v>
      </c>
      <c r="AQ100" s="98">
        <v>348</v>
      </c>
      <c r="AR100" s="98">
        <v>422</v>
      </c>
      <c r="AS100" s="98">
        <v>408</v>
      </c>
      <c r="AT100" s="98">
        <v>486</v>
      </c>
      <c r="AU100" s="98">
        <v>425</v>
      </c>
      <c r="AV100" s="98">
        <v>486</v>
      </c>
      <c r="AW100" s="98">
        <v>497</v>
      </c>
      <c r="AX100" s="98">
        <v>429</v>
      </c>
      <c r="AY100" s="98">
        <v>558</v>
      </c>
      <c r="AZ100" s="98">
        <v>494</v>
      </c>
      <c r="BA100" s="98">
        <v>453</v>
      </c>
      <c r="BB100" s="138">
        <v>477</v>
      </c>
      <c r="BC100" s="98">
        <v>459</v>
      </c>
      <c r="BD100" s="98">
        <v>482</v>
      </c>
      <c r="BE100" s="98">
        <v>553</v>
      </c>
      <c r="BF100" s="98">
        <v>482</v>
      </c>
      <c r="BG100" s="98">
        <v>484</v>
      </c>
      <c r="BH100" s="98">
        <v>572</v>
      </c>
      <c r="BI100" s="98">
        <v>534</v>
      </c>
      <c r="BJ100" s="98">
        <v>535</v>
      </c>
      <c r="BK100" s="98">
        <v>569</v>
      </c>
      <c r="BL100" s="98">
        <v>532</v>
      </c>
      <c r="BM100" s="98">
        <v>532</v>
      </c>
      <c r="BN100" s="443">
        <f t="shared" si="43"/>
        <v>6211</v>
      </c>
      <c r="BO100" s="98">
        <v>511</v>
      </c>
      <c r="BP100" s="98">
        <v>512</v>
      </c>
      <c r="BQ100" s="98">
        <v>516</v>
      </c>
      <c r="BR100" s="98">
        <v>524</v>
      </c>
      <c r="BS100" s="98">
        <v>567</v>
      </c>
      <c r="BT100" s="98">
        <v>542</v>
      </c>
      <c r="BU100" s="98">
        <v>587</v>
      </c>
      <c r="BV100" s="98">
        <v>538</v>
      </c>
      <c r="BW100" s="98">
        <v>575</v>
      </c>
      <c r="BX100" s="98">
        <v>556</v>
      </c>
      <c r="BY100" s="98">
        <v>443</v>
      </c>
      <c r="BZ100" s="98">
        <v>523</v>
      </c>
      <c r="CA100" s="138">
        <v>473</v>
      </c>
      <c r="CB100" s="98">
        <v>403</v>
      </c>
      <c r="CC100" s="98">
        <v>486</v>
      </c>
      <c r="CD100" s="98">
        <v>505</v>
      </c>
      <c r="CE100" s="98">
        <v>440</v>
      </c>
      <c r="CF100" s="98">
        <v>453</v>
      </c>
      <c r="CG100" s="98">
        <v>505</v>
      </c>
      <c r="CH100" s="98">
        <v>429</v>
      </c>
      <c r="CI100" s="98">
        <v>473</v>
      </c>
      <c r="CJ100" s="98">
        <v>482</v>
      </c>
      <c r="CK100" s="98">
        <v>453</v>
      </c>
      <c r="CL100" s="244">
        <v>519</v>
      </c>
      <c r="CM100" s="367">
        <f t="shared" si="28"/>
        <v>6211</v>
      </c>
      <c r="CN100" s="367">
        <f t="shared" si="29"/>
        <v>6394</v>
      </c>
      <c r="CO100" s="27">
        <f t="shared" si="30"/>
        <v>5621</v>
      </c>
      <c r="CP100" s="368">
        <f t="shared" si="14"/>
        <v>-12.089458867688464</v>
      </c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  <c r="DJ100" s="234"/>
      <c r="DK100" s="234"/>
      <c r="DL100" s="234"/>
      <c r="DM100" s="234"/>
    </row>
    <row r="101" spans="1:117" ht="20.100000000000001" customHeight="1" x14ac:dyDescent="0.25">
      <c r="A101" s="549"/>
      <c r="B101" s="110" t="s">
        <v>167</v>
      </c>
      <c r="C101" s="130" t="s">
        <v>168</v>
      </c>
      <c r="D101" s="178">
        <v>0</v>
      </c>
      <c r="E101" s="179">
        <v>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368">
        <v>0</v>
      </c>
      <c r="Q101" s="179">
        <v>0</v>
      </c>
      <c r="R101" s="179">
        <v>0</v>
      </c>
      <c r="S101" s="179">
        <v>0</v>
      </c>
      <c r="T101" s="179">
        <v>0</v>
      </c>
      <c r="U101" s="179">
        <v>0</v>
      </c>
      <c r="V101" s="179">
        <v>0</v>
      </c>
      <c r="W101" s="179">
        <v>0</v>
      </c>
      <c r="X101" s="179">
        <v>0</v>
      </c>
      <c r="Y101" s="179">
        <v>0</v>
      </c>
      <c r="Z101" s="179">
        <v>0</v>
      </c>
      <c r="AA101" s="179">
        <v>0</v>
      </c>
      <c r="AB101" s="179">
        <v>0</v>
      </c>
      <c r="AC101" s="398">
        <v>0</v>
      </c>
      <c r="AD101" s="179">
        <v>0</v>
      </c>
      <c r="AE101" s="179">
        <v>0</v>
      </c>
      <c r="AF101" s="179">
        <v>0</v>
      </c>
      <c r="AG101" s="179">
        <v>0</v>
      </c>
      <c r="AH101" s="179">
        <v>0</v>
      </c>
      <c r="AI101" s="179">
        <v>0</v>
      </c>
      <c r="AJ101" s="179">
        <v>0</v>
      </c>
      <c r="AK101" s="179">
        <v>0</v>
      </c>
      <c r="AL101" s="179">
        <v>0</v>
      </c>
      <c r="AM101" s="179">
        <v>0</v>
      </c>
      <c r="AN101" s="179">
        <v>0</v>
      </c>
      <c r="AO101" s="179">
        <v>0</v>
      </c>
      <c r="AP101" s="138">
        <v>0</v>
      </c>
      <c r="AQ101" s="98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  <c r="AW101" s="98">
        <v>0</v>
      </c>
      <c r="AX101" s="98">
        <v>0</v>
      </c>
      <c r="AY101" s="98">
        <v>0</v>
      </c>
      <c r="AZ101" s="98">
        <v>0</v>
      </c>
      <c r="BA101" s="98">
        <v>0</v>
      </c>
      <c r="BB101" s="138">
        <v>0</v>
      </c>
      <c r="BC101" s="98">
        <v>0</v>
      </c>
      <c r="BD101" s="98">
        <v>0</v>
      </c>
      <c r="BE101" s="98">
        <v>0</v>
      </c>
      <c r="BF101" s="98">
        <v>0</v>
      </c>
      <c r="BG101" s="98">
        <v>0</v>
      </c>
      <c r="BH101" s="98">
        <v>0</v>
      </c>
      <c r="BI101" s="98">
        <v>0</v>
      </c>
      <c r="BJ101" s="98">
        <v>0</v>
      </c>
      <c r="BK101" s="98">
        <v>0</v>
      </c>
      <c r="BL101" s="98">
        <v>0</v>
      </c>
      <c r="BM101" s="98">
        <v>0</v>
      </c>
      <c r="BN101" s="443">
        <f t="shared" si="43"/>
        <v>0</v>
      </c>
      <c r="BO101" s="98">
        <v>0</v>
      </c>
      <c r="BP101" s="98">
        <v>0</v>
      </c>
      <c r="BQ101" s="98">
        <v>0</v>
      </c>
      <c r="BR101" s="98">
        <v>0</v>
      </c>
      <c r="BS101" s="98">
        <v>0</v>
      </c>
      <c r="BT101" s="98">
        <v>0</v>
      </c>
      <c r="BU101" s="98">
        <v>0</v>
      </c>
      <c r="BV101" s="98">
        <v>0</v>
      </c>
      <c r="BW101" s="98">
        <v>0</v>
      </c>
      <c r="BX101" s="98">
        <v>0</v>
      </c>
      <c r="BY101" s="98">
        <v>0</v>
      </c>
      <c r="BZ101" s="98">
        <v>0</v>
      </c>
      <c r="CA101" s="138">
        <v>0</v>
      </c>
      <c r="CB101" s="98">
        <v>2</v>
      </c>
      <c r="CC101" s="98">
        <v>23</v>
      </c>
      <c r="CD101" s="98">
        <v>16</v>
      </c>
      <c r="CE101" s="98">
        <v>21</v>
      </c>
      <c r="CF101" s="98">
        <v>26</v>
      </c>
      <c r="CG101" s="98">
        <v>33</v>
      </c>
      <c r="CH101" s="98">
        <v>25</v>
      </c>
      <c r="CI101" s="98">
        <v>16</v>
      </c>
      <c r="CJ101" s="98">
        <v>25</v>
      </c>
      <c r="CK101" s="98">
        <v>13</v>
      </c>
      <c r="CL101" s="244">
        <v>28</v>
      </c>
      <c r="CM101" s="367">
        <f t="shared" si="28"/>
        <v>0</v>
      </c>
      <c r="CN101" s="367">
        <f t="shared" si="29"/>
        <v>0</v>
      </c>
      <c r="CO101" s="27">
        <f t="shared" si="30"/>
        <v>228</v>
      </c>
      <c r="CP101" s="368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  <c r="DL101" s="234"/>
      <c r="DM101" s="234"/>
    </row>
    <row r="102" spans="1:117" ht="20.100000000000001" customHeight="1" x14ac:dyDescent="0.25">
      <c r="A102" s="549"/>
      <c r="B102" s="474" t="s">
        <v>28</v>
      </c>
      <c r="C102" s="475" t="s">
        <v>29</v>
      </c>
      <c r="D102" s="476">
        <v>1</v>
      </c>
      <c r="E102" s="477">
        <v>4</v>
      </c>
      <c r="F102" s="477">
        <v>0</v>
      </c>
      <c r="G102" s="477">
        <v>0</v>
      </c>
      <c r="H102" s="477">
        <v>2</v>
      </c>
      <c r="I102" s="477">
        <v>0</v>
      </c>
      <c r="J102" s="477">
        <v>0</v>
      </c>
      <c r="K102" s="477">
        <v>0</v>
      </c>
      <c r="L102" s="477">
        <v>0</v>
      </c>
      <c r="M102" s="478">
        <v>0</v>
      </c>
      <c r="N102" s="478">
        <v>0</v>
      </c>
      <c r="O102" s="477">
        <v>0</v>
      </c>
      <c r="P102" s="479">
        <f>SUM(D102:O102)</f>
        <v>7</v>
      </c>
      <c r="Q102" s="480">
        <v>0</v>
      </c>
      <c r="R102" s="480">
        <v>0</v>
      </c>
      <c r="S102" s="480">
        <v>0</v>
      </c>
      <c r="T102" s="480">
        <v>0</v>
      </c>
      <c r="U102" s="480">
        <v>0</v>
      </c>
      <c r="V102" s="480">
        <v>0</v>
      </c>
      <c r="W102" s="480">
        <v>0</v>
      </c>
      <c r="X102" s="480">
        <v>0</v>
      </c>
      <c r="Y102" s="480">
        <v>0</v>
      </c>
      <c r="Z102" s="480">
        <v>0</v>
      </c>
      <c r="AA102" s="480">
        <v>0</v>
      </c>
      <c r="AB102" s="481">
        <v>0</v>
      </c>
      <c r="AC102" s="479">
        <f>SUM(Q102:AB102)</f>
        <v>0</v>
      </c>
      <c r="AD102" s="481">
        <v>0</v>
      </c>
      <c r="AE102" s="481">
        <v>0</v>
      </c>
      <c r="AF102" s="481">
        <v>0</v>
      </c>
      <c r="AG102" s="481">
        <v>1</v>
      </c>
      <c r="AH102" s="481">
        <v>2</v>
      </c>
      <c r="AI102" s="481">
        <v>0</v>
      </c>
      <c r="AJ102" s="481">
        <v>0</v>
      </c>
      <c r="AK102" s="481">
        <v>0</v>
      </c>
      <c r="AL102" s="481">
        <v>0</v>
      </c>
      <c r="AM102" s="481">
        <v>0</v>
      </c>
      <c r="AN102" s="481">
        <v>0</v>
      </c>
      <c r="AO102" s="481">
        <v>0</v>
      </c>
      <c r="AP102" s="482">
        <v>0</v>
      </c>
      <c r="AQ102" s="481">
        <v>0</v>
      </c>
      <c r="AR102" s="481">
        <v>0</v>
      </c>
      <c r="AS102" s="481">
        <v>0</v>
      </c>
      <c r="AT102" s="481">
        <v>0</v>
      </c>
      <c r="AU102" s="481">
        <v>0</v>
      </c>
      <c r="AV102" s="481">
        <v>0</v>
      </c>
      <c r="AW102" s="481">
        <v>0</v>
      </c>
      <c r="AX102" s="481">
        <v>0</v>
      </c>
      <c r="AY102" s="481">
        <v>0</v>
      </c>
      <c r="AZ102" s="481">
        <v>0</v>
      </c>
      <c r="BA102" s="481">
        <v>0</v>
      </c>
      <c r="BB102" s="482">
        <v>0</v>
      </c>
      <c r="BC102" s="481">
        <v>0</v>
      </c>
      <c r="BD102" s="481">
        <v>0</v>
      </c>
      <c r="BE102" s="481">
        <v>1</v>
      </c>
      <c r="BF102" s="481">
        <v>0</v>
      </c>
      <c r="BG102" s="481">
        <v>0</v>
      </c>
      <c r="BH102" s="55">
        <v>0</v>
      </c>
      <c r="BI102" s="481">
        <v>0</v>
      </c>
      <c r="BJ102" s="481">
        <v>0</v>
      </c>
      <c r="BK102" s="481">
        <v>0</v>
      </c>
      <c r="BL102" s="481">
        <v>0</v>
      </c>
      <c r="BM102" s="481">
        <v>0</v>
      </c>
      <c r="BN102" s="483">
        <f t="shared" si="43"/>
        <v>1</v>
      </c>
      <c r="BO102" s="481">
        <v>0</v>
      </c>
      <c r="BP102" s="481">
        <v>0</v>
      </c>
      <c r="BQ102" s="481">
        <v>0</v>
      </c>
      <c r="BR102" s="481">
        <v>1</v>
      </c>
      <c r="BS102" s="481">
        <v>1</v>
      </c>
      <c r="BT102" s="481">
        <v>0</v>
      </c>
      <c r="BU102" s="481">
        <v>2</v>
      </c>
      <c r="BV102" s="481">
        <v>1</v>
      </c>
      <c r="BW102" s="481">
        <v>0</v>
      </c>
      <c r="BX102" s="481">
        <v>0</v>
      </c>
      <c r="BY102" s="481">
        <v>0</v>
      </c>
      <c r="BZ102" s="481">
        <v>3</v>
      </c>
      <c r="CA102" s="482">
        <v>1</v>
      </c>
      <c r="CB102" s="481">
        <v>0</v>
      </c>
      <c r="CC102" s="481">
        <v>0</v>
      </c>
      <c r="CD102" s="481">
        <v>0</v>
      </c>
      <c r="CE102" s="481">
        <v>0</v>
      </c>
      <c r="CF102" s="481">
        <v>0</v>
      </c>
      <c r="CG102" s="481">
        <v>1</v>
      </c>
      <c r="CH102" s="481">
        <v>0</v>
      </c>
      <c r="CI102" s="481">
        <v>1</v>
      </c>
      <c r="CJ102" s="481">
        <v>3</v>
      </c>
      <c r="CK102" s="481">
        <v>5</v>
      </c>
      <c r="CL102" s="484">
        <v>0</v>
      </c>
      <c r="CM102" s="485">
        <f t="shared" si="28"/>
        <v>1</v>
      </c>
      <c r="CN102" s="485">
        <f t="shared" si="29"/>
        <v>8</v>
      </c>
      <c r="CO102" s="486">
        <f t="shared" si="30"/>
        <v>11</v>
      </c>
      <c r="CP102" s="487">
        <f t="shared" ref="CP102:CP125" si="44">((CO102/CN102)-1)*100</f>
        <v>37.5</v>
      </c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  <c r="DK102" s="234"/>
      <c r="DL102" s="234"/>
      <c r="DM102" s="234"/>
    </row>
    <row r="103" spans="1:117" ht="20.100000000000001" customHeight="1" x14ac:dyDescent="0.25">
      <c r="A103" s="549"/>
      <c r="B103" s="474" t="s">
        <v>30</v>
      </c>
      <c r="C103" s="475" t="s">
        <v>31</v>
      </c>
      <c r="D103" s="476">
        <v>1</v>
      </c>
      <c r="E103" s="477">
        <v>4</v>
      </c>
      <c r="F103" s="477">
        <v>0</v>
      </c>
      <c r="G103" s="477">
        <v>0</v>
      </c>
      <c r="H103" s="477">
        <v>1</v>
      </c>
      <c r="I103" s="477">
        <v>0</v>
      </c>
      <c r="J103" s="477">
        <v>0</v>
      </c>
      <c r="K103" s="477">
        <v>0</v>
      </c>
      <c r="L103" s="477">
        <v>0</v>
      </c>
      <c r="M103" s="478">
        <v>0</v>
      </c>
      <c r="N103" s="478">
        <v>0</v>
      </c>
      <c r="O103" s="477">
        <v>0</v>
      </c>
      <c r="P103" s="479">
        <f>SUM(D103:O103)</f>
        <v>6</v>
      </c>
      <c r="Q103" s="480">
        <v>0</v>
      </c>
      <c r="R103" s="480">
        <v>0</v>
      </c>
      <c r="S103" s="480">
        <v>0</v>
      </c>
      <c r="T103" s="480">
        <v>0</v>
      </c>
      <c r="U103" s="480">
        <v>0</v>
      </c>
      <c r="V103" s="480">
        <v>0</v>
      </c>
      <c r="W103" s="480">
        <v>0</v>
      </c>
      <c r="X103" s="480">
        <v>0</v>
      </c>
      <c r="Y103" s="480">
        <v>0</v>
      </c>
      <c r="Z103" s="480">
        <v>0</v>
      </c>
      <c r="AA103" s="480">
        <v>0</v>
      </c>
      <c r="AB103" s="481">
        <v>0</v>
      </c>
      <c r="AC103" s="479">
        <f>SUM(Q103:AB103)</f>
        <v>0</v>
      </c>
      <c r="AD103" s="481">
        <v>0</v>
      </c>
      <c r="AE103" s="481">
        <v>0</v>
      </c>
      <c r="AF103" s="481">
        <v>0</v>
      </c>
      <c r="AG103" s="481">
        <v>1</v>
      </c>
      <c r="AH103" s="481">
        <v>2</v>
      </c>
      <c r="AI103" s="481">
        <v>0</v>
      </c>
      <c r="AJ103" s="481">
        <v>0</v>
      </c>
      <c r="AK103" s="481">
        <v>0</v>
      </c>
      <c r="AL103" s="481">
        <v>0</v>
      </c>
      <c r="AM103" s="481">
        <v>0</v>
      </c>
      <c r="AN103" s="481">
        <v>0</v>
      </c>
      <c r="AO103" s="481">
        <v>0</v>
      </c>
      <c r="AP103" s="482">
        <v>0</v>
      </c>
      <c r="AQ103" s="481">
        <v>0</v>
      </c>
      <c r="AR103" s="481">
        <v>0</v>
      </c>
      <c r="AS103" s="481">
        <v>0</v>
      </c>
      <c r="AT103" s="481">
        <v>0</v>
      </c>
      <c r="AU103" s="481">
        <v>0</v>
      </c>
      <c r="AV103" s="481">
        <v>0</v>
      </c>
      <c r="AW103" s="481">
        <v>0</v>
      </c>
      <c r="AX103" s="481">
        <v>0</v>
      </c>
      <c r="AY103" s="481">
        <v>0</v>
      </c>
      <c r="AZ103" s="481">
        <v>0</v>
      </c>
      <c r="BA103" s="481">
        <v>0</v>
      </c>
      <c r="BB103" s="482">
        <v>0</v>
      </c>
      <c r="BC103" s="481">
        <v>0</v>
      </c>
      <c r="BD103" s="481">
        <v>0</v>
      </c>
      <c r="BE103" s="481">
        <v>0</v>
      </c>
      <c r="BF103" s="481">
        <v>0</v>
      </c>
      <c r="BG103" s="481">
        <v>0</v>
      </c>
      <c r="BH103" s="55">
        <v>0</v>
      </c>
      <c r="BI103" s="481">
        <v>0</v>
      </c>
      <c r="BJ103" s="481">
        <v>0</v>
      </c>
      <c r="BK103" s="481">
        <v>0</v>
      </c>
      <c r="BL103" s="481">
        <v>0</v>
      </c>
      <c r="BM103" s="481">
        <v>0</v>
      </c>
      <c r="BN103" s="483">
        <f t="shared" si="43"/>
        <v>0</v>
      </c>
      <c r="BO103" s="481">
        <v>0</v>
      </c>
      <c r="BP103" s="481">
        <v>0</v>
      </c>
      <c r="BQ103" s="481">
        <v>0</v>
      </c>
      <c r="BR103" s="481">
        <v>0</v>
      </c>
      <c r="BS103" s="481">
        <v>0</v>
      </c>
      <c r="BT103" s="481">
        <v>0</v>
      </c>
      <c r="BU103" s="481">
        <v>0</v>
      </c>
      <c r="BV103" s="481">
        <v>0</v>
      </c>
      <c r="BW103" s="481">
        <v>0</v>
      </c>
      <c r="BX103" s="481">
        <v>0</v>
      </c>
      <c r="BY103" s="481">
        <v>0</v>
      </c>
      <c r="BZ103" s="481">
        <v>0</v>
      </c>
      <c r="CA103" s="482">
        <v>0</v>
      </c>
      <c r="CB103" s="481">
        <v>0</v>
      </c>
      <c r="CC103" s="481">
        <v>0</v>
      </c>
      <c r="CD103" s="481">
        <v>0</v>
      </c>
      <c r="CE103" s="481">
        <v>0</v>
      </c>
      <c r="CF103" s="481">
        <v>0</v>
      </c>
      <c r="CG103" s="481">
        <v>0</v>
      </c>
      <c r="CH103" s="481">
        <v>0</v>
      </c>
      <c r="CI103" s="481">
        <v>0</v>
      </c>
      <c r="CJ103" s="481">
        <v>0</v>
      </c>
      <c r="CK103" s="481">
        <v>0</v>
      </c>
      <c r="CL103" s="484">
        <v>0</v>
      </c>
      <c r="CM103" s="485">
        <f t="shared" si="28"/>
        <v>0</v>
      </c>
      <c r="CN103" s="485">
        <f t="shared" si="29"/>
        <v>0</v>
      </c>
      <c r="CO103" s="486">
        <f t="shared" si="30"/>
        <v>0</v>
      </c>
      <c r="CP103" s="487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  <c r="DL103" s="234"/>
      <c r="DM103" s="234"/>
    </row>
    <row r="104" spans="1:117" ht="20.100000000000001" customHeight="1" x14ac:dyDescent="0.25">
      <c r="A104" s="549"/>
      <c r="B104" s="474" t="s">
        <v>136</v>
      </c>
      <c r="C104" s="475" t="s">
        <v>137</v>
      </c>
      <c r="D104" s="476">
        <v>0</v>
      </c>
      <c r="E104" s="477">
        <v>0</v>
      </c>
      <c r="F104" s="477">
        <v>0</v>
      </c>
      <c r="G104" s="477">
        <v>0</v>
      </c>
      <c r="H104" s="477">
        <v>1</v>
      </c>
      <c r="I104" s="477">
        <v>0</v>
      </c>
      <c r="J104" s="477">
        <v>0</v>
      </c>
      <c r="K104" s="477">
        <v>0</v>
      </c>
      <c r="L104" s="477">
        <v>0</v>
      </c>
      <c r="M104" s="478">
        <v>0</v>
      </c>
      <c r="N104" s="478">
        <v>0</v>
      </c>
      <c r="O104" s="477">
        <v>0</v>
      </c>
      <c r="P104" s="479">
        <f>SUM(D104:O104)</f>
        <v>1</v>
      </c>
      <c r="Q104" s="480">
        <v>0</v>
      </c>
      <c r="R104" s="480">
        <v>0</v>
      </c>
      <c r="S104" s="480">
        <v>0</v>
      </c>
      <c r="T104" s="480">
        <v>0</v>
      </c>
      <c r="U104" s="480">
        <v>0</v>
      </c>
      <c r="V104" s="480">
        <v>0</v>
      </c>
      <c r="W104" s="480">
        <v>0</v>
      </c>
      <c r="X104" s="480">
        <v>0</v>
      </c>
      <c r="Y104" s="480">
        <v>0</v>
      </c>
      <c r="Z104" s="480">
        <v>0</v>
      </c>
      <c r="AA104" s="480">
        <v>0</v>
      </c>
      <c r="AB104" s="481">
        <v>0</v>
      </c>
      <c r="AC104" s="479">
        <f>SUM(Q104:AB104)</f>
        <v>0</v>
      </c>
      <c r="AD104" s="481">
        <v>0</v>
      </c>
      <c r="AE104" s="481">
        <v>0</v>
      </c>
      <c r="AF104" s="481">
        <v>0</v>
      </c>
      <c r="AG104" s="481">
        <v>0</v>
      </c>
      <c r="AH104" s="481">
        <v>0</v>
      </c>
      <c r="AI104" s="481">
        <v>0</v>
      </c>
      <c r="AJ104" s="481">
        <v>0</v>
      </c>
      <c r="AK104" s="481">
        <v>0</v>
      </c>
      <c r="AL104" s="481">
        <v>0</v>
      </c>
      <c r="AM104" s="481">
        <v>0</v>
      </c>
      <c r="AN104" s="481">
        <v>0</v>
      </c>
      <c r="AO104" s="481">
        <v>0</v>
      </c>
      <c r="AP104" s="482">
        <v>0</v>
      </c>
      <c r="AQ104" s="481">
        <v>0</v>
      </c>
      <c r="AR104" s="481">
        <v>0</v>
      </c>
      <c r="AS104" s="481">
        <v>0</v>
      </c>
      <c r="AT104" s="481">
        <v>0</v>
      </c>
      <c r="AU104" s="481">
        <v>0</v>
      </c>
      <c r="AV104" s="481">
        <v>0</v>
      </c>
      <c r="AW104" s="481">
        <v>0</v>
      </c>
      <c r="AX104" s="481">
        <v>0</v>
      </c>
      <c r="AY104" s="481">
        <v>0</v>
      </c>
      <c r="AZ104" s="481">
        <v>0</v>
      </c>
      <c r="BA104" s="481">
        <v>0</v>
      </c>
      <c r="BB104" s="482">
        <v>0</v>
      </c>
      <c r="BC104" s="481">
        <v>0</v>
      </c>
      <c r="BD104" s="481">
        <v>0</v>
      </c>
      <c r="BE104" s="481">
        <v>1</v>
      </c>
      <c r="BF104" s="481">
        <v>0</v>
      </c>
      <c r="BG104" s="481">
        <v>0</v>
      </c>
      <c r="BH104" s="55">
        <v>0</v>
      </c>
      <c r="BI104" s="481">
        <v>0</v>
      </c>
      <c r="BJ104" s="481">
        <v>0</v>
      </c>
      <c r="BK104" s="481">
        <v>0</v>
      </c>
      <c r="BL104" s="481">
        <v>0</v>
      </c>
      <c r="BM104" s="481">
        <v>0</v>
      </c>
      <c r="BN104" s="483">
        <f t="shared" si="43"/>
        <v>1</v>
      </c>
      <c r="BO104" s="481">
        <v>0</v>
      </c>
      <c r="BP104" s="481">
        <v>0</v>
      </c>
      <c r="BQ104" s="481">
        <v>0</v>
      </c>
      <c r="BR104" s="481">
        <v>1</v>
      </c>
      <c r="BS104" s="481">
        <v>1</v>
      </c>
      <c r="BT104" s="481">
        <v>0</v>
      </c>
      <c r="BU104" s="481">
        <v>2</v>
      </c>
      <c r="BV104" s="481">
        <v>1</v>
      </c>
      <c r="BW104" s="481">
        <v>0</v>
      </c>
      <c r="BX104" s="481">
        <v>0</v>
      </c>
      <c r="BY104" s="481">
        <v>0</v>
      </c>
      <c r="BZ104" s="481">
        <v>4</v>
      </c>
      <c r="CA104" s="482">
        <v>0</v>
      </c>
      <c r="CB104" s="481">
        <v>0</v>
      </c>
      <c r="CC104" s="481">
        <v>0</v>
      </c>
      <c r="CD104" s="481">
        <v>0</v>
      </c>
      <c r="CE104" s="481">
        <v>0</v>
      </c>
      <c r="CF104" s="481">
        <v>0</v>
      </c>
      <c r="CG104" s="481">
        <v>1</v>
      </c>
      <c r="CH104" s="481">
        <v>0</v>
      </c>
      <c r="CI104" s="481">
        <v>1</v>
      </c>
      <c r="CJ104" s="481">
        <v>4</v>
      </c>
      <c r="CK104" s="481">
        <v>4</v>
      </c>
      <c r="CL104" s="484">
        <v>0</v>
      </c>
      <c r="CM104" s="485">
        <f t="shared" si="28"/>
        <v>1</v>
      </c>
      <c r="CN104" s="485">
        <f t="shared" si="29"/>
        <v>9</v>
      </c>
      <c r="CO104" s="486">
        <f t="shared" si="30"/>
        <v>10</v>
      </c>
      <c r="CP104" s="487">
        <f t="shared" si="44"/>
        <v>11.111111111111116</v>
      </c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  <c r="DK104" s="234"/>
      <c r="DL104" s="234"/>
      <c r="DM104" s="234"/>
    </row>
    <row r="105" spans="1:117" ht="20.100000000000001" customHeight="1" x14ac:dyDescent="0.25">
      <c r="A105" s="549"/>
      <c r="B105" s="173" t="s">
        <v>32</v>
      </c>
      <c r="C105" s="130" t="s">
        <v>133</v>
      </c>
      <c r="D105" s="178">
        <v>337</v>
      </c>
      <c r="E105" s="179">
        <v>211</v>
      </c>
      <c r="F105" s="179">
        <v>243</v>
      </c>
      <c r="G105" s="179">
        <v>224</v>
      </c>
      <c r="H105" s="179">
        <v>245</v>
      </c>
      <c r="I105" s="179">
        <v>252</v>
      </c>
      <c r="J105" s="179">
        <v>240</v>
      </c>
      <c r="K105" s="179">
        <v>188</v>
      </c>
      <c r="L105" s="179">
        <v>204</v>
      </c>
      <c r="M105" s="182">
        <v>213</v>
      </c>
      <c r="N105" s="182">
        <v>215</v>
      </c>
      <c r="O105" s="179">
        <v>352</v>
      </c>
      <c r="P105" s="170">
        <f>SUM(D105:O105)</f>
        <v>2924</v>
      </c>
      <c r="Q105" s="180">
        <v>201</v>
      </c>
      <c r="R105" s="180">
        <v>204</v>
      </c>
      <c r="S105" s="180">
        <v>292</v>
      </c>
      <c r="T105" s="180">
        <v>295</v>
      </c>
      <c r="U105" s="180">
        <v>426</v>
      </c>
      <c r="V105" s="180">
        <v>419</v>
      </c>
      <c r="W105" s="180">
        <v>314</v>
      </c>
      <c r="X105" s="180">
        <v>391</v>
      </c>
      <c r="Y105" s="180">
        <v>426</v>
      </c>
      <c r="Z105" s="180">
        <v>337</v>
      </c>
      <c r="AA105" s="181">
        <v>327</v>
      </c>
      <c r="AB105" s="181">
        <v>488</v>
      </c>
      <c r="AC105" s="170">
        <f>SUM(Q105:AB105)</f>
        <v>4120</v>
      </c>
      <c r="AD105" s="181">
        <v>347</v>
      </c>
      <c r="AE105" s="181">
        <v>348</v>
      </c>
      <c r="AF105" s="181">
        <v>397</v>
      </c>
      <c r="AG105" s="181">
        <v>494</v>
      </c>
      <c r="AH105" s="181">
        <v>485</v>
      </c>
      <c r="AI105" s="181">
        <v>495</v>
      </c>
      <c r="AJ105" s="181">
        <v>479</v>
      </c>
      <c r="AK105" s="181">
        <v>380</v>
      </c>
      <c r="AL105" s="181">
        <v>386</v>
      </c>
      <c r="AM105" s="243">
        <v>401</v>
      </c>
      <c r="AN105" s="243">
        <v>445</v>
      </c>
      <c r="AO105" s="243">
        <v>489</v>
      </c>
      <c r="AP105" s="138">
        <v>471</v>
      </c>
      <c r="AQ105" s="98">
        <v>660</v>
      </c>
      <c r="AR105" s="98">
        <v>762</v>
      </c>
      <c r="AS105" s="98">
        <v>690</v>
      </c>
      <c r="AT105" s="98">
        <v>872</v>
      </c>
      <c r="AU105" s="98">
        <v>713</v>
      </c>
      <c r="AV105" s="98">
        <v>899</v>
      </c>
      <c r="AW105" s="98">
        <v>817</v>
      </c>
      <c r="AX105" s="98">
        <v>856</v>
      </c>
      <c r="AY105" s="98">
        <v>1038</v>
      </c>
      <c r="AZ105" s="98">
        <v>932</v>
      </c>
      <c r="BA105" s="98">
        <v>1018</v>
      </c>
      <c r="BB105" s="138">
        <v>924</v>
      </c>
      <c r="BC105" s="98">
        <v>931</v>
      </c>
      <c r="BD105" s="98">
        <v>1123</v>
      </c>
      <c r="BE105" s="98">
        <v>1294</v>
      </c>
      <c r="BF105" s="98">
        <v>1524</v>
      </c>
      <c r="BG105" s="98">
        <v>1280</v>
      </c>
      <c r="BH105" s="98">
        <v>1702</v>
      </c>
      <c r="BI105" s="98">
        <v>1464</v>
      </c>
      <c r="BJ105" s="98">
        <v>1553</v>
      </c>
      <c r="BK105" s="98">
        <v>1770</v>
      </c>
      <c r="BL105" s="98">
        <v>1810</v>
      </c>
      <c r="BM105" s="98">
        <v>2059</v>
      </c>
      <c r="BN105" s="443">
        <f t="shared" si="43"/>
        <v>17434</v>
      </c>
      <c r="BO105" s="98">
        <v>1752</v>
      </c>
      <c r="BP105" s="98">
        <v>1745</v>
      </c>
      <c r="BQ105" s="98">
        <v>1836</v>
      </c>
      <c r="BR105" s="98">
        <v>1821</v>
      </c>
      <c r="BS105" s="98">
        <v>1971</v>
      </c>
      <c r="BT105" s="98">
        <v>1705</v>
      </c>
      <c r="BU105" s="98">
        <v>1946</v>
      </c>
      <c r="BV105" s="98">
        <v>1813</v>
      </c>
      <c r="BW105" s="98">
        <v>1478</v>
      </c>
      <c r="BX105" s="98">
        <v>1160</v>
      </c>
      <c r="BY105" s="98">
        <v>1012</v>
      </c>
      <c r="BZ105" s="98">
        <v>1328</v>
      </c>
      <c r="CA105" s="138">
        <v>1184</v>
      </c>
      <c r="CB105" s="98">
        <v>1028</v>
      </c>
      <c r="CC105" s="98">
        <v>1203</v>
      </c>
      <c r="CD105" s="98">
        <v>1151</v>
      </c>
      <c r="CE105" s="98">
        <v>1100</v>
      </c>
      <c r="CF105" s="98">
        <v>1176</v>
      </c>
      <c r="CG105" s="98">
        <v>1250</v>
      </c>
      <c r="CH105" s="98">
        <v>1101</v>
      </c>
      <c r="CI105" s="98">
        <v>1197</v>
      </c>
      <c r="CJ105" s="98">
        <v>1192</v>
      </c>
      <c r="CK105" s="98">
        <v>1041</v>
      </c>
      <c r="CL105" s="244">
        <v>1283</v>
      </c>
      <c r="CM105" s="367">
        <f t="shared" si="28"/>
        <v>17434</v>
      </c>
      <c r="CN105" s="367">
        <f t="shared" si="29"/>
        <v>19567</v>
      </c>
      <c r="CO105" s="27">
        <f t="shared" si="30"/>
        <v>13906</v>
      </c>
      <c r="CP105" s="368">
        <f t="shared" si="44"/>
        <v>-28.931364031277152</v>
      </c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  <c r="DJ105" s="234"/>
      <c r="DK105" s="234"/>
      <c r="DL105" s="234"/>
      <c r="DM105" s="234"/>
    </row>
    <row r="106" spans="1:117" ht="20.100000000000001" customHeight="1" x14ac:dyDescent="0.25">
      <c r="A106" s="549"/>
      <c r="B106" s="173" t="s">
        <v>103</v>
      </c>
      <c r="C106" s="130" t="s">
        <v>104</v>
      </c>
      <c r="D106" s="178">
        <v>0</v>
      </c>
      <c r="E106" s="179">
        <v>0</v>
      </c>
      <c r="F106" s="179">
        <v>0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368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79">
        <v>0</v>
      </c>
      <c r="AB106" s="179">
        <v>0</v>
      </c>
      <c r="AC106" s="398">
        <v>0</v>
      </c>
      <c r="AD106" s="179">
        <v>0</v>
      </c>
      <c r="AE106" s="179">
        <v>0</v>
      </c>
      <c r="AF106" s="179">
        <v>0</v>
      </c>
      <c r="AG106" s="179">
        <v>0</v>
      </c>
      <c r="AH106" s="179">
        <v>0</v>
      </c>
      <c r="AI106" s="179">
        <v>0</v>
      </c>
      <c r="AJ106" s="179">
        <v>0</v>
      </c>
      <c r="AK106" s="179">
        <v>0</v>
      </c>
      <c r="AL106" s="179">
        <v>0</v>
      </c>
      <c r="AM106" s="179">
        <v>0</v>
      </c>
      <c r="AN106" s="179">
        <v>0</v>
      </c>
      <c r="AO106" s="396">
        <v>0</v>
      </c>
      <c r="AP106" s="138">
        <v>0</v>
      </c>
      <c r="AQ106" s="98">
        <v>0</v>
      </c>
      <c r="AR106" s="98">
        <v>0</v>
      </c>
      <c r="AS106" s="98">
        <v>0</v>
      </c>
      <c r="AT106" s="98">
        <v>0</v>
      </c>
      <c r="AU106" s="98">
        <v>0</v>
      </c>
      <c r="AV106" s="98">
        <v>0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2</v>
      </c>
      <c r="BG106" s="98">
        <v>0</v>
      </c>
      <c r="BH106" s="98">
        <v>3</v>
      </c>
      <c r="BI106" s="98">
        <v>3</v>
      </c>
      <c r="BJ106" s="98">
        <v>3</v>
      </c>
      <c r="BK106" s="98">
        <v>0</v>
      </c>
      <c r="BL106" s="98">
        <v>1</v>
      </c>
      <c r="BM106" s="98">
        <v>1</v>
      </c>
      <c r="BN106" s="443">
        <f t="shared" si="43"/>
        <v>13</v>
      </c>
      <c r="BO106" s="98">
        <v>1</v>
      </c>
      <c r="BP106" s="98">
        <v>0</v>
      </c>
      <c r="BQ106" s="98">
        <v>2</v>
      </c>
      <c r="BR106" s="98">
        <v>0</v>
      </c>
      <c r="BS106" s="98">
        <v>1</v>
      </c>
      <c r="BT106" s="98">
        <v>1</v>
      </c>
      <c r="BU106" s="98">
        <v>2</v>
      </c>
      <c r="BV106" s="98">
        <v>0</v>
      </c>
      <c r="BW106" s="98">
        <v>0</v>
      </c>
      <c r="BX106" s="98">
        <v>0</v>
      </c>
      <c r="BY106" s="98">
        <v>0</v>
      </c>
      <c r="BZ106" s="98">
        <v>0</v>
      </c>
      <c r="CA106" s="138">
        <v>0</v>
      </c>
      <c r="CB106" s="98">
        <v>0</v>
      </c>
      <c r="CC106" s="98">
        <v>0</v>
      </c>
      <c r="CD106" s="98">
        <v>0</v>
      </c>
      <c r="CE106" s="98">
        <v>0</v>
      </c>
      <c r="CF106" s="98">
        <v>0</v>
      </c>
      <c r="CG106" s="98">
        <v>0</v>
      </c>
      <c r="CH106" s="98">
        <v>1</v>
      </c>
      <c r="CI106" s="98">
        <v>0</v>
      </c>
      <c r="CJ106" s="98">
        <v>0</v>
      </c>
      <c r="CK106" s="98">
        <v>1</v>
      </c>
      <c r="CL106" s="244">
        <v>0</v>
      </c>
      <c r="CM106" s="367">
        <f t="shared" si="28"/>
        <v>13</v>
      </c>
      <c r="CN106" s="367">
        <f t="shared" si="29"/>
        <v>7</v>
      </c>
      <c r="CO106" s="27">
        <f t="shared" si="30"/>
        <v>2</v>
      </c>
      <c r="CP106" s="368">
        <f t="shared" si="44"/>
        <v>-71.428571428571431</v>
      </c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  <c r="DJ106" s="234"/>
      <c r="DK106" s="234"/>
      <c r="DL106" s="234"/>
      <c r="DM106" s="234"/>
    </row>
    <row r="107" spans="1:117" ht="20.100000000000001" customHeight="1" x14ac:dyDescent="0.25">
      <c r="A107" s="549"/>
      <c r="B107" s="110" t="s">
        <v>126</v>
      </c>
      <c r="C107" s="130" t="s">
        <v>129</v>
      </c>
      <c r="D107" s="178">
        <v>0</v>
      </c>
      <c r="E107" s="179">
        <v>0</v>
      </c>
      <c r="F107" s="179">
        <v>0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368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79">
        <v>0</v>
      </c>
      <c r="AB107" s="179">
        <v>0</v>
      </c>
      <c r="AC107" s="398">
        <v>0</v>
      </c>
      <c r="AD107" s="179">
        <v>0</v>
      </c>
      <c r="AE107" s="179">
        <v>0</v>
      </c>
      <c r="AF107" s="179">
        <v>0</v>
      </c>
      <c r="AG107" s="179">
        <v>0</v>
      </c>
      <c r="AH107" s="179">
        <v>0</v>
      </c>
      <c r="AI107" s="179">
        <v>0</v>
      </c>
      <c r="AJ107" s="179">
        <v>0</v>
      </c>
      <c r="AK107" s="179">
        <v>0</v>
      </c>
      <c r="AL107" s="179">
        <v>0</v>
      </c>
      <c r="AM107" s="179">
        <v>0</v>
      </c>
      <c r="AN107" s="179">
        <v>0</v>
      </c>
      <c r="AO107" s="396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43">
        <f t="shared" si="43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35</v>
      </c>
      <c r="BX107" s="98">
        <v>65</v>
      </c>
      <c r="BY107" s="98">
        <v>52</v>
      </c>
      <c r="BZ107" s="98">
        <v>66</v>
      </c>
      <c r="CA107" s="138">
        <v>33</v>
      </c>
      <c r="CB107" s="98">
        <v>43</v>
      </c>
      <c r="CC107" s="98">
        <v>63</v>
      </c>
      <c r="CD107" s="98">
        <v>45</v>
      </c>
      <c r="CE107" s="98">
        <v>41</v>
      </c>
      <c r="CF107" s="98">
        <v>43</v>
      </c>
      <c r="CG107" s="98">
        <v>63</v>
      </c>
      <c r="CH107" s="98">
        <v>63</v>
      </c>
      <c r="CI107" s="98">
        <v>63</v>
      </c>
      <c r="CJ107" s="98">
        <v>70</v>
      </c>
      <c r="CK107" s="98">
        <v>76</v>
      </c>
      <c r="CL107" s="244">
        <v>68</v>
      </c>
      <c r="CM107" s="367">
        <f t="shared" si="28"/>
        <v>0</v>
      </c>
      <c r="CN107" s="367">
        <f t="shared" si="29"/>
        <v>218</v>
      </c>
      <c r="CO107" s="27">
        <f t="shared" si="30"/>
        <v>671</v>
      </c>
      <c r="CP107" s="368">
        <f t="shared" si="44"/>
        <v>207.79816513761466</v>
      </c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  <c r="DJ107" s="234"/>
      <c r="DK107" s="234"/>
      <c r="DL107" s="234"/>
      <c r="DM107" s="234"/>
    </row>
    <row r="108" spans="1:117" ht="20.100000000000001" customHeight="1" x14ac:dyDescent="0.25">
      <c r="A108" s="549"/>
      <c r="B108" s="110" t="s">
        <v>127</v>
      </c>
      <c r="C108" s="130" t="s">
        <v>188</v>
      </c>
      <c r="D108" s="178">
        <v>0</v>
      </c>
      <c r="E108" s="179">
        <v>0</v>
      </c>
      <c r="F108" s="179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368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79">
        <v>0</v>
      </c>
      <c r="AB108" s="179">
        <v>0</v>
      </c>
      <c r="AC108" s="398">
        <v>0</v>
      </c>
      <c r="AD108" s="179">
        <v>0</v>
      </c>
      <c r="AE108" s="179">
        <v>0</v>
      </c>
      <c r="AF108" s="179">
        <v>0</v>
      </c>
      <c r="AG108" s="179">
        <v>0</v>
      </c>
      <c r="AH108" s="179">
        <v>0</v>
      </c>
      <c r="AI108" s="179">
        <v>0</v>
      </c>
      <c r="AJ108" s="179">
        <v>0</v>
      </c>
      <c r="AK108" s="179">
        <v>0</v>
      </c>
      <c r="AL108" s="179">
        <v>0</v>
      </c>
      <c r="AM108" s="179">
        <v>0</v>
      </c>
      <c r="AN108" s="179">
        <v>0</v>
      </c>
      <c r="AO108" s="396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43">
        <f t="shared" si="43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1087</v>
      </c>
      <c r="BX108" s="98">
        <v>1961</v>
      </c>
      <c r="BY108" s="98">
        <v>1639</v>
      </c>
      <c r="BZ108" s="98">
        <v>2159</v>
      </c>
      <c r="CA108" s="138">
        <v>1690</v>
      </c>
      <c r="CB108" s="98">
        <v>1652</v>
      </c>
      <c r="CC108" s="98">
        <v>1934</v>
      </c>
      <c r="CD108" s="98">
        <v>2032</v>
      </c>
      <c r="CE108" s="98">
        <v>1930</v>
      </c>
      <c r="CF108" s="98">
        <v>2167</v>
      </c>
      <c r="CG108" s="98">
        <v>2560</v>
      </c>
      <c r="CH108" s="98">
        <v>2412</v>
      </c>
      <c r="CI108" s="98">
        <v>2393</v>
      </c>
      <c r="CJ108" s="98">
        <v>2779</v>
      </c>
      <c r="CK108" s="98">
        <v>2670</v>
      </c>
      <c r="CL108" s="244">
        <v>2996</v>
      </c>
      <c r="CM108" s="367">
        <f t="shared" si="28"/>
        <v>0</v>
      </c>
      <c r="CN108" s="367">
        <f t="shared" si="29"/>
        <v>6846</v>
      </c>
      <c r="CO108" s="27">
        <f t="shared" si="30"/>
        <v>27215</v>
      </c>
      <c r="CP108" s="368">
        <f t="shared" si="44"/>
        <v>297.53140520011686</v>
      </c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  <c r="DJ108" s="234"/>
      <c r="DK108" s="234"/>
      <c r="DL108" s="234"/>
      <c r="DM108" s="234"/>
    </row>
    <row r="109" spans="1:117" ht="20.100000000000001" customHeight="1" x14ac:dyDescent="0.25">
      <c r="A109" s="549"/>
      <c r="B109" s="110" t="s">
        <v>128</v>
      </c>
      <c r="C109" s="130" t="s">
        <v>130</v>
      </c>
      <c r="D109" s="178">
        <v>0</v>
      </c>
      <c r="E109" s="179">
        <v>0</v>
      </c>
      <c r="F109" s="179">
        <v>0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368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  <c r="AA109" s="179">
        <v>0</v>
      </c>
      <c r="AB109" s="179">
        <v>0</v>
      </c>
      <c r="AC109" s="398">
        <v>0</v>
      </c>
      <c r="AD109" s="179">
        <v>0</v>
      </c>
      <c r="AE109" s="179">
        <v>0</v>
      </c>
      <c r="AF109" s="179">
        <v>0</v>
      </c>
      <c r="AG109" s="179">
        <v>0</v>
      </c>
      <c r="AH109" s="179">
        <v>0</v>
      </c>
      <c r="AI109" s="179">
        <v>0</v>
      </c>
      <c r="AJ109" s="179">
        <v>0</v>
      </c>
      <c r="AK109" s="179">
        <v>0</v>
      </c>
      <c r="AL109" s="179">
        <v>0</v>
      </c>
      <c r="AM109" s="179">
        <v>0</v>
      </c>
      <c r="AN109" s="179">
        <v>0</v>
      </c>
      <c r="AO109" s="396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43">
        <f t="shared" si="43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36</v>
      </c>
      <c r="BX109" s="98">
        <v>103</v>
      </c>
      <c r="BY109" s="98">
        <v>111</v>
      </c>
      <c r="BZ109" s="98">
        <v>80</v>
      </c>
      <c r="CA109" s="138">
        <v>54</v>
      </c>
      <c r="CB109" s="98">
        <v>63</v>
      </c>
      <c r="CC109" s="98">
        <v>57</v>
      </c>
      <c r="CD109" s="98">
        <v>67</v>
      </c>
      <c r="CE109" s="98">
        <v>101</v>
      </c>
      <c r="CF109" s="98">
        <v>76</v>
      </c>
      <c r="CG109" s="98">
        <v>77</v>
      </c>
      <c r="CH109" s="98">
        <v>54</v>
      </c>
      <c r="CI109" s="98">
        <v>35</v>
      </c>
      <c r="CJ109" s="98">
        <v>55</v>
      </c>
      <c r="CK109" s="98">
        <v>61</v>
      </c>
      <c r="CL109" s="244">
        <v>47</v>
      </c>
      <c r="CM109" s="367">
        <f t="shared" si="28"/>
        <v>0</v>
      </c>
      <c r="CN109" s="367">
        <f t="shared" si="29"/>
        <v>330</v>
      </c>
      <c r="CO109" s="27">
        <f t="shared" si="30"/>
        <v>747</v>
      </c>
      <c r="CP109" s="368">
        <f t="shared" si="44"/>
        <v>126.36363636363637</v>
      </c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  <c r="DJ109" s="234"/>
      <c r="DK109" s="234"/>
      <c r="DL109" s="234"/>
      <c r="DM109" s="234"/>
    </row>
    <row r="110" spans="1:117" ht="20.100000000000001" customHeight="1" x14ac:dyDescent="0.25">
      <c r="A110" s="549"/>
      <c r="B110" s="110" t="s">
        <v>182</v>
      </c>
      <c r="C110" s="130" t="s">
        <v>184</v>
      </c>
      <c r="D110" s="178">
        <v>0</v>
      </c>
      <c r="E110" s="179">
        <v>0</v>
      </c>
      <c r="F110" s="179">
        <v>0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/>
      <c r="P110" s="368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79">
        <v>0</v>
      </c>
      <c r="AB110" s="179">
        <v>0</v>
      </c>
      <c r="AC110" s="398">
        <v>0</v>
      </c>
      <c r="AD110" s="179">
        <v>0</v>
      </c>
      <c r="AE110" s="179">
        <v>0</v>
      </c>
      <c r="AF110" s="179">
        <v>0</v>
      </c>
      <c r="AG110" s="179">
        <v>0</v>
      </c>
      <c r="AH110" s="179">
        <v>0</v>
      </c>
      <c r="AI110" s="179">
        <v>0</v>
      </c>
      <c r="AJ110" s="179">
        <v>0</v>
      </c>
      <c r="AK110" s="179">
        <v>0</v>
      </c>
      <c r="AL110" s="179">
        <v>0</v>
      </c>
      <c r="AM110" s="179">
        <v>0</v>
      </c>
      <c r="AN110" s="179">
        <v>0</v>
      </c>
      <c r="AO110" s="396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43">
        <f t="shared" si="43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13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46</v>
      </c>
      <c r="CG110" s="98">
        <v>82</v>
      </c>
      <c r="CH110" s="98">
        <v>71</v>
      </c>
      <c r="CI110" s="98">
        <v>78</v>
      </c>
      <c r="CJ110" s="98">
        <v>79</v>
      </c>
      <c r="CK110" s="98">
        <v>62</v>
      </c>
      <c r="CL110" s="244">
        <v>62</v>
      </c>
      <c r="CM110" s="367">
        <f t="shared" si="28"/>
        <v>0</v>
      </c>
      <c r="CN110" s="367">
        <f t="shared" si="29"/>
        <v>0</v>
      </c>
      <c r="CO110" s="27">
        <f t="shared" si="30"/>
        <v>480</v>
      </c>
      <c r="CP110" s="368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  <c r="DJ110" s="234"/>
      <c r="DK110" s="234"/>
      <c r="DL110" s="234"/>
      <c r="DM110" s="234"/>
    </row>
    <row r="111" spans="1:117" ht="20.100000000000001" customHeight="1" x14ac:dyDescent="0.25">
      <c r="A111" s="549"/>
      <c r="B111" s="110" t="s">
        <v>183</v>
      </c>
      <c r="C111" s="130" t="s">
        <v>185</v>
      </c>
      <c r="D111" s="178">
        <v>0</v>
      </c>
      <c r="E111" s="179">
        <v>0</v>
      </c>
      <c r="F111" s="179">
        <v>0</v>
      </c>
      <c r="G111" s="179">
        <v>0</v>
      </c>
      <c r="H111" s="179">
        <v>0</v>
      </c>
      <c r="I111" s="179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368"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79">
        <v>0</v>
      </c>
      <c r="AB111" s="179">
        <v>0</v>
      </c>
      <c r="AC111" s="398">
        <v>0</v>
      </c>
      <c r="AD111" s="179">
        <v>0</v>
      </c>
      <c r="AE111" s="179">
        <v>0</v>
      </c>
      <c r="AF111" s="179">
        <v>0</v>
      </c>
      <c r="AG111" s="179">
        <v>0</v>
      </c>
      <c r="AH111" s="179">
        <v>0</v>
      </c>
      <c r="AI111" s="179">
        <v>0</v>
      </c>
      <c r="AJ111" s="179">
        <v>0</v>
      </c>
      <c r="AK111" s="179">
        <v>0</v>
      </c>
      <c r="AL111" s="179">
        <v>0</v>
      </c>
      <c r="AM111" s="179">
        <v>0</v>
      </c>
      <c r="AN111" s="179">
        <v>0</v>
      </c>
      <c r="AO111" s="396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43">
        <f t="shared" si="43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0</v>
      </c>
      <c r="CA111" s="138">
        <v>0</v>
      </c>
      <c r="CB111" s="98">
        <v>0</v>
      </c>
      <c r="CC111" s="98">
        <v>0</v>
      </c>
      <c r="CD111" s="98">
        <v>0</v>
      </c>
      <c r="CE111" s="98">
        <v>0</v>
      </c>
      <c r="CF111" s="98">
        <v>26</v>
      </c>
      <c r="CG111" s="98">
        <v>52</v>
      </c>
      <c r="CH111" s="98">
        <v>49</v>
      </c>
      <c r="CI111" s="98">
        <v>48</v>
      </c>
      <c r="CJ111" s="98">
        <v>46</v>
      </c>
      <c r="CK111" s="98">
        <v>58</v>
      </c>
      <c r="CL111" s="244">
        <v>69</v>
      </c>
      <c r="CM111" s="367">
        <f t="shared" si="28"/>
        <v>0</v>
      </c>
      <c r="CN111" s="367">
        <f t="shared" si="29"/>
        <v>0</v>
      </c>
      <c r="CO111" s="27">
        <f t="shared" si="30"/>
        <v>348</v>
      </c>
      <c r="CP111" s="368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  <c r="DJ111" s="234"/>
      <c r="DK111" s="234"/>
      <c r="DL111" s="234"/>
      <c r="DM111" s="234"/>
    </row>
    <row r="112" spans="1:117" ht="20.100000000000001" customHeight="1" x14ac:dyDescent="0.25">
      <c r="A112" s="549"/>
      <c r="B112" s="110" t="s">
        <v>194</v>
      </c>
      <c r="C112" s="130" t="s">
        <v>195</v>
      </c>
      <c r="D112" s="178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368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398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396"/>
      <c r="AP112" s="13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13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443">
        <f t="shared" si="43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138">
        <v>0</v>
      </c>
      <c r="CB112" s="98">
        <v>0</v>
      </c>
      <c r="CC112" s="98">
        <v>0</v>
      </c>
      <c r="CD112" s="98">
        <v>0</v>
      </c>
      <c r="CE112" s="98">
        <v>0</v>
      </c>
      <c r="CF112" s="98">
        <v>0</v>
      </c>
      <c r="CG112" s="98">
        <v>0</v>
      </c>
      <c r="CH112" s="98">
        <v>0</v>
      </c>
      <c r="CI112" s="98">
        <v>1</v>
      </c>
      <c r="CJ112" s="98">
        <v>1</v>
      </c>
      <c r="CK112" s="98">
        <v>3</v>
      </c>
      <c r="CL112" s="244">
        <v>12</v>
      </c>
      <c r="CM112" s="367">
        <f t="shared" si="28"/>
        <v>0</v>
      </c>
      <c r="CN112" s="367">
        <f t="shared" si="29"/>
        <v>0</v>
      </c>
      <c r="CO112" s="27">
        <f t="shared" si="30"/>
        <v>17</v>
      </c>
      <c r="CP112" s="368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  <c r="DJ112" s="234"/>
      <c r="DK112" s="234"/>
      <c r="DL112" s="234"/>
      <c r="DM112" s="234"/>
    </row>
    <row r="113" spans="1:3395" ht="20.100000000000001" customHeight="1" x14ac:dyDescent="0.25">
      <c r="A113" s="549"/>
      <c r="B113" s="173" t="s">
        <v>21</v>
      </c>
      <c r="C113" s="174" t="s">
        <v>22</v>
      </c>
      <c r="D113" s="178">
        <v>612</v>
      </c>
      <c r="E113" s="179">
        <v>429</v>
      </c>
      <c r="F113" s="179">
        <v>517</v>
      </c>
      <c r="G113" s="179">
        <v>434</v>
      </c>
      <c r="H113" s="179">
        <v>407</v>
      </c>
      <c r="I113" s="179">
        <v>458</v>
      </c>
      <c r="J113" s="179">
        <v>454</v>
      </c>
      <c r="K113" s="179">
        <v>412</v>
      </c>
      <c r="L113" s="179">
        <v>441</v>
      </c>
      <c r="M113" s="179">
        <v>429</v>
      </c>
      <c r="N113" s="179">
        <v>387</v>
      </c>
      <c r="O113" s="179">
        <v>386</v>
      </c>
      <c r="P113" s="170">
        <f>SUM(D113:O113)</f>
        <v>5366</v>
      </c>
      <c r="Q113" s="180">
        <v>476</v>
      </c>
      <c r="R113" s="180">
        <v>380</v>
      </c>
      <c r="S113" s="180">
        <v>452</v>
      </c>
      <c r="T113" s="180">
        <v>365</v>
      </c>
      <c r="U113" s="180">
        <v>339</v>
      </c>
      <c r="V113" s="180">
        <v>376</v>
      </c>
      <c r="W113" s="180">
        <v>312</v>
      </c>
      <c r="X113" s="180">
        <v>342</v>
      </c>
      <c r="Y113" s="180">
        <v>352</v>
      </c>
      <c r="Z113" s="180">
        <v>354</v>
      </c>
      <c r="AA113" s="181">
        <v>321</v>
      </c>
      <c r="AB113" s="181">
        <v>210</v>
      </c>
      <c r="AC113" s="170">
        <f>SUM(Q113:AB113)</f>
        <v>4279</v>
      </c>
      <c r="AD113" s="181">
        <v>389</v>
      </c>
      <c r="AE113" s="181">
        <v>323</v>
      </c>
      <c r="AF113" s="181">
        <v>366</v>
      </c>
      <c r="AG113" s="181">
        <v>281</v>
      </c>
      <c r="AH113" s="181">
        <v>305</v>
      </c>
      <c r="AI113" s="181">
        <v>300</v>
      </c>
      <c r="AJ113" s="181">
        <v>281</v>
      </c>
      <c r="AK113" s="181">
        <v>306</v>
      </c>
      <c r="AL113" s="181">
        <v>269</v>
      </c>
      <c r="AM113" s="181">
        <v>302</v>
      </c>
      <c r="AN113" s="181">
        <v>292</v>
      </c>
      <c r="AO113" s="437">
        <v>237</v>
      </c>
      <c r="AP113" s="138">
        <v>342</v>
      </c>
      <c r="AQ113" s="98">
        <v>244</v>
      </c>
      <c r="AR113" s="98">
        <v>318</v>
      </c>
      <c r="AS113" s="98">
        <v>249</v>
      </c>
      <c r="AT113" s="98">
        <v>296</v>
      </c>
      <c r="AU113" s="98">
        <v>275</v>
      </c>
      <c r="AV113" s="98">
        <v>323</v>
      </c>
      <c r="AW113" s="98">
        <v>328</v>
      </c>
      <c r="AX113" s="98">
        <v>246</v>
      </c>
      <c r="AY113" s="98">
        <v>293</v>
      </c>
      <c r="AZ113" s="98">
        <v>276</v>
      </c>
      <c r="BA113" s="98">
        <v>249</v>
      </c>
      <c r="BB113" s="138">
        <v>404</v>
      </c>
      <c r="BC113" s="98">
        <v>277</v>
      </c>
      <c r="BD113" s="98">
        <v>274</v>
      </c>
      <c r="BE113" s="98">
        <v>268</v>
      </c>
      <c r="BF113" s="98">
        <v>253</v>
      </c>
      <c r="BG113" s="98">
        <v>328</v>
      </c>
      <c r="BH113" s="98">
        <v>332</v>
      </c>
      <c r="BI113" s="98">
        <v>332</v>
      </c>
      <c r="BJ113" s="98">
        <v>293</v>
      </c>
      <c r="BK113" s="98">
        <v>355</v>
      </c>
      <c r="BL113" s="98">
        <v>323</v>
      </c>
      <c r="BM113" s="98">
        <v>363</v>
      </c>
      <c r="BN113" s="443">
        <f t="shared" ref="BN113:BN135" si="45">SUM(BB113:BM113)</f>
        <v>3802</v>
      </c>
      <c r="BO113" s="98">
        <v>492</v>
      </c>
      <c r="BP113" s="98">
        <v>374</v>
      </c>
      <c r="BQ113" s="98">
        <v>381</v>
      </c>
      <c r="BR113" s="98">
        <v>360</v>
      </c>
      <c r="BS113" s="98">
        <v>355</v>
      </c>
      <c r="BT113" s="98">
        <v>325</v>
      </c>
      <c r="BU113" s="98">
        <v>372</v>
      </c>
      <c r="BV113" s="98">
        <v>347</v>
      </c>
      <c r="BW113" s="98">
        <v>342</v>
      </c>
      <c r="BX113" s="98">
        <v>400</v>
      </c>
      <c r="BY113" s="98">
        <v>338</v>
      </c>
      <c r="BZ113" s="98">
        <v>376</v>
      </c>
      <c r="CA113" s="138">
        <v>514</v>
      </c>
      <c r="CB113" s="98">
        <v>355</v>
      </c>
      <c r="CC113" s="98">
        <v>441</v>
      </c>
      <c r="CD113" s="98">
        <v>432</v>
      </c>
      <c r="CE113" s="98">
        <v>381</v>
      </c>
      <c r="CF113" s="98">
        <v>412</v>
      </c>
      <c r="CG113" s="98">
        <v>373</v>
      </c>
      <c r="CH113" s="98">
        <v>433</v>
      </c>
      <c r="CI113" s="98">
        <v>428</v>
      </c>
      <c r="CJ113" s="98">
        <v>448</v>
      </c>
      <c r="CK113" s="98">
        <v>435</v>
      </c>
      <c r="CL113" s="244">
        <v>470</v>
      </c>
      <c r="CM113" s="367">
        <f t="shared" si="28"/>
        <v>3802</v>
      </c>
      <c r="CN113" s="367">
        <f t="shared" si="29"/>
        <v>4462</v>
      </c>
      <c r="CO113" s="27">
        <f t="shared" si="30"/>
        <v>5122</v>
      </c>
      <c r="CP113" s="368">
        <f t="shared" si="44"/>
        <v>14.791573285522187</v>
      </c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  <c r="DK113" s="234"/>
      <c r="DL113" s="234"/>
      <c r="DM113" s="234"/>
    </row>
    <row r="114" spans="1:3395" ht="20.100000000000001" customHeight="1" x14ac:dyDescent="0.25">
      <c r="A114" s="549"/>
      <c r="B114" s="173" t="s">
        <v>23</v>
      </c>
      <c r="C114" s="174" t="s">
        <v>24</v>
      </c>
      <c r="D114" s="178">
        <v>317</v>
      </c>
      <c r="E114" s="179">
        <v>328</v>
      </c>
      <c r="F114" s="179">
        <v>359</v>
      </c>
      <c r="G114" s="179">
        <v>399</v>
      </c>
      <c r="H114" s="179">
        <v>382</v>
      </c>
      <c r="I114" s="179">
        <v>392</v>
      </c>
      <c r="J114" s="179">
        <v>371</v>
      </c>
      <c r="K114" s="179">
        <v>369</v>
      </c>
      <c r="L114" s="179">
        <v>377</v>
      </c>
      <c r="M114" s="179">
        <v>422</v>
      </c>
      <c r="N114" s="179">
        <v>337</v>
      </c>
      <c r="O114" s="179">
        <v>451</v>
      </c>
      <c r="P114" s="170">
        <f>SUM(D114:O114)</f>
        <v>4504</v>
      </c>
      <c r="Q114" s="180">
        <v>236</v>
      </c>
      <c r="R114" s="180">
        <v>293</v>
      </c>
      <c r="S114" s="180">
        <v>334</v>
      </c>
      <c r="T114" s="180">
        <v>343</v>
      </c>
      <c r="U114" s="180">
        <v>335</v>
      </c>
      <c r="V114" s="180">
        <v>288</v>
      </c>
      <c r="W114" s="180">
        <v>300</v>
      </c>
      <c r="X114" s="180">
        <v>305</v>
      </c>
      <c r="Y114" s="180">
        <v>337</v>
      </c>
      <c r="Z114" s="180">
        <v>355</v>
      </c>
      <c r="AA114" s="181">
        <v>315</v>
      </c>
      <c r="AB114" s="181">
        <v>423</v>
      </c>
      <c r="AC114" s="170">
        <f>SUM(Q114:AB114)</f>
        <v>3864</v>
      </c>
      <c r="AD114" s="181">
        <v>243</v>
      </c>
      <c r="AE114" s="181">
        <v>265</v>
      </c>
      <c r="AF114" s="181">
        <v>270</v>
      </c>
      <c r="AG114" s="181">
        <v>312</v>
      </c>
      <c r="AH114" s="181">
        <v>339</v>
      </c>
      <c r="AI114" s="181">
        <v>382</v>
      </c>
      <c r="AJ114" s="181">
        <v>217</v>
      </c>
      <c r="AK114" s="181">
        <v>253</v>
      </c>
      <c r="AL114" s="181">
        <v>259</v>
      </c>
      <c r="AM114" s="181">
        <v>237</v>
      </c>
      <c r="AN114" s="181">
        <v>233</v>
      </c>
      <c r="AO114" s="437">
        <v>311</v>
      </c>
      <c r="AP114" s="138">
        <v>151</v>
      </c>
      <c r="AQ114" s="98">
        <v>161</v>
      </c>
      <c r="AR114" s="98">
        <v>175</v>
      </c>
      <c r="AS114" s="98">
        <v>184</v>
      </c>
      <c r="AT114" s="98">
        <v>253</v>
      </c>
      <c r="AU114" s="98">
        <v>205</v>
      </c>
      <c r="AV114" s="98">
        <v>245</v>
      </c>
      <c r="AW114" s="98">
        <v>234</v>
      </c>
      <c r="AX114" s="98">
        <v>237</v>
      </c>
      <c r="AY114" s="98">
        <v>239</v>
      </c>
      <c r="AZ114" s="98">
        <v>215</v>
      </c>
      <c r="BA114" s="98">
        <v>254</v>
      </c>
      <c r="BB114" s="138">
        <v>166</v>
      </c>
      <c r="BC114" s="98">
        <v>156</v>
      </c>
      <c r="BD114" s="98">
        <v>172</v>
      </c>
      <c r="BE114" s="98">
        <v>210</v>
      </c>
      <c r="BF114" s="98">
        <v>213</v>
      </c>
      <c r="BG114" s="98">
        <v>217</v>
      </c>
      <c r="BH114" s="98">
        <v>261</v>
      </c>
      <c r="BI114" s="98">
        <v>224</v>
      </c>
      <c r="BJ114" s="98">
        <v>228</v>
      </c>
      <c r="BK114" s="98">
        <v>271</v>
      </c>
      <c r="BL114" s="98">
        <v>230</v>
      </c>
      <c r="BM114" s="98">
        <v>318</v>
      </c>
      <c r="BN114" s="443">
        <f t="shared" si="45"/>
        <v>2666</v>
      </c>
      <c r="BO114" s="98">
        <v>172</v>
      </c>
      <c r="BP114" s="98">
        <v>186</v>
      </c>
      <c r="BQ114" s="98">
        <v>177</v>
      </c>
      <c r="BR114" s="98">
        <v>217</v>
      </c>
      <c r="BS114" s="98">
        <v>221</v>
      </c>
      <c r="BT114" s="98">
        <v>238</v>
      </c>
      <c r="BU114" s="98">
        <v>233</v>
      </c>
      <c r="BV114" s="98">
        <v>206</v>
      </c>
      <c r="BW114" s="98">
        <v>253</v>
      </c>
      <c r="BX114" s="98">
        <v>239</v>
      </c>
      <c r="BY114" s="98">
        <v>207</v>
      </c>
      <c r="BZ114" s="98">
        <v>328</v>
      </c>
      <c r="CA114" s="138">
        <v>167</v>
      </c>
      <c r="CB114" s="98">
        <v>135</v>
      </c>
      <c r="CC114" s="98">
        <v>193</v>
      </c>
      <c r="CD114" s="98">
        <v>204</v>
      </c>
      <c r="CE114" s="98">
        <v>236</v>
      </c>
      <c r="CF114" s="98">
        <v>229</v>
      </c>
      <c r="CG114" s="98">
        <v>215</v>
      </c>
      <c r="CH114" s="98">
        <v>223</v>
      </c>
      <c r="CI114" s="98">
        <v>247</v>
      </c>
      <c r="CJ114" s="98">
        <v>290</v>
      </c>
      <c r="CK114" s="98">
        <v>233</v>
      </c>
      <c r="CL114" s="244">
        <v>398</v>
      </c>
      <c r="CM114" s="367">
        <f t="shared" si="28"/>
        <v>2666</v>
      </c>
      <c r="CN114" s="367">
        <f t="shared" si="29"/>
        <v>2677</v>
      </c>
      <c r="CO114" s="27">
        <f t="shared" si="30"/>
        <v>2770</v>
      </c>
      <c r="CP114" s="368">
        <f t="shared" si="44"/>
        <v>3.4740381023533828</v>
      </c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  <c r="DK114" s="234"/>
      <c r="DL114" s="234"/>
      <c r="DM114" s="234"/>
    </row>
    <row r="115" spans="1:3395" ht="20.100000000000001" customHeight="1" x14ac:dyDescent="0.25">
      <c r="A115" s="549"/>
      <c r="B115" s="173" t="s">
        <v>25</v>
      </c>
      <c r="C115" s="174" t="s">
        <v>63</v>
      </c>
      <c r="D115" s="178">
        <v>316</v>
      </c>
      <c r="E115" s="179">
        <v>326</v>
      </c>
      <c r="F115" s="179">
        <v>358</v>
      </c>
      <c r="G115" s="179">
        <v>398</v>
      </c>
      <c r="H115" s="179">
        <v>373</v>
      </c>
      <c r="I115" s="179">
        <v>389</v>
      </c>
      <c r="J115" s="179">
        <v>370</v>
      </c>
      <c r="K115" s="179">
        <v>368</v>
      </c>
      <c r="L115" s="179">
        <v>375</v>
      </c>
      <c r="M115" s="179">
        <v>419</v>
      </c>
      <c r="N115" s="179">
        <v>335</v>
      </c>
      <c r="O115" s="179">
        <v>445</v>
      </c>
      <c r="P115" s="170">
        <f>SUM(D115:O115)</f>
        <v>4472</v>
      </c>
      <c r="Q115" s="180">
        <v>235</v>
      </c>
      <c r="R115" s="180">
        <v>292</v>
      </c>
      <c r="S115" s="180">
        <v>332</v>
      </c>
      <c r="T115" s="180">
        <v>339</v>
      </c>
      <c r="U115" s="180">
        <v>335</v>
      </c>
      <c r="V115" s="180">
        <v>286</v>
      </c>
      <c r="W115" s="180">
        <v>298</v>
      </c>
      <c r="X115" s="180">
        <v>302</v>
      </c>
      <c r="Y115" s="180">
        <v>331</v>
      </c>
      <c r="Z115" s="180">
        <v>350</v>
      </c>
      <c r="AA115" s="181">
        <v>309</v>
      </c>
      <c r="AB115" s="181">
        <v>413</v>
      </c>
      <c r="AC115" s="170">
        <f>SUM(Q115:AB115)</f>
        <v>3822</v>
      </c>
      <c r="AD115" s="181">
        <v>235</v>
      </c>
      <c r="AE115" s="181">
        <v>263</v>
      </c>
      <c r="AF115" s="181">
        <v>264</v>
      </c>
      <c r="AG115" s="181">
        <v>306</v>
      </c>
      <c r="AH115" s="181">
        <v>333</v>
      </c>
      <c r="AI115" s="181">
        <v>381</v>
      </c>
      <c r="AJ115" s="181">
        <v>215</v>
      </c>
      <c r="AK115" s="181">
        <v>251</v>
      </c>
      <c r="AL115" s="181">
        <v>257</v>
      </c>
      <c r="AM115" s="181">
        <v>235</v>
      </c>
      <c r="AN115" s="181">
        <v>232</v>
      </c>
      <c r="AO115" s="437">
        <v>305</v>
      </c>
      <c r="AP115" s="138">
        <v>151</v>
      </c>
      <c r="AQ115" s="98">
        <v>159</v>
      </c>
      <c r="AR115" s="98">
        <v>174</v>
      </c>
      <c r="AS115" s="98">
        <v>182</v>
      </c>
      <c r="AT115" s="98">
        <v>253</v>
      </c>
      <c r="AU115" s="98">
        <v>204</v>
      </c>
      <c r="AV115" s="98">
        <v>241</v>
      </c>
      <c r="AW115" s="98">
        <v>234</v>
      </c>
      <c r="AX115" s="98">
        <v>237</v>
      </c>
      <c r="AY115" s="98">
        <v>239</v>
      </c>
      <c r="AZ115" s="98">
        <v>213</v>
      </c>
      <c r="BA115" s="98">
        <v>253</v>
      </c>
      <c r="BB115" s="138">
        <v>165</v>
      </c>
      <c r="BC115" s="98">
        <v>154</v>
      </c>
      <c r="BD115" s="98">
        <v>172</v>
      </c>
      <c r="BE115" s="98">
        <v>209</v>
      </c>
      <c r="BF115" s="98">
        <v>210</v>
      </c>
      <c r="BG115" s="98">
        <v>212</v>
      </c>
      <c r="BH115" s="98">
        <v>256</v>
      </c>
      <c r="BI115" s="98">
        <v>220</v>
      </c>
      <c r="BJ115" s="98">
        <v>227</v>
      </c>
      <c r="BK115" s="98">
        <v>271</v>
      </c>
      <c r="BL115" s="98">
        <v>226</v>
      </c>
      <c r="BM115" s="98">
        <v>311</v>
      </c>
      <c r="BN115" s="443">
        <f t="shared" si="45"/>
        <v>2633</v>
      </c>
      <c r="BO115" s="98">
        <v>171</v>
      </c>
      <c r="BP115" s="98">
        <v>185</v>
      </c>
      <c r="BQ115" s="98">
        <v>176</v>
      </c>
      <c r="BR115" s="98">
        <v>212</v>
      </c>
      <c r="BS115" s="98">
        <v>220</v>
      </c>
      <c r="BT115" s="98">
        <v>238</v>
      </c>
      <c r="BU115" s="98">
        <v>232</v>
      </c>
      <c r="BV115" s="98">
        <v>206</v>
      </c>
      <c r="BW115" s="98">
        <v>249</v>
      </c>
      <c r="BX115" s="98">
        <v>250</v>
      </c>
      <c r="BY115" s="98">
        <v>206</v>
      </c>
      <c r="BZ115" s="98">
        <v>322</v>
      </c>
      <c r="CA115" s="138">
        <v>164</v>
      </c>
      <c r="CB115" s="98">
        <v>135</v>
      </c>
      <c r="CC115" s="98">
        <v>190</v>
      </c>
      <c r="CD115" s="98">
        <v>204</v>
      </c>
      <c r="CE115" s="98">
        <v>235</v>
      </c>
      <c r="CF115" s="98">
        <v>226</v>
      </c>
      <c r="CG115" s="98">
        <v>213</v>
      </c>
      <c r="CH115" s="98">
        <v>222</v>
      </c>
      <c r="CI115" s="98">
        <v>245</v>
      </c>
      <c r="CJ115" s="98">
        <v>288</v>
      </c>
      <c r="CK115" s="98">
        <v>230</v>
      </c>
      <c r="CL115" s="244">
        <v>392</v>
      </c>
      <c r="CM115" s="367">
        <f t="shared" si="28"/>
        <v>2633</v>
      </c>
      <c r="CN115" s="367">
        <f t="shared" si="29"/>
        <v>2667</v>
      </c>
      <c r="CO115" s="27">
        <f t="shared" si="30"/>
        <v>2744</v>
      </c>
      <c r="CP115" s="368">
        <f t="shared" si="44"/>
        <v>2.8871391076115582</v>
      </c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  <c r="DK115" s="234"/>
      <c r="DL115" s="234"/>
      <c r="DM115" s="234"/>
    </row>
    <row r="116" spans="1:3395" ht="20.100000000000001" customHeight="1" x14ac:dyDescent="0.25">
      <c r="A116" s="549"/>
      <c r="B116" s="173" t="s">
        <v>42</v>
      </c>
      <c r="C116" s="174" t="s">
        <v>27</v>
      </c>
      <c r="D116" s="178">
        <v>0</v>
      </c>
      <c r="E116" s="179">
        <v>0</v>
      </c>
      <c r="F116" s="179">
        <v>0</v>
      </c>
      <c r="G116" s="179">
        <v>0</v>
      </c>
      <c r="H116" s="179">
        <v>0</v>
      </c>
      <c r="I116" s="179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0">
        <f>SUM(D116:O116)</f>
        <v>0</v>
      </c>
      <c r="Q116" s="180">
        <v>0</v>
      </c>
      <c r="R116" s="180">
        <v>0</v>
      </c>
      <c r="S116" s="180">
        <v>0</v>
      </c>
      <c r="T116" s="180">
        <v>0</v>
      </c>
      <c r="U116" s="180">
        <v>3</v>
      </c>
      <c r="V116" s="180">
        <v>2</v>
      </c>
      <c r="W116" s="180">
        <v>2</v>
      </c>
      <c r="X116" s="180">
        <v>3</v>
      </c>
      <c r="Y116" s="180">
        <v>6</v>
      </c>
      <c r="Z116" s="180">
        <v>5</v>
      </c>
      <c r="AA116" s="181">
        <v>6</v>
      </c>
      <c r="AB116" s="181">
        <v>10</v>
      </c>
      <c r="AC116" s="170">
        <f>SUM(Q116:AB116)</f>
        <v>37</v>
      </c>
      <c r="AD116" s="181">
        <v>8</v>
      </c>
      <c r="AE116" s="181">
        <v>2</v>
      </c>
      <c r="AF116" s="181">
        <v>6</v>
      </c>
      <c r="AG116" s="181">
        <v>6</v>
      </c>
      <c r="AH116" s="181">
        <v>6</v>
      </c>
      <c r="AI116" s="181">
        <v>1</v>
      </c>
      <c r="AJ116" s="181">
        <v>2</v>
      </c>
      <c r="AK116" s="181">
        <v>2</v>
      </c>
      <c r="AL116" s="181">
        <v>2</v>
      </c>
      <c r="AM116" s="181">
        <v>2</v>
      </c>
      <c r="AN116" s="181">
        <v>1</v>
      </c>
      <c r="AO116" s="437">
        <v>6</v>
      </c>
      <c r="AP116" s="138">
        <v>0</v>
      </c>
      <c r="AQ116" s="98">
        <v>2</v>
      </c>
      <c r="AR116" s="98">
        <v>1</v>
      </c>
      <c r="AS116" s="98">
        <v>2</v>
      </c>
      <c r="AT116" s="98">
        <v>0</v>
      </c>
      <c r="AU116" s="98">
        <v>1</v>
      </c>
      <c r="AV116" s="98">
        <v>4</v>
      </c>
      <c r="AW116" s="98">
        <v>0</v>
      </c>
      <c r="AX116" s="98">
        <v>0</v>
      </c>
      <c r="AY116" s="98">
        <v>0</v>
      </c>
      <c r="AZ116" s="98">
        <v>2</v>
      </c>
      <c r="BA116" s="98">
        <v>1</v>
      </c>
      <c r="BB116" s="138">
        <v>1</v>
      </c>
      <c r="BC116" s="98">
        <v>2</v>
      </c>
      <c r="BD116" s="98">
        <v>0</v>
      </c>
      <c r="BE116" s="98">
        <v>1</v>
      </c>
      <c r="BF116" s="98">
        <v>3</v>
      </c>
      <c r="BG116" s="98">
        <v>5</v>
      </c>
      <c r="BH116" s="98">
        <v>5</v>
      </c>
      <c r="BI116" s="98">
        <v>4</v>
      </c>
      <c r="BJ116" s="98">
        <v>1</v>
      </c>
      <c r="BK116" s="98">
        <v>0</v>
      </c>
      <c r="BL116" s="98">
        <v>4</v>
      </c>
      <c r="BM116" s="98">
        <v>7</v>
      </c>
      <c r="BN116" s="443">
        <f t="shared" si="45"/>
        <v>33</v>
      </c>
      <c r="BO116" s="98">
        <v>1</v>
      </c>
      <c r="BP116" s="98">
        <v>1</v>
      </c>
      <c r="BQ116" s="98">
        <v>1</v>
      </c>
      <c r="BR116" s="98">
        <v>5</v>
      </c>
      <c r="BS116" s="98">
        <v>1</v>
      </c>
      <c r="BT116" s="98">
        <v>0</v>
      </c>
      <c r="BU116" s="98">
        <v>1</v>
      </c>
      <c r="BV116" s="98">
        <v>0</v>
      </c>
      <c r="BW116" s="98">
        <v>4</v>
      </c>
      <c r="BX116" s="98">
        <v>0</v>
      </c>
      <c r="BY116" s="98">
        <v>1</v>
      </c>
      <c r="BZ116" s="98">
        <v>6</v>
      </c>
      <c r="CA116" s="138">
        <v>3</v>
      </c>
      <c r="CB116" s="98">
        <v>0</v>
      </c>
      <c r="CC116" s="98">
        <v>3</v>
      </c>
      <c r="CD116" s="98">
        <v>0</v>
      </c>
      <c r="CE116" s="98">
        <v>1</v>
      </c>
      <c r="CF116" s="98">
        <v>3</v>
      </c>
      <c r="CG116" s="98">
        <v>2</v>
      </c>
      <c r="CH116" s="98">
        <v>1</v>
      </c>
      <c r="CI116" s="98">
        <v>2</v>
      </c>
      <c r="CJ116" s="98">
        <v>2</v>
      </c>
      <c r="CK116" s="98">
        <v>3</v>
      </c>
      <c r="CL116" s="244">
        <v>6</v>
      </c>
      <c r="CM116" s="367">
        <f t="shared" ref="CM116:CM147" si="46">SUM($BB116:$BM116)</f>
        <v>33</v>
      </c>
      <c r="CN116" s="367">
        <f t="shared" ref="CN116:CN147" si="47">SUM($BO116:$BZ116)</f>
        <v>21</v>
      </c>
      <c r="CO116" s="27">
        <f t="shared" ref="CO116:CO147" si="48">SUM($CA116:$CL116)</f>
        <v>26</v>
      </c>
      <c r="CP116" s="368">
        <f t="shared" si="44"/>
        <v>23.809523809523814</v>
      </c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  <c r="DJ116" s="234"/>
      <c r="DK116" s="234"/>
      <c r="DL116" s="234"/>
      <c r="DM116" s="234"/>
    </row>
    <row r="117" spans="1:3395" ht="20.100000000000001" customHeight="1" x14ac:dyDescent="0.25">
      <c r="A117" s="549"/>
      <c r="B117" s="110" t="s">
        <v>149</v>
      </c>
      <c r="C117" s="130" t="s">
        <v>156</v>
      </c>
      <c r="D117" s="178">
        <v>0</v>
      </c>
      <c r="E117" s="179">
        <v>0</v>
      </c>
      <c r="F117" s="179">
        <v>0</v>
      </c>
      <c r="G117" s="179">
        <v>0</v>
      </c>
      <c r="H117" s="179">
        <v>0</v>
      </c>
      <c r="I117" s="179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368">
        <v>0</v>
      </c>
      <c r="Q117" s="179">
        <v>0</v>
      </c>
      <c r="R117" s="179">
        <v>0</v>
      </c>
      <c r="S117" s="179">
        <v>0</v>
      </c>
      <c r="T117" s="179">
        <v>0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9">
        <v>0</v>
      </c>
      <c r="AA117" s="179">
        <v>0</v>
      </c>
      <c r="AB117" s="179">
        <v>0</v>
      </c>
      <c r="AC117" s="398">
        <v>0</v>
      </c>
      <c r="AD117" s="179">
        <v>0</v>
      </c>
      <c r="AE117" s="179">
        <v>0</v>
      </c>
      <c r="AF117" s="179">
        <v>0</v>
      </c>
      <c r="AG117" s="179">
        <v>0</v>
      </c>
      <c r="AH117" s="179">
        <v>0</v>
      </c>
      <c r="AI117" s="179">
        <v>0</v>
      </c>
      <c r="AJ117" s="179">
        <v>0</v>
      </c>
      <c r="AK117" s="179">
        <v>0</v>
      </c>
      <c r="AL117" s="179">
        <v>0</v>
      </c>
      <c r="AM117" s="179">
        <v>0</v>
      </c>
      <c r="AN117" s="179">
        <v>0</v>
      </c>
      <c r="AO117" s="396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0</v>
      </c>
      <c r="AX117" s="98">
        <v>0</v>
      </c>
      <c r="AY117" s="98">
        <v>0</v>
      </c>
      <c r="AZ117" s="98">
        <v>0</v>
      </c>
      <c r="BA117" s="98">
        <v>0</v>
      </c>
      <c r="BB117" s="138">
        <v>0</v>
      </c>
      <c r="BC117" s="98">
        <v>0</v>
      </c>
      <c r="BD117" s="98">
        <v>0</v>
      </c>
      <c r="BE117" s="98">
        <v>0</v>
      </c>
      <c r="BF117" s="98">
        <v>0</v>
      </c>
      <c r="BG117" s="98">
        <v>0</v>
      </c>
      <c r="BH117" s="98">
        <v>0</v>
      </c>
      <c r="BI117" s="98">
        <v>0</v>
      </c>
      <c r="BJ117" s="98">
        <v>0</v>
      </c>
      <c r="BK117" s="98">
        <v>0</v>
      </c>
      <c r="BL117" s="98">
        <v>0</v>
      </c>
      <c r="BM117" s="98">
        <v>0</v>
      </c>
      <c r="BN117" s="443">
        <f t="shared" si="45"/>
        <v>0</v>
      </c>
      <c r="BO117" s="98">
        <v>0</v>
      </c>
      <c r="BP117" s="98">
        <v>0</v>
      </c>
      <c r="BQ117" s="98">
        <v>0</v>
      </c>
      <c r="BR117" s="98">
        <v>0</v>
      </c>
      <c r="BS117" s="98">
        <v>0</v>
      </c>
      <c r="BT117" s="98">
        <v>0</v>
      </c>
      <c r="BU117" s="98">
        <v>0</v>
      </c>
      <c r="BV117" s="98">
        <v>0</v>
      </c>
      <c r="BW117" s="98">
        <v>0</v>
      </c>
      <c r="BX117" s="98">
        <v>0</v>
      </c>
      <c r="BY117" s="98">
        <v>0</v>
      </c>
      <c r="BZ117" s="98">
        <v>15</v>
      </c>
      <c r="CA117" s="138">
        <v>3</v>
      </c>
      <c r="CB117" s="98">
        <v>3</v>
      </c>
      <c r="CC117" s="98">
        <v>4</v>
      </c>
      <c r="CD117" s="98">
        <v>4</v>
      </c>
      <c r="CE117" s="98">
        <v>1</v>
      </c>
      <c r="CF117" s="98">
        <v>3</v>
      </c>
      <c r="CG117" s="98">
        <v>5</v>
      </c>
      <c r="CH117" s="98">
        <v>5</v>
      </c>
      <c r="CI117" s="98">
        <v>1</v>
      </c>
      <c r="CJ117" s="98">
        <v>2</v>
      </c>
      <c r="CK117" s="98">
        <v>3</v>
      </c>
      <c r="CL117" s="244">
        <v>6</v>
      </c>
      <c r="CM117" s="367">
        <f t="shared" si="46"/>
        <v>0</v>
      </c>
      <c r="CN117" s="367">
        <f t="shared" si="47"/>
        <v>15</v>
      </c>
      <c r="CO117" s="27">
        <f t="shared" si="48"/>
        <v>40</v>
      </c>
      <c r="CP117" s="368">
        <f t="shared" si="44"/>
        <v>166.66666666666666</v>
      </c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  <c r="DK117" s="234"/>
      <c r="DL117" s="234"/>
      <c r="DM117" s="234"/>
    </row>
    <row r="118" spans="1:3395" ht="20.100000000000001" customHeight="1" x14ac:dyDescent="0.25">
      <c r="A118" s="549"/>
      <c r="B118" s="110" t="s">
        <v>189</v>
      </c>
      <c r="C118" s="130" t="s">
        <v>190</v>
      </c>
      <c r="D118" s="178">
        <v>0</v>
      </c>
      <c r="E118" s="179">
        <v>0</v>
      </c>
      <c r="F118" s="179">
        <v>0</v>
      </c>
      <c r="G118" s="179">
        <v>0</v>
      </c>
      <c r="H118" s="179">
        <v>0</v>
      </c>
      <c r="I118" s="179">
        <v>0</v>
      </c>
      <c r="J118" s="179">
        <v>0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368">
        <v>0</v>
      </c>
      <c r="Q118" s="179">
        <v>0</v>
      </c>
      <c r="R118" s="179">
        <v>0</v>
      </c>
      <c r="S118" s="179">
        <v>0</v>
      </c>
      <c r="T118" s="179">
        <v>0</v>
      </c>
      <c r="U118" s="179">
        <v>0</v>
      </c>
      <c r="V118" s="179">
        <v>0</v>
      </c>
      <c r="W118" s="179">
        <v>0</v>
      </c>
      <c r="X118" s="179">
        <v>0</v>
      </c>
      <c r="Y118" s="179">
        <v>0</v>
      </c>
      <c r="Z118" s="179">
        <v>0</v>
      </c>
      <c r="AA118" s="179">
        <v>0</v>
      </c>
      <c r="AB118" s="179">
        <v>0</v>
      </c>
      <c r="AC118" s="398">
        <v>0</v>
      </c>
      <c r="AD118" s="179">
        <v>0</v>
      </c>
      <c r="AE118" s="179">
        <v>0</v>
      </c>
      <c r="AF118" s="179">
        <v>0</v>
      </c>
      <c r="AG118" s="179">
        <v>0</v>
      </c>
      <c r="AH118" s="179">
        <v>0</v>
      </c>
      <c r="AI118" s="179">
        <v>0</v>
      </c>
      <c r="AJ118" s="179">
        <v>0</v>
      </c>
      <c r="AK118" s="179">
        <v>0</v>
      </c>
      <c r="AL118" s="179">
        <v>0</v>
      </c>
      <c r="AM118" s="179">
        <v>0</v>
      </c>
      <c r="AN118" s="179">
        <v>0</v>
      </c>
      <c r="AO118" s="396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43">
        <f t="shared" si="45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138">
        <v>0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2</v>
      </c>
      <c r="CH118" s="98">
        <v>0</v>
      </c>
      <c r="CI118" s="98">
        <v>1</v>
      </c>
      <c r="CJ118" s="98">
        <v>1</v>
      </c>
      <c r="CK118" s="98">
        <v>0</v>
      </c>
      <c r="CL118" s="244">
        <v>1</v>
      </c>
      <c r="CM118" s="367">
        <f t="shared" si="46"/>
        <v>0</v>
      </c>
      <c r="CN118" s="367">
        <f t="shared" si="47"/>
        <v>0</v>
      </c>
      <c r="CO118" s="27">
        <f t="shared" si="48"/>
        <v>5</v>
      </c>
      <c r="CP118" s="368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  <c r="DK118" s="234"/>
      <c r="DL118" s="234"/>
      <c r="DM118" s="234"/>
    </row>
    <row r="119" spans="1:3395" ht="20.100000000000001" customHeight="1" x14ac:dyDescent="0.25">
      <c r="A119" s="549"/>
      <c r="B119" s="110" t="s">
        <v>86</v>
      </c>
      <c r="C119" s="130" t="s">
        <v>87</v>
      </c>
      <c r="D119" s="178">
        <v>0</v>
      </c>
      <c r="E119" s="179">
        <v>0</v>
      </c>
      <c r="F119" s="179">
        <v>0</v>
      </c>
      <c r="G119" s="179">
        <v>0</v>
      </c>
      <c r="H119" s="179">
        <v>0</v>
      </c>
      <c r="I119" s="179">
        <v>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368">
        <v>0</v>
      </c>
      <c r="Q119" s="179">
        <v>0</v>
      </c>
      <c r="R119" s="179">
        <v>0</v>
      </c>
      <c r="S119" s="179">
        <v>0</v>
      </c>
      <c r="T119" s="179">
        <v>0</v>
      </c>
      <c r="U119" s="179">
        <v>0</v>
      </c>
      <c r="V119" s="179">
        <v>0</v>
      </c>
      <c r="W119" s="179">
        <v>0</v>
      </c>
      <c r="X119" s="179">
        <v>0</v>
      </c>
      <c r="Y119" s="179">
        <v>0</v>
      </c>
      <c r="Z119" s="179">
        <v>0</v>
      </c>
      <c r="AA119" s="179">
        <v>0</v>
      </c>
      <c r="AB119" s="179">
        <v>0</v>
      </c>
      <c r="AC119" s="398">
        <v>0</v>
      </c>
      <c r="AD119" s="179">
        <v>0</v>
      </c>
      <c r="AE119" s="179">
        <v>0</v>
      </c>
      <c r="AF119" s="179">
        <v>0</v>
      </c>
      <c r="AG119" s="179">
        <v>0</v>
      </c>
      <c r="AH119" s="179">
        <v>0</v>
      </c>
      <c r="AI119" s="179">
        <v>0</v>
      </c>
      <c r="AJ119" s="179">
        <v>0</v>
      </c>
      <c r="AK119" s="179">
        <v>0</v>
      </c>
      <c r="AL119" s="179">
        <v>0</v>
      </c>
      <c r="AM119" s="179">
        <v>0</v>
      </c>
      <c r="AN119" s="179">
        <v>0</v>
      </c>
      <c r="AO119" s="396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21</v>
      </c>
      <c r="AX119" s="98">
        <v>20</v>
      </c>
      <c r="AY119" s="98">
        <v>23</v>
      </c>
      <c r="AZ119" s="98">
        <v>20</v>
      </c>
      <c r="BA119" s="98">
        <v>21</v>
      </c>
      <c r="BB119" s="138">
        <v>21</v>
      </c>
      <c r="BC119" s="98">
        <v>18</v>
      </c>
      <c r="BD119" s="98">
        <v>22</v>
      </c>
      <c r="BE119" s="98">
        <v>22</v>
      </c>
      <c r="BF119" s="98">
        <v>22</v>
      </c>
      <c r="BG119" s="98">
        <v>19</v>
      </c>
      <c r="BH119" s="98">
        <v>23</v>
      </c>
      <c r="BI119" s="98">
        <v>21</v>
      </c>
      <c r="BJ119" s="98">
        <v>24</v>
      </c>
      <c r="BK119" s="98">
        <v>21</v>
      </c>
      <c r="BL119" s="98">
        <v>20</v>
      </c>
      <c r="BM119" s="98">
        <v>19</v>
      </c>
      <c r="BN119" s="443">
        <f t="shared" si="45"/>
        <v>252</v>
      </c>
      <c r="BO119" s="98">
        <v>22</v>
      </c>
      <c r="BP119" s="98">
        <v>19</v>
      </c>
      <c r="BQ119" s="98">
        <v>20</v>
      </c>
      <c r="BR119" s="98">
        <v>19</v>
      </c>
      <c r="BS119" s="98">
        <v>13</v>
      </c>
      <c r="BT119" s="98">
        <v>8</v>
      </c>
      <c r="BU119" s="98">
        <v>16</v>
      </c>
      <c r="BV119" s="98">
        <v>13</v>
      </c>
      <c r="BW119" s="98">
        <v>12</v>
      </c>
      <c r="BX119" s="98">
        <v>12</v>
      </c>
      <c r="BY119" s="98">
        <v>8</v>
      </c>
      <c r="BZ119" s="244">
        <v>8</v>
      </c>
      <c r="CA119" s="138">
        <v>10</v>
      </c>
      <c r="CB119" s="98">
        <v>9</v>
      </c>
      <c r="CC119" s="98">
        <v>11</v>
      </c>
      <c r="CD119" s="98">
        <v>9</v>
      </c>
      <c r="CE119" s="98">
        <v>4</v>
      </c>
      <c r="CF119" s="98">
        <v>11</v>
      </c>
      <c r="CG119" s="98">
        <v>10</v>
      </c>
      <c r="CH119" s="98">
        <v>8</v>
      </c>
      <c r="CI119" s="98">
        <v>16</v>
      </c>
      <c r="CJ119" s="98">
        <v>16</v>
      </c>
      <c r="CK119" s="98">
        <v>9</v>
      </c>
      <c r="CL119" s="244">
        <v>4</v>
      </c>
      <c r="CM119" s="367">
        <f t="shared" si="46"/>
        <v>252</v>
      </c>
      <c r="CN119" s="367">
        <f t="shared" si="47"/>
        <v>170</v>
      </c>
      <c r="CO119" s="27">
        <f t="shared" si="48"/>
        <v>117</v>
      </c>
      <c r="CP119" s="368">
        <f t="shared" si="44"/>
        <v>-31.176470588235293</v>
      </c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  <c r="DL119" s="234"/>
      <c r="DM119" s="234"/>
    </row>
    <row r="120" spans="1:3395" ht="20.100000000000001" customHeight="1" thickBot="1" x14ac:dyDescent="0.3">
      <c r="A120" s="549"/>
      <c r="B120" s="110" t="s">
        <v>152</v>
      </c>
      <c r="C120" s="130" t="s">
        <v>157</v>
      </c>
      <c r="D120" s="183">
        <v>0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  <c r="P120" s="369">
        <v>0</v>
      </c>
      <c r="Q120" s="184">
        <v>0</v>
      </c>
      <c r="R120" s="184">
        <v>0</v>
      </c>
      <c r="S120" s="184">
        <v>0</v>
      </c>
      <c r="T120" s="184">
        <v>0</v>
      </c>
      <c r="U120" s="184">
        <v>0</v>
      </c>
      <c r="V120" s="184">
        <v>0</v>
      </c>
      <c r="W120" s="184">
        <v>0</v>
      </c>
      <c r="X120" s="184">
        <v>0</v>
      </c>
      <c r="Y120" s="184">
        <v>0</v>
      </c>
      <c r="Z120" s="184">
        <v>0</v>
      </c>
      <c r="AA120" s="184">
        <v>0</v>
      </c>
      <c r="AB120" s="184">
        <v>0</v>
      </c>
      <c r="AC120" s="399">
        <v>0</v>
      </c>
      <c r="AD120" s="184">
        <v>0</v>
      </c>
      <c r="AE120" s="184">
        <v>0</v>
      </c>
      <c r="AF120" s="184">
        <v>0</v>
      </c>
      <c r="AG120" s="184">
        <v>0</v>
      </c>
      <c r="AH120" s="184">
        <v>0</v>
      </c>
      <c r="AI120" s="184">
        <v>0</v>
      </c>
      <c r="AJ120" s="184">
        <v>0</v>
      </c>
      <c r="AK120" s="184">
        <v>0</v>
      </c>
      <c r="AL120" s="184">
        <v>0</v>
      </c>
      <c r="AM120" s="184">
        <v>0</v>
      </c>
      <c r="AN120" s="184">
        <v>0</v>
      </c>
      <c r="AO120" s="397">
        <v>0</v>
      </c>
      <c r="AP120" s="9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246">
        <v>0</v>
      </c>
      <c r="BC120" s="247">
        <v>0</v>
      </c>
      <c r="BD120" s="247">
        <v>0</v>
      </c>
      <c r="BE120" s="247">
        <v>0</v>
      </c>
      <c r="BF120" s="247">
        <v>0</v>
      </c>
      <c r="BG120" s="247">
        <v>0</v>
      </c>
      <c r="BH120" s="247">
        <v>0</v>
      </c>
      <c r="BI120" s="247">
        <v>0</v>
      </c>
      <c r="BJ120" s="247">
        <v>0</v>
      </c>
      <c r="BK120" s="247">
        <v>0</v>
      </c>
      <c r="BL120" s="247">
        <v>0</v>
      </c>
      <c r="BM120" s="247">
        <v>0</v>
      </c>
      <c r="BN120" s="443">
        <f t="shared" si="45"/>
        <v>0</v>
      </c>
      <c r="BO120" s="247">
        <v>0</v>
      </c>
      <c r="BP120" s="247">
        <v>0</v>
      </c>
      <c r="BQ120" s="247">
        <v>0</v>
      </c>
      <c r="BR120" s="247">
        <v>0</v>
      </c>
      <c r="BS120" s="247">
        <v>0</v>
      </c>
      <c r="BT120" s="247">
        <v>0</v>
      </c>
      <c r="BU120" s="247">
        <v>0</v>
      </c>
      <c r="BV120" s="247">
        <v>0</v>
      </c>
      <c r="BW120" s="247">
        <v>0</v>
      </c>
      <c r="BX120" s="247">
        <v>0</v>
      </c>
      <c r="BY120" s="247">
        <v>0</v>
      </c>
      <c r="BZ120" s="98">
        <v>8</v>
      </c>
      <c r="CA120" s="138">
        <v>14</v>
      </c>
      <c r="CB120" s="98">
        <v>12</v>
      </c>
      <c r="CC120" s="98">
        <v>15</v>
      </c>
      <c r="CD120" s="98">
        <v>121</v>
      </c>
      <c r="CE120" s="98">
        <v>16</v>
      </c>
      <c r="CF120" s="98">
        <v>22</v>
      </c>
      <c r="CG120" s="98">
        <v>29</v>
      </c>
      <c r="CH120" s="98">
        <v>30</v>
      </c>
      <c r="CI120" s="98">
        <v>34</v>
      </c>
      <c r="CJ120" s="247">
        <v>40</v>
      </c>
      <c r="CK120" s="98">
        <v>35</v>
      </c>
      <c r="CL120" s="244">
        <v>37</v>
      </c>
      <c r="CM120" s="367">
        <f t="shared" si="46"/>
        <v>0</v>
      </c>
      <c r="CN120" s="367">
        <f t="shared" si="47"/>
        <v>8</v>
      </c>
      <c r="CO120" s="27">
        <f t="shared" si="48"/>
        <v>405</v>
      </c>
      <c r="CP120" s="368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  <c r="DM120" s="234"/>
    </row>
    <row r="121" spans="1:3395" s="38" customFormat="1" ht="20.100000000000001" customHeight="1" thickBot="1" x14ac:dyDescent="0.35">
      <c r="A121" s="549"/>
      <c r="B121" s="344" t="s">
        <v>72</v>
      </c>
      <c r="C121" s="342"/>
      <c r="D121" s="186">
        <f t="shared" ref="D121:AI121" si="49">SUM(D122:D150)</f>
        <v>1278</v>
      </c>
      <c r="E121" s="169">
        <f t="shared" si="49"/>
        <v>1159</v>
      </c>
      <c r="F121" s="169">
        <f t="shared" si="49"/>
        <v>1363</v>
      </c>
      <c r="G121" s="169">
        <f t="shared" si="49"/>
        <v>1303</v>
      </c>
      <c r="H121" s="169">
        <f t="shared" si="49"/>
        <v>1437</v>
      </c>
      <c r="I121" s="169">
        <f t="shared" si="49"/>
        <v>1427</v>
      </c>
      <c r="J121" s="169">
        <f t="shared" si="49"/>
        <v>1443</v>
      </c>
      <c r="K121" s="169">
        <f t="shared" si="49"/>
        <v>1253</v>
      </c>
      <c r="L121" s="169">
        <f t="shared" si="49"/>
        <v>1317</v>
      </c>
      <c r="M121" s="169">
        <f t="shared" si="49"/>
        <v>1293</v>
      </c>
      <c r="N121" s="169">
        <f t="shared" si="49"/>
        <v>1341</v>
      </c>
      <c r="O121" s="424">
        <f t="shared" si="49"/>
        <v>1452</v>
      </c>
      <c r="P121" s="169">
        <f t="shared" si="49"/>
        <v>16066</v>
      </c>
      <c r="Q121" s="186">
        <f t="shared" si="49"/>
        <v>1123</v>
      </c>
      <c r="R121" s="169">
        <f t="shared" si="49"/>
        <v>1114</v>
      </c>
      <c r="S121" s="169">
        <f t="shared" si="49"/>
        <v>1377</v>
      </c>
      <c r="T121" s="169">
        <f t="shared" si="49"/>
        <v>1365</v>
      </c>
      <c r="U121" s="169">
        <f t="shared" si="49"/>
        <v>1391</v>
      </c>
      <c r="V121" s="169">
        <f t="shared" si="49"/>
        <v>1516</v>
      </c>
      <c r="W121" s="169">
        <f t="shared" si="49"/>
        <v>1344</v>
      </c>
      <c r="X121" s="169">
        <f t="shared" si="49"/>
        <v>1286</v>
      </c>
      <c r="Y121" s="169">
        <f t="shared" si="49"/>
        <v>1294</v>
      </c>
      <c r="Z121" s="169">
        <f t="shared" si="49"/>
        <v>1301</v>
      </c>
      <c r="AA121" s="169">
        <f t="shared" si="49"/>
        <v>1209</v>
      </c>
      <c r="AB121" s="424">
        <f t="shared" si="49"/>
        <v>1570</v>
      </c>
      <c r="AC121" s="169">
        <f t="shared" si="49"/>
        <v>15890</v>
      </c>
      <c r="AD121" s="186">
        <f t="shared" si="49"/>
        <v>1201</v>
      </c>
      <c r="AE121" s="169">
        <f t="shared" si="49"/>
        <v>1159</v>
      </c>
      <c r="AF121" s="169">
        <f t="shared" si="49"/>
        <v>1296</v>
      </c>
      <c r="AG121" s="169">
        <f t="shared" si="49"/>
        <v>1199</v>
      </c>
      <c r="AH121" s="169">
        <f t="shared" si="49"/>
        <v>1384</v>
      </c>
      <c r="AI121" s="169">
        <f t="shared" si="49"/>
        <v>1273</v>
      </c>
      <c r="AJ121" s="169">
        <f t="shared" ref="AJ121:BM121" si="50">SUM(AJ122:AJ150)</f>
        <v>1309</v>
      </c>
      <c r="AK121" s="169">
        <f t="shared" si="50"/>
        <v>1523</v>
      </c>
      <c r="AL121" s="169">
        <f t="shared" si="50"/>
        <v>1448</v>
      </c>
      <c r="AM121" s="169">
        <f t="shared" si="50"/>
        <v>1308</v>
      </c>
      <c r="AN121" s="169">
        <f t="shared" si="50"/>
        <v>1408</v>
      </c>
      <c r="AO121" s="424">
        <f t="shared" si="50"/>
        <v>1496</v>
      </c>
      <c r="AP121" s="169">
        <f t="shared" si="50"/>
        <v>1302</v>
      </c>
      <c r="AQ121" s="169">
        <f t="shared" si="50"/>
        <v>1244</v>
      </c>
      <c r="AR121" s="169">
        <f t="shared" si="50"/>
        <v>1562</v>
      </c>
      <c r="AS121" s="169">
        <f t="shared" si="50"/>
        <v>1473</v>
      </c>
      <c r="AT121" s="169">
        <f t="shared" si="50"/>
        <v>1774</v>
      </c>
      <c r="AU121" s="169">
        <f t="shared" si="50"/>
        <v>1379</v>
      </c>
      <c r="AV121" s="169">
        <f t="shared" si="50"/>
        <v>1455</v>
      </c>
      <c r="AW121" s="169">
        <f t="shared" si="50"/>
        <v>1463</v>
      </c>
      <c r="AX121" s="169">
        <f t="shared" si="50"/>
        <v>1389</v>
      </c>
      <c r="AY121" s="169">
        <f t="shared" si="50"/>
        <v>1506</v>
      </c>
      <c r="AZ121" s="169">
        <f t="shared" si="50"/>
        <v>1319</v>
      </c>
      <c r="BA121" s="169">
        <f t="shared" si="50"/>
        <v>1312</v>
      </c>
      <c r="BB121" s="186">
        <f t="shared" si="50"/>
        <v>1404</v>
      </c>
      <c r="BC121" s="169">
        <f t="shared" si="50"/>
        <v>1231</v>
      </c>
      <c r="BD121" s="169">
        <f t="shared" si="50"/>
        <v>1360</v>
      </c>
      <c r="BE121" s="169">
        <f t="shared" si="50"/>
        <v>1453</v>
      </c>
      <c r="BF121" s="169">
        <f t="shared" si="50"/>
        <v>1409</v>
      </c>
      <c r="BG121" s="169">
        <f t="shared" si="50"/>
        <v>1333</v>
      </c>
      <c r="BH121" s="169">
        <f t="shared" si="50"/>
        <v>1468</v>
      </c>
      <c r="BI121" s="169">
        <f t="shared" si="50"/>
        <v>1513</v>
      </c>
      <c r="BJ121" s="169">
        <f t="shared" si="50"/>
        <v>1469</v>
      </c>
      <c r="BK121" s="169">
        <f t="shared" si="50"/>
        <v>1605</v>
      </c>
      <c r="BL121" s="169">
        <f t="shared" si="50"/>
        <v>1480</v>
      </c>
      <c r="BM121" s="169">
        <f t="shared" si="50"/>
        <v>1459</v>
      </c>
      <c r="BN121" s="171">
        <f t="shared" si="45"/>
        <v>17184</v>
      </c>
      <c r="BO121" s="169">
        <f t="shared" ref="BO121:CK121" si="51">SUM(BO122:BO150)</f>
        <v>1441</v>
      </c>
      <c r="BP121" s="169">
        <f t="shared" si="51"/>
        <v>1370</v>
      </c>
      <c r="BQ121" s="169">
        <f t="shared" si="51"/>
        <v>1413</v>
      </c>
      <c r="BR121" s="169">
        <f t="shared" si="51"/>
        <v>1496</v>
      </c>
      <c r="BS121" s="169">
        <f t="shared" si="51"/>
        <v>1559</v>
      </c>
      <c r="BT121" s="169">
        <f t="shared" si="51"/>
        <v>1442</v>
      </c>
      <c r="BU121" s="169">
        <f t="shared" si="51"/>
        <v>1569</v>
      </c>
      <c r="BV121" s="169">
        <f t="shared" si="51"/>
        <v>1631</v>
      </c>
      <c r="BW121" s="169">
        <f t="shared" si="51"/>
        <v>1660</v>
      </c>
      <c r="BX121" s="169">
        <f t="shared" si="51"/>
        <v>1710</v>
      </c>
      <c r="BY121" s="169">
        <f t="shared" si="51"/>
        <v>1399</v>
      </c>
      <c r="BZ121" s="169">
        <f t="shared" si="51"/>
        <v>1975</v>
      </c>
      <c r="CA121" s="186">
        <f t="shared" si="51"/>
        <v>1741</v>
      </c>
      <c r="CB121" s="169">
        <f t="shared" si="51"/>
        <v>1527</v>
      </c>
      <c r="CC121" s="169">
        <f t="shared" si="51"/>
        <v>1817</v>
      </c>
      <c r="CD121" s="169">
        <f t="shared" si="51"/>
        <v>1883</v>
      </c>
      <c r="CE121" s="169">
        <f t="shared" si="51"/>
        <v>1685</v>
      </c>
      <c r="CF121" s="169">
        <f t="shared" ref="CF121:CG121" si="52">SUM(CF122:CF150)</f>
        <v>1864</v>
      </c>
      <c r="CG121" s="169">
        <f t="shared" si="52"/>
        <v>2134</v>
      </c>
      <c r="CH121" s="169">
        <f t="shared" si="51"/>
        <v>2080</v>
      </c>
      <c r="CI121" s="169">
        <f t="shared" si="51"/>
        <v>2144</v>
      </c>
      <c r="CJ121" s="169">
        <f t="shared" si="51"/>
        <v>2271</v>
      </c>
      <c r="CK121" s="169">
        <f t="shared" si="51"/>
        <v>2080</v>
      </c>
      <c r="CL121" s="424">
        <f t="shared" ref="CL121" si="53">SUM(CL122:CL150)</f>
        <v>2347</v>
      </c>
      <c r="CM121" s="172">
        <f t="shared" si="46"/>
        <v>17184</v>
      </c>
      <c r="CN121" s="441">
        <f t="shared" si="47"/>
        <v>18665</v>
      </c>
      <c r="CO121" s="376">
        <f t="shared" si="48"/>
        <v>23573</v>
      </c>
      <c r="CP121" s="177">
        <f t="shared" si="44"/>
        <v>26.295204929011518</v>
      </c>
      <c r="CQ121" s="234"/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234"/>
      <c r="DL121" s="234"/>
      <c r="DM121" s="234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  <c r="VE121" s="10"/>
      <c r="VF121" s="10"/>
      <c r="VG121" s="10"/>
      <c r="VH121" s="10"/>
      <c r="VI121" s="10"/>
      <c r="VJ121" s="10"/>
      <c r="VK121" s="10"/>
      <c r="VL121" s="10"/>
      <c r="VM121" s="10"/>
      <c r="VN121" s="10"/>
      <c r="VO121" s="10"/>
      <c r="VP121" s="10"/>
      <c r="VQ121" s="10"/>
      <c r="VR121" s="10"/>
      <c r="VS121" s="10"/>
      <c r="VT121" s="10"/>
      <c r="VU121" s="10"/>
      <c r="VV121" s="10"/>
      <c r="VW121" s="10"/>
      <c r="VX121" s="10"/>
      <c r="VY121" s="10"/>
      <c r="VZ121" s="10"/>
      <c r="WA121" s="10"/>
      <c r="WB121" s="10"/>
      <c r="WC121" s="10"/>
      <c r="WD121" s="10"/>
      <c r="WE121" s="10"/>
      <c r="WF121" s="10"/>
      <c r="WG121" s="10"/>
      <c r="WH121" s="10"/>
      <c r="WI121" s="10"/>
      <c r="WJ121" s="10"/>
      <c r="WK121" s="10"/>
      <c r="WL121" s="10"/>
      <c r="WM121" s="10"/>
      <c r="WN121" s="10"/>
      <c r="WO121" s="10"/>
      <c r="WP121" s="10"/>
      <c r="WQ121" s="10"/>
      <c r="WR121" s="10"/>
      <c r="WS121" s="10"/>
      <c r="WT121" s="10"/>
      <c r="WU121" s="10"/>
      <c r="WV121" s="10"/>
      <c r="WW121" s="10"/>
      <c r="WX121" s="10"/>
      <c r="WY121" s="10"/>
      <c r="WZ121" s="10"/>
      <c r="XA121" s="10"/>
      <c r="XB121" s="10"/>
      <c r="XC121" s="10"/>
      <c r="XD121" s="10"/>
      <c r="XE121" s="10"/>
      <c r="XF121" s="10"/>
      <c r="XG121" s="10"/>
      <c r="XH121" s="10"/>
      <c r="XI121" s="10"/>
      <c r="XJ121" s="10"/>
      <c r="XK121" s="10"/>
      <c r="XL121" s="10"/>
      <c r="XM121" s="10"/>
      <c r="XN121" s="10"/>
      <c r="XO121" s="10"/>
      <c r="XP121" s="10"/>
      <c r="XQ121" s="10"/>
      <c r="XR121" s="10"/>
      <c r="XS121" s="10"/>
      <c r="XT121" s="10"/>
      <c r="XU121" s="10"/>
      <c r="XV121" s="10"/>
      <c r="XW121" s="10"/>
      <c r="XX121" s="10"/>
      <c r="XY121" s="10"/>
      <c r="XZ121" s="10"/>
      <c r="YA121" s="10"/>
      <c r="YB121" s="10"/>
      <c r="YC121" s="10"/>
      <c r="YD121" s="10"/>
      <c r="YE121" s="10"/>
      <c r="YF121" s="10"/>
      <c r="YG121" s="10"/>
      <c r="YH121" s="10"/>
      <c r="YI121" s="10"/>
      <c r="YJ121" s="10"/>
      <c r="YK121" s="10"/>
      <c r="YL121" s="10"/>
      <c r="YM121" s="10"/>
      <c r="YN121" s="10"/>
      <c r="YO121" s="10"/>
      <c r="YP121" s="10"/>
      <c r="YQ121" s="10"/>
      <c r="YR121" s="10"/>
      <c r="YS121" s="10"/>
      <c r="YT121" s="10"/>
      <c r="YU121" s="10"/>
      <c r="YV121" s="10"/>
      <c r="YW121" s="10"/>
      <c r="YX121" s="10"/>
      <c r="YY121" s="10"/>
      <c r="YZ121" s="10"/>
      <c r="ZA121" s="10"/>
      <c r="ZB121" s="10"/>
      <c r="ZC121" s="10"/>
      <c r="ZD121" s="10"/>
      <c r="ZE121" s="10"/>
      <c r="ZF121" s="10"/>
      <c r="ZG121" s="10"/>
      <c r="ZH121" s="10"/>
      <c r="ZI121" s="10"/>
      <c r="ZJ121" s="10"/>
      <c r="ZK121" s="10"/>
      <c r="ZL121" s="10"/>
      <c r="ZM121" s="10"/>
      <c r="ZN121" s="10"/>
      <c r="ZO121" s="10"/>
      <c r="ZP121" s="10"/>
      <c r="ZQ121" s="10"/>
      <c r="ZR121" s="10"/>
      <c r="ZS121" s="10"/>
      <c r="ZT121" s="10"/>
      <c r="ZU121" s="10"/>
      <c r="ZV121" s="10"/>
      <c r="ZW121" s="10"/>
      <c r="ZX121" s="10"/>
      <c r="ZY121" s="10"/>
      <c r="ZZ121" s="10"/>
      <c r="AAA121" s="10"/>
      <c r="AAB121" s="10"/>
      <c r="AAC121" s="10"/>
      <c r="AAD121" s="10"/>
      <c r="AAE121" s="10"/>
      <c r="AAF121" s="10"/>
      <c r="AAG121" s="10"/>
      <c r="AAH121" s="10"/>
      <c r="AAI121" s="10"/>
      <c r="AAJ121" s="10"/>
      <c r="AAK121" s="10"/>
      <c r="AAL121" s="10"/>
      <c r="AAM121" s="10"/>
      <c r="AAN121" s="10"/>
      <c r="AAO121" s="10"/>
      <c r="AAP121" s="10"/>
      <c r="AAQ121" s="10"/>
      <c r="AAR121" s="10"/>
      <c r="AAS121" s="10"/>
      <c r="AAT121" s="10"/>
      <c r="AAU121" s="10"/>
      <c r="AAV121" s="10"/>
      <c r="AAW121" s="10"/>
      <c r="AAX121" s="10"/>
      <c r="AAY121" s="10"/>
      <c r="AAZ121" s="10"/>
      <c r="ABA121" s="10"/>
      <c r="ABB121" s="10"/>
      <c r="ABC121" s="10"/>
      <c r="ABD121" s="10"/>
      <c r="ABE121" s="10"/>
      <c r="ABF121" s="10"/>
      <c r="ABG121" s="10"/>
      <c r="ABH121" s="10"/>
      <c r="ABI121" s="10"/>
      <c r="ABJ121" s="10"/>
      <c r="ABK121" s="10"/>
      <c r="ABL121" s="10"/>
      <c r="ABM121" s="10"/>
      <c r="ABN121" s="10"/>
      <c r="ABO121" s="10"/>
      <c r="ABP121" s="10"/>
      <c r="ABQ121" s="10"/>
      <c r="ABR121" s="10"/>
      <c r="ABS121" s="10"/>
      <c r="ABT121" s="10"/>
      <c r="ABU121" s="10"/>
      <c r="ABV121" s="10"/>
      <c r="ABW121" s="10"/>
      <c r="ABX121" s="10"/>
      <c r="ABY121" s="10"/>
      <c r="ABZ121" s="10"/>
      <c r="ACA121" s="10"/>
      <c r="ACB121" s="10"/>
      <c r="ACC121" s="10"/>
      <c r="ACD121" s="10"/>
      <c r="ACE121" s="10"/>
      <c r="ACF121" s="10"/>
      <c r="ACG121" s="10"/>
      <c r="ACH121" s="10"/>
      <c r="ACI121" s="10"/>
      <c r="ACJ121" s="10"/>
      <c r="ACK121" s="10"/>
      <c r="ACL121" s="10"/>
      <c r="ACM121" s="10"/>
      <c r="ACN121" s="10"/>
      <c r="ACO121" s="10"/>
      <c r="ACP121" s="10"/>
      <c r="ACQ121" s="10"/>
      <c r="ACR121" s="10"/>
      <c r="ACS121" s="10"/>
      <c r="ACT121" s="10"/>
      <c r="ACU121" s="10"/>
      <c r="ACV121" s="10"/>
      <c r="ACW121" s="10"/>
      <c r="ACX121" s="10"/>
      <c r="ACY121" s="10"/>
      <c r="ACZ121" s="10"/>
      <c r="ADA121" s="10"/>
      <c r="ADB121" s="10"/>
      <c r="ADC121" s="10"/>
      <c r="ADD121" s="10"/>
      <c r="ADE121" s="10"/>
      <c r="ADF121" s="10"/>
      <c r="ADG121" s="10"/>
      <c r="ADH121" s="10"/>
      <c r="ADI121" s="10"/>
      <c r="ADJ121" s="10"/>
      <c r="ADK121" s="10"/>
      <c r="ADL121" s="10"/>
      <c r="ADM121" s="10"/>
      <c r="ADN121" s="10"/>
      <c r="ADO121" s="10"/>
      <c r="ADP121" s="10"/>
      <c r="ADQ121" s="10"/>
      <c r="ADR121" s="10"/>
      <c r="ADS121" s="10"/>
      <c r="ADT121" s="10"/>
      <c r="ADU121" s="10"/>
      <c r="ADV121" s="10"/>
      <c r="ADW121" s="10"/>
      <c r="ADX121" s="10"/>
      <c r="ADY121" s="10"/>
      <c r="ADZ121" s="10"/>
      <c r="AEA121" s="10"/>
      <c r="AEB121" s="10"/>
      <c r="AEC121" s="10"/>
      <c r="AED121" s="10"/>
      <c r="AEE121" s="10"/>
      <c r="AEF121" s="10"/>
      <c r="AEG121" s="10"/>
      <c r="AEH121" s="10"/>
      <c r="AEI121" s="10"/>
      <c r="AEJ121" s="10"/>
      <c r="AEK121" s="10"/>
      <c r="AEL121" s="10"/>
      <c r="AEM121" s="10"/>
      <c r="AEN121" s="10"/>
      <c r="AEO121" s="10"/>
      <c r="AEP121" s="10"/>
      <c r="AEQ121" s="10"/>
      <c r="AER121" s="10"/>
      <c r="AES121" s="10"/>
      <c r="AET121" s="10"/>
      <c r="AEU121" s="10"/>
      <c r="AEV121" s="10"/>
      <c r="AEW121" s="10"/>
      <c r="AEX121" s="10"/>
      <c r="AEY121" s="10"/>
      <c r="AEZ121" s="10"/>
      <c r="AFA121" s="10"/>
      <c r="AFB121" s="10"/>
      <c r="AFC121" s="10"/>
      <c r="AFD121" s="10"/>
      <c r="AFE121" s="10"/>
      <c r="AFF121" s="10"/>
      <c r="AFG121" s="10"/>
      <c r="AFH121" s="10"/>
      <c r="AFI121" s="10"/>
      <c r="AFJ121" s="10"/>
      <c r="AFK121" s="10"/>
      <c r="AFL121" s="10"/>
      <c r="AFM121" s="10"/>
      <c r="AFN121" s="10"/>
      <c r="AFO121" s="10"/>
      <c r="AFP121" s="10"/>
      <c r="AFQ121" s="10"/>
      <c r="AFR121" s="10"/>
      <c r="AFS121" s="10"/>
      <c r="AFT121" s="10"/>
      <c r="AFU121" s="10"/>
      <c r="AFV121" s="10"/>
      <c r="AFW121" s="10"/>
      <c r="AFX121" s="10"/>
      <c r="AFY121" s="10"/>
      <c r="AFZ121" s="10"/>
      <c r="AGA121" s="10"/>
      <c r="AGB121" s="10"/>
      <c r="AGC121" s="10"/>
      <c r="AGD121" s="10"/>
      <c r="AGE121" s="10"/>
      <c r="AGF121" s="10"/>
      <c r="AGG121" s="10"/>
      <c r="AGH121" s="10"/>
      <c r="AGI121" s="10"/>
      <c r="AGJ121" s="10"/>
      <c r="AGK121" s="10"/>
      <c r="AGL121" s="10"/>
      <c r="AGM121" s="10"/>
      <c r="AGN121" s="10"/>
      <c r="AGO121" s="10"/>
      <c r="AGP121" s="10"/>
      <c r="AGQ121" s="10"/>
      <c r="AGR121" s="10"/>
      <c r="AGS121" s="10"/>
      <c r="AGT121" s="10"/>
      <c r="AGU121" s="10"/>
      <c r="AGV121" s="10"/>
      <c r="AGW121" s="10"/>
      <c r="AGX121" s="10"/>
      <c r="AGY121" s="10"/>
      <c r="AGZ121" s="10"/>
      <c r="AHA121" s="10"/>
      <c r="AHB121" s="10"/>
      <c r="AHC121" s="10"/>
      <c r="AHD121" s="10"/>
      <c r="AHE121" s="10"/>
      <c r="AHF121" s="10"/>
      <c r="AHG121" s="10"/>
      <c r="AHH121" s="10"/>
      <c r="AHI121" s="10"/>
      <c r="AHJ121" s="10"/>
      <c r="AHK121" s="10"/>
      <c r="AHL121" s="10"/>
      <c r="AHM121" s="10"/>
      <c r="AHN121" s="10"/>
      <c r="AHO121" s="10"/>
      <c r="AHP121" s="10"/>
      <c r="AHQ121" s="10"/>
      <c r="AHR121" s="10"/>
      <c r="AHS121" s="10"/>
      <c r="AHT121" s="10"/>
      <c r="AHU121" s="10"/>
      <c r="AHV121" s="10"/>
      <c r="AHW121" s="10"/>
      <c r="AHX121" s="10"/>
      <c r="AHY121" s="10"/>
      <c r="AHZ121" s="10"/>
      <c r="AIA121" s="10"/>
      <c r="AIB121" s="10"/>
      <c r="AIC121" s="10"/>
      <c r="AID121" s="10"/>
      <c r="AIE121" s="10"/>
      <c r="AIF121" s="10"/>
      <c r="AIG121" s="10"/>
      <c r="AIH121" s="10"/>
      <c r="AII121" s="10"/>
      <c r="AIJ121" s="10"/>
      <c r="AIK121" s="10"/>
      <c r="AIL121" s="10"/>
      <c r="AIM121" s="10"/>
      <c r="AIN121" s="10"/>
      <c r="AIO121" s="10"/>
      <c r="AIP121" s="10"/>
      <c r="AIQ121" s="10"/>
      <c r="AIR121" s="10"/>
      <c r="AIS121" s="10"/>
      <c r="AIT121" s="10"/>
      <c r="AIU121" s="10"/>
      <c r="AIV121" s="10"/>
      <c r="AIW121" s="10"/>
      <c r="AIX121" s="10"/>
      <c r="AIY121" s="10"/>
      <c r="AIZ121" s="10"/>
      <c r="AJA121" s="10"/>
      <c r="AJB121" s="10"/>
      <c r="AJC121" s="10"/>
      <c r="AJD121" s="10"/>
      <c r="AJE121" s="10"/>
      <c r="AJF121" s="10"/>
      <c r="AJG121" s="10"/>
      <c r="AJH121" s="10"/>
      <c r="AJI121" s="10"/>
      <c r="AJJ121" s="10"/>
      <c r="AJK121" s="10"/>
      <c r="AJL121" s="10"/>
      <c r="AJM121" s="10"/>
      <c r="AJN121" s="10"/>
      <c r="AJO121" s="10"/>
      <c r="AJP121" s="10"/>
      <c r="AJQ121" s="10"/>
      <c r="AJR121" s="10"/>
      <c r="AJS121" s="10"/>
      <c r="AJT121" s="10"/>
      <c r="AJU121" s="10"/>
      <c r="AJV121" s="10"/>
      <c r="AJW121" s="10"/>
      <c r="AJX121" s="10"/>
      <c r="AJY121" s="10"/>
      <c r="AJZ121" s="10"/>
      <c r="AKA121" s="10"/>
      <c r="AKB121" s="10"/>
      <c r="AKC121" s="10"/>
      <c r="AKD121" s="10"/>
      <c r="AKE121" s="10"/>
      <c r="AKF121" s="10"/>
      <c r="AKG121" s="10"/>
      <c r="AKH121" s="10"/>
      <c r="AKI121" s="10"/>
      <c r="AKJ121" s="10"/>
      <c r="AKK121" s="10"/>
      <c r="AKL121" s="10"/>
      <c r="AKM121" s="10"/>
      <c r="AKN121" s="10"/>
      <c r="AKO121" s="10"/>
      <c r="AKP121" s="10"/>
      <c r="AKQ121" s="10"/>
      <c r="AKR121" s="10"/>
      <c r="AKS121" s="10"/>
      <c r="AKT121" s="10"/>
      <c r="AKU121" s="10"/>
      <c r="AKV121" s="10"/>
      <c r="AKW121" s="10"/>
      <c r="AKX121" s="10"/>
      <c r="AKY121" s="10"/>
      <c r="AKZ121" s="10"/>
      <c r="ALA121" s="10"/>
      <c r="ALB121" s="10"/>
      <c r="ALC121" s="10"/>
      <c r="ALD121" s="10"/>
      <c r="ALE121" s="10"/>
      <c r="ALF121" s="10"/>
      <c r="ALG121" s="10"/>
      <c r="ALH121" s="10"/>
      <c r="ALI121" s="10"/>
      <c r="ALJ121" s="10"/>
      <c r="ALK121" s="10"/>
      <c r="ALL121" s="10"/>
      <c r="ALM121" s="10"/>
      <c r="ALN121" s="10"/>
      <c r="ALO121" s="10"/>
      <c r="ALP121" s="10"/>
      <c r="ALQ121" s="10"/>
      <c r="ALR121" s="10"/>
      <c r="ALS121" s="10"/>
      <c r="ALT121" s="10"/>
      <c r="ALU121" s="10"/>
      <c r="ALV121" s="10"/>
      <c r="ALW121" s="10"/>
      <c r="ALX121" s="10"/>
      <c r="ALY121" s="10"/>
      <c r="ALZ121" s="10"/>
      <c r="AMA121" s="10"/>
      <c r="AMB121" s="10"/>
      <c r="AMC121" s="10"/>
      <c r="AMD121" s="10"/>
      <c r="AME121" s="10"/>
      <c r="AMF121" s="10"/>
      <c r="AMG121" s="10"/>
      <c r="AMH121" s="10"/>
      <c r="AMI121" s="10"/>
      <c r="AMJ121" s="10"/>
      <c r="AMK121" s="10"/>
      <c r="AML121" s="10"/>
      <c r="AMM121" s="10"/>
      <c r="AMN121" s="10"/>
      <c r="AMO121" s="10"/>
      <c r="AMP121" s="10"/>
      <c r="AMQ121" s="10"/>
      <c r="AMR121" s="10"/>
      <c r="AMS121" s="10"/>
      <c r="AMT121" s="10"/>
      <c r="AMU121" s="10"/>
      <c r="AMV121" s="10"/>
      <c r="AMW121" s="10"/>
      <c r="AMX121" s="10"/>
      <c r="AMY121" s="10"/>
      <c r="AMZ121" s="10"/>
      <c r="ANA121" s="10"/>
      <c r="ANB121" s="10"/>
      <c r="ANC121" s="10"/>
      <c r="AND121" s="10"/>
      <c r="ANE121" s="10"/>
      <c r="ANF121" s="10"/>
      <c r="ANG121" s="10"/>
      <c r="ANH121" s="10"/>
      <c r="ANI121" s="10"/>
      <c r="ANJ121" s="10"/>
      <c r="ANK121" s="10"/>
      <c r="ANL121" s="10"/>
      <c r="ANM121" s="10"/>
      <c r="ANN121" s="10"/>
      <c r="ANO121" s="10"/>
      <c r="ANP121" s="10"/>
      <c r="ANQ121" s="10"/>
      <c r="ANR121" s="10"/>
      <c r="ANS121" s="10"/>
      <c r="ANT121" s="10"/>
      <c r="ANU121" s="10"/>
      <c r="ANV121" s="10"/>
      <c r="ANW121" s="10"/>
      <c r="ANX121" s="10"/>
      <c r="ANY121" s="10"/>
      <c r="ANZ121" s="10"/>
      <c r="AOA121" s="10"/>
      <c r="AOB121" s="10"/>
      <c r="AOC121" s="10"/>
      <c r="AOD121" s="10"/>
      <c r="AOE121" s="10"/>
      <c r="AOF121" s="10"/>
      <c r="AOG121" s="10"/>
      <c r="AOH121" s="10"/>
      <c r="AOI121" s="10"/>
      <c r="AOJ121" s="10"/>
      <c r="AOK121" s="10"/>
      <c r="AOL121" s="10"/>
      <c r="AOM121" s="10"/>
      <c r="AON121" s="10"/>
      <c r="AOO121" s="10"/>
      <c r="AOP121" s="10"/>
      <c r="AOQ121" s="10"/>
      <c r="AOR121" s="10"/>
      <c r="AOS121" s="10"/>
      <c r="AOT121" s="10"/>
      <c r="AOU121" s="10"/>
      <c r="AOV121" s="10"/>
      <c r="AOW121" s="10"/>
      <c r="AOX121" s="10"/>
      <c r="AOY121" s="10"/>
      <c r="AOZ121" s="10"/>
      <c r="APA121" s="10"/>
      <c r="APB121" s="10"/>
      <c r="APC121" s="10"/>
      <c r="APD121" s="10"/>
      <c r="APE121" s="10"/>
      <c r="APF121" s="10"/>
      <c r="APG121" s="10"/>
      <c r="APH121" s="10"/>
      <c r="API121" s="10"/>
      <c r="APJ121" s="10"/>
      <c r="APK121" s="10"/>
      <c r="APL121" s="10"/>
      <c r="APM121" s="10"/>
      <c r="APN121" s="10"/>
      <c r="APO121" s="10"/>
      <c r="APP121" s="10"/>
      <c r="APQ121" s="10"/>
      <c r="APR121" s="10"/>
      <c r="APS121" s="10"/>
      <c r="APT121" s="10"/>
      <c r="APU121" s="10"/>
      <c r="APV121" s="10"/>
      <c r="APW121" s="10"/>
      <c r="APX121" s="10"/>
      <c r="APY121" s="10"/>
      <c r="APZ121" s="10"/>
      <c r="AQA121" s="10"/>
      <c r="AQB121" s="10"/>
      <c r="AQC121" s="10"/>
      <c r="AQD121" s="10"/>
      <c r="AQE121" s="10"/>
      <c r="AQF121" s="10"/>
      <c r="AQG121" s="10"/>
      <c r="AQH121" s="10"/>
      <c r="AQI121" s="10"/>
      <c r="AQJ121" s="10"/>
      <c r="AQK121" s="10"/>
      <c r="AQL121" s="10"/>
      <c r="AQM121" s="10"/>
      <c r="AQN121" s="10"/>
      <c r="AQO121" s="10"/>
      <c r="AQP121" s="10"/>
      <c r="AQQ121" s="10"/>
      <c r="AQR121" s="10"/>
      <c r="AQS121" s="10"/>
      <c r="AQT121" s="10"/>
      <c r="AQU121" s="10"/>
      <c r="AQV121" s="10"/>
      <c r="AQW121" s="10"/>
      <c r="AQX121" s="10"/>
      <c r="AQY121" s="10"/>
      <c r="AQZ121" s="10"/>
      <c r="ARA121" s="10"/>
      <c r="ARB121" s="10"/>
      <c r="ARC121" s="10"/>
      <c r="ARD121" s="10"/>
      <c r="ARE121" s="10"/>
      <c r="ARF121" s="10"/>
      <c r="ARG121" s="10"/>
      <c r="ARH121" s="10"/>
      <c r="ARI121" s="10"/>
      <c r="ARJ121" s="10"/>
      <c r="ARK121" s="10"/>
      <c r="ARL121" s="10"/>
      <c r="ARM121" s="10"/>
      <c r="ARN121" s="10"/>
      <c r="ARO121" s="10"/>
      <c r="ARP121" s="10"/>
      <c r="ARQ121" s="10"/>
      <c r="ARR121" s="10"/>
      <c r="ARS121" s="10"/>
      <c r="ART121" s="10"/>
      <c r="ARU121" s="10"/>
      <c r="ARV121" s="10"/>
      <c r="ARW121" s="10"/>
      <c r="ARX121" s="10"/>
      <c r="ARY121" s="10"/>
      <c r="ARZ121" s="10"/>
      <c r="ASA121" s="10"/>
      <c r="ASB121" s="10"/>
      <c r="ASC121" s="10"/>
      <c r="ASD121" s="10"/>
      <c r="ASE121" s="10"/>
      <c r="ASF121" s="10"/>
      <c r="ASG121" s="10"/>
      <c r="ASH121" s="10"/>
      <c r="ASI121" s="10"/>
      <c r="ASJ121" s="10"/>
      <c r="ASK121" s="10"/>
      <c r="ASL121" s="10"/>
      <c r="ASM121" s="10"/>
      <c r="ASN121" s="10"/>
      <c r="ASO121" s="10"/>
      <c r="ASP121" s="10"/>
      <c r="ASQ121" s="10"/>
      <c r="ASR121" s="10"/>
      <c r="ASS121" s="10"/>
      <c r="AST121" s="10"/>
      <c r="ASU121" s="10"/>
      <c r="ASV121" s="10"/>
      <c r="ASW121" s="10"/>
      <c r="ASX121" s="10"/>
      <c r="ASY121" s="10"/>
      <c r="ASZ121" s="10"/>
      <c r="ATA121" s="10"/>
      <c r="ATB121" s="10"/>
      <c r="ATC121" s="10"/>
      <c r="ATD121" s="10"/>
      <c r="ATE121" s="10"/>
      <c r="ATF121" s="10"/>
      <c r="ATG121" s="10"/>
      <c r="ATH121" s="10"/>
      <c r="ATI121" s="10"/>
      <c r="ATJ121" s="10"/>
      <c r="ATK121" s="10"/>
      <c r="ATL121" s="10"/>
      <c r="ATM121" s="10"/>
      <c r="ATN121" s="10"/>
      <c r="ATO121" s="10"/>
      <c r="ATP121" s="10"/>
      <c r="ATQ121" s="10"/>
      <c r="ATR121" s="10"/>
      <c r="ATS121" s="10"/>
      <c r="ATT121" s="10"/>
      <c r="ATU121" s="10"/>
      <c r="ATV121" s="10"/>
      <c r="ATW121" s="10"/>
      <c r="ATX121" s="10"/>
      <c r="ATY121" s="10"/>
      <c r="ATZ121" s="10"/>
      <c r="AUA121" s="10"/>
      <c r="AUB121" s="10"/>
      <c r="AUC121" s="10"/>
      <c r="AUD121" s="10"/>
      <c r="AUE121" s="10"/>
      <c r="AUF121" s="10"/>
      <c r="AUG121" s="10"/>
      <c r="AUH121" s="10"/>
      <c r="AUI121" s="10"/>
      <c r="AUJ121" s="10"/>
      <c r="AUK121" s="10"/>
      <c r="AUL121" s="10"/>
      <c r="AUM121" s="10"/>
      <c r="AUN121" s="10"/>
      <c r="AUO121" s="10"/>
      <c r="AUP121" s="10"/>
      <c r="AUQ121" s="10"/>
      <c r="AUR121" s="10"/>
      <c r="AUS121" s="10"/>
      <c r="AUT121" s="10"/>
      <c r="AUU121" s="10"/>
      <c r="AUV121" s="10"/>
      <c r="AUW121" s="10"/>
      <c r="AUX121" s="10"/>
      <c r="AUY121" s="10"/>
      <c r="AUZ121" s="10"/>
      <c r="AVA121" s="10"/>
      <c r="AVB121" s="10"/>
      <c r="AVC121" s="10"/>
      <c r="AVD121" s="10"/>
      <c r="AVE121" s="10"/>
      <c r="AVF121" s="10"/>
      <c r="AVG121" s="10"/>
      <c r="AVH121" s="10"/>
      <c r="AVI121" s="10"/>
      <c r="AVJ121" s="10"/>
      <c r="AVK121" s="10"/>
      <c r="AVL121" s="10"/>
      <c r="AVM121" s="10"/>
      <c r="AVN121" s="10"/>
      <c r="AVO121" s="10"/>
      <c r="AVP121" s="10"/>
      <c r="AVQ121" s="10"/>
      <c r="AVR121" s="10"/>
      <c r="AVS121" s="10"/>
      <c r="AVT121" s="10"/>
      <c r="AVU121" s="10"/>
      <c r="AVV121" s="10"/>
      <c r="AVW121" s="10"/>
      <c r="AVX121" s="10"/>
      <c r="AVY121" s="10"/>
      <c r="AVZ121" s="10"/>
      <c r="AWA121" s="10"/>
      <c r="AWB121" s="10"/>
      <c r="AWC121" s="10"/>
      <c r="AWD121" s="10"/>
      <c r="AWE121" s="10"/>
      <c r="AWF121" s="10"/>
      <c r="AWG121" s="10"/>
      <c r="AWH121" s="10"/>
      <c r="AWI121" s="10"/>
      <c r="AWJ121" s="10"/>
      <c r="AWK121" s="10"/>
      <c r="AWL121" s="10"/>
      <c r="AWM121" s="10"/>
      <c r="AWN121" s="10"/>
      <c r="AWO121" s="10"/>
      <c r="AWP121" s="10"/>
      <c r="AWQ121" s="10"/>
      <c r="AWR121" s="10"/>
      <c r="AWS121" s="10"/>
      <c r="AWT121" s="10"/>
      <c r="AWU121" s="10"/>
      <c r="AWV121" s="10"/>
      <c r="AWW121" s="10"/>
      <c r="AWX121" s="10"/>
      <c r="AWY121" s="10"/>
      <c r="AWZ121" s="10"/>
      <c r="AXA121" s="10"/>
      <c r="AXB121" s="10"/>
      <c r="AXC121" s="10"/>
      <c r="AXD121" s="10"/>
      <c r="AXE121" s="10"/>
      <c r="AXF121" s="10"/>
      <c r="AXG121" s="10"/>
      <c r="AXH121" s="10"/>
      <c r="AXI121" s="10"/>
      <c r="AXJ121" s="10"/>
      <c r="AXK121" s="10"/>
      <c r="AXL121" s="10"/>
      <c r="AXM121" s="10"/>
      <c r="AXN121" s="10"/>
      <c r="AXO121" s="10"/>
      <c r="AXP121" s="10"/>
      <c r="AXQ121" s="10"/>
      <c r="AXR121" s="10"/>
      <c r="AXS121" s="10"/>
      <c r="AXT121" s="10"/>
      <c r="AXU121" s="10"/>
      <c r="AXV121" s="10"/>
      <c r="AXW121" s="10"/>
      <c r="AXX121" s="10"/>
      <c r="AXY121" s="10"/>
      <c r="AXZ121" s="10"/>
      <c r="AYA121" s="10"/>
      <c r="AYB121" s="10"/>
      <c r="AYC121" s="10"/>
      <c r="AYD121" s="10"/>
      <c r="AYE121" s="10"/>
      <c r="AYF121" s="10"/>
      <c r="AYG121" s="10"/>
      <c r="AYH121" s="10"/>
      <c r="AYI121" s="10"/>
      <c r="AYJ121" s="10"/>
      <c r="AYK121" s="10"/>
      <c r="AYL121" s="10"/>
      <c r="AYM121" s="10"/>
      <c r="AYN121" s="10"/>
      <c r="AYO121" s="10"/>
      <c r="AYP121" s="10"/>
      <c r="AYQ121" s="10"/>
      <c r="AYR121" s="10"/>
      <c r="AYS121" s="10"/>
      <c r="AYT121" s="10"/>
      <c r="AYU121" s="10"/>
      <c r="AYV121" s="10"/>
      <c r="AYW121" s="10"/>
      <c r="AYX121" s="10"/>
      <c r="AYY121" s="10"/>
      <c r="AYZ121" s="10"/>
      <c r="AZA121" s="10"/>
      <c r="AZB121" s="10"/>
      <c r="AZC121" s="10"/>
      <c r="AZD121" s="10"/>
      <c r="AZE121" s="10"/>
      <c r="AZF121" s="10"/>
      <c r="AZG121" s="10"/>
      <c r="AZH121" s="10"/>
      <c r="AZI121" s="10"/>
      <c r="AZJ121" s="10"/>
      <c r="AZK121" s="10"/>
      <c r="AZL121" s="10"/>
      <c r="AZM121" s="10"/>
      <c r="AZN121" s="10"/>
      <c r="AZO121" s="10"/>
      <c r="AZP121" s="10"/>
      <c r="AZQ121" s="10"/>
      <c r="AZR121" s="10"/>
      <c r="AZS121" s="10"/>
      <c r="AZT121" s="10"/>
      <c r="AZU121" s="10"/>
      <c r="AZV121" s="10"/>
      <c r="AZW121" s="10"/>
      <c r="AZX121" s="10"/>
      <c r="AZY121" s="10"/>
      <c r="AZZ121" s="10"/>
      <c r="BAA121" s="10"/>
      <c r="BAB121" s="10"/>
      <c r="BAC121" s="10"/>
      <c r="BAD121" s="10"/>
      <c r="BAE121" s="10"/>
      <c r="BAF121" s="10"/>
      <c r="BAG121" s="10"/>
      <c r="BAH121" s="10"/>
      <c r="BAI121" s="10"/>
      <c r="BAJ121" s="10"/>
      <c r="BAK121" s="10"/>
      <c r="BAL121" s="10"/>
      <c r="BAM121" s="10"/>
      <c r="BAN121" s="10"/>
      <c r="BAO121" s="10"/>
      <c r="BAP121" s="10"/>
      <c r="BAQ121" s="10"/>
      <c r="BAR121" s="10"/>
      <c r="BAS121" s="10"/>
      <c r="BAT121" s="10"/>
      <c r="BAU121" s="10"/>
      <c r="BAV121" s="10"/>
      <c r="BAW121" s="10"/>
      <c r="BAX121" s="10"/>
      <c r="BAY121" s="10"/>
      <c r="BAZ121" s="10"/>
      <c r="BBA121" s="10"/>
      <c r="BBB121" s="10"/>
      <c r="BBC121" s="10"/>
      <c r="BBD121" s="10"/>
      <c r="BBE121" s="10"/>
      <c r="BBF121" s="10"/>
      <c r="BBG121" s="10"/>
      <c r="BBH121" s="10"/>
      <c r="BBI121" s="10"/>
      <c r="BBJ121" s="10"/>
      <c r="BBK121" s="10"/>
      <c r="BBL121" s="10"/>
      <c r="BBM121" s="10"/>
      <c r="BBN121" s="10"/>
      <c r="BBO121" s="10"/>
      <c r="BBP121" s="10"/>
      <c r="BBQ121" s="10"/>
      <c r="BBR121" s="10"/>
      <c r="BBS121" s="10"/>
      <c r="BBT121" s="10"/>
      <c r="BBU121" s="10"/>
      <c r="BBV121" s="10"/>
      <c r="BBW121" s="10"/>
      <c r="BBX121" s="10"/>
      <c r="BBY121" s="10"/>
      <c r="BBZ121" s="10"/>
      <c r="BCA121" s="10"/>
      <c r="BCB121" s="10"/>
      <c r="BCC121" s="10"/>
      <c r="BCD121" s="10"/>
      <c r="BCE121" s="10"/>
      <c r="BCF121" s="10"/>
      <c r="BCG121" s="10"/>
      <c r="BCH121" s="10"/>
      <c r="BCI121" s="10"/>
      <c r="BCJ121" s="10"/>
      <c r="BCK121" s="10"/>
      <c r="BCL121" s="10"/>
      <c r="BCM121" s="10"/>
      <c r="BCN121" s="10"/>
      <c r="BCO121" s="10"/>
      <c r="BCP121" s="10"/>
      <c r="BCQ121" s="10"/>
      <c r="BCR121" s="10"/>
      <c r="BCS121" s="10"/>
      <c r="BCT121" s="10"/>
      <c r="BCU121" s="10"/>
      <c r="BCV121" s="10"/>
      <c r="BCW121" s="10"/>
      <c r="BCX121" s="10"/>
      <c r="BCY121" s="10"/>
      <c r="BCZ121" s="10"/>
      <c r="BDA121" s="10"/>
      <c r="BDB121" s="10"/>
      <c r="BDC121" s="10"/>
      <c r="BDD121" s="10"/>
      <c r="BDE121" s="10"/>
      <c r="BDF121" s="10"/>
      <c r="BDG121" s="10"/>
      <c r="BDH121" s="10"/>
      <c r="BDI121" s="10"/>
      <c r="BDJ121" s="10"/>
      <c r="BDK121" s="10"/>
      <c r="BDL121" s="10"/>
      <c r="BDM121" s="10"/>
      <c r="BDN121" s="10"/>
      <c r="BDO121" s="10"/>
      <c r="BDP121" s="10"/>
      <c r="BDQ121" s="10"/>
      <c r="BDR121" s="10"/>
      <c r="BDS121" s="10"/>
      <c r="BDT121" s="10"/>
      <c r="BDU121" s="10"/>
      <c r="BDV121" s="10"/>
      <c r="BDW121" s="10"/>
      <c r="BDX121" s="10"/>
      <c r="BDY121" s="10"/>
      <c r="BDZ121" s="10"/>
      <c r="BEA121" s="10"/>
      <c r="BEB121" s="10"/>
      <c r="BEC121" s="10"/>
      <c r="BED121" s="10"/>
      <c r="BEE121" s="10"/>
      <c r="BEF121" s="10"/>
      <c r="BEG121" s="10"/>
      <c r="BEH121" s="10"/>
      <c r="BEI121" s="10"/>
      <c r="BEJ121" s="10"/>
      <c r="BEK121" s="10"/>
      <c r="BEL121" s="10"/>
      <c r="BEM121" s="10"/>
      <c r="BEN121" s="10"/>
      <c r="BEO121" s="10"/>
      <c r="BEP121" s="10"/>
      <c r="BEQ121" s="10"/>
      <c r="BER121" s="10"/>
      <c r="BES121" s="10"/>
      <c r="BET121" s="10"/>
      <c r="BEU121" s="10"/>
      <c r="BEV121" s="10"/>
      <c r="BEW121" s="10"/>
      <c r="BEX121" s="10"/>
      <c r="BEY121" s="10"/>
      <c r="BEZ121" s="10"/>
      <c r="BFA121" s="10"/>
      <c r="BFB121" s="10"/>
      <c r="BFC121" s="10"/>
      <c r="BFD121" s="10"/>
      <c r="BFE121" s="10"/>
      <c r="BFF121" s="10"/>
      <c r="BFG121" s="10"/>
      <c r="BFH121" s="10"/>
      <c r="BFI121" s="10"/>
      <c r="BFJ121" s="10"/>
      <c r="BFK121" s="10"/>
      <c r="BFL121" s="10"/>
      <c r="BFM121" s="10"/>
      <c r="BFN121" s="10"/>
      <c r="BFO121" s="10"/>
      <c r="BFP121" s="10"/>
      <c r="BFQ121" s="10"/>
      <c r="BFR121" s="10"/>
      <c r="BFS121" s="10"/>
      <c r="BFT121" s="10"/>
      <c r="BFU121" s="10"/>
      <c r="BFV121" s="10"/>
      <c r="BFW121" s="10"/>
      <c r="BFX121" s="10"/>
      <c r="BFY121" s="10"/>
      <c r="BFZ121" s="10"/>
      <c r="BGA121" s="10"/>
      <c r="BGB121" s="10"/>
      <c r="BGC121" s="10"/>
      <c r="BGD121" s="10"/>
      <c r="BGE121" s="10"/>
      <c r="BGF121" s="10"/>
      <c r="BGG121" s="10"/>
      <c r="BGH121" s="10"/>
      <c r="BGI121" s="10"/>
      <c r="BGJ121" s="10"/>
      <c r="BGK121" s="10"/>
      <c r="BGL121" s="10"/>
      <c r="BGM121" s="10"/>
      <c r="BGN121" s="10"/>
      <c r="BGO121" s="10"/>
      <c r="BGP121" s="10"/>
      <c r="BGQ121" s="10"/>
      <c r="BGR121" s="10"/>
      <c r="BGS121" s="10"/>
      <c r="BGT121" s="10"/>
      <c r="BGU121" s="10"/>
      <c r="BGV121" s="10"/>
      <c r="BGW121" s="10"/>
      <c r="BGX121" s="10"/>
      <c r="BGY121" s="10"/>
      <c r="BGZ121" s="10"/>
      <c r="BHA121" s="10"/>
      <c r="BHB121" s="10"/>
      <c r="BHC121" s="10"/>
      <c r="BHD121" s="10"/>
      <c r="BHE121" s="10"/>
      <c r="BHF121" s="10"/>
      <c r="BHG121" s="10"/>
      <c r="BHH121" s="10"/>
      <c r="BHI121" s="10"/>
      <c r="BHJ121" s="10"/>
      <c r="BHK121" s="10"/>
      <c r="BHL121" s="10"/>
      <c r="BHM121" s="10"/>
      <c r="BHN121" s="10"/>
      <c r="BHO121" s="10"/>
      <c r="BHP121" s="10"/>
      <c r="BHQ121" s="10"/>
      <c r="BHR121" s="10"/>
      <c r="BHS121" s="10"/>
      <c r="BHT121" s="10"/>
      <c r="BHU121" s="10"/>
      <c r="BHV121" s="10"/>
      <c r="BHW121" s="10"/>
      <c r="BHX121" s="10"/>
      <c r="BHY121" s="10"/>
      <c r="BHZ121" s="10"/>
      <c r="BIA121" s="10"/>
      <c r="BIB121" s="10"/>
      <c r="BIC121" s="10"/>
      <c r="BID121" s="10"/>
      <c r="BIE121" s="10"/>
      <c r="BIF121" s="10"/>
      <c r="BIG121" s="10"/>
      <c r="BIH121" s="10"/>
      <c r="BII121" s="10"/>
      <c r="BIJ121" s="10"/>
      <c r="BIK121" s="10"/>
      <c r="BIL121" s="10"/>
      <c r="BIM121" s="10"/>
      <c r="BIN121" s="10"/>
      <c r="BIO121" s="10"/>
      <c r="BIP121" s="10"/>
      <c r="BIQ121" s="10"/>
      <c r="BIR121" s="10"/>
      <c r="BIS121" s="10"/>
      <c r="BIT121" s="10"/>
      <c r="BIU121" s="10"/>
      <c r="BIV121" s="10"/>
      <c r="BIW121" s="10"/>
      <c r="BIX121" s="10"/>
      <c r="BIY121" s="10"/>
      <c r="BIZ121" s="10"/>
      <c r="BJA121" s="10"/>
      <c r="BJB121" s="10"/>
      <c r="BJC121" s="10"/>
      <c r="BJD121" s="10"/>
      <c r="BJE121" s="10"/>
      <c r="BJF121" s="10"/>
      <c r="BJG121" s="10"/>
      <c r="BJH121" s="10"/>
      <c r="BJI121" s="10"/>
      <c r="BJJ121" s="10"/>
      <c r="BJK121" s="10"/>
      <c r="BJL121" s="10"/>
      <c r="BJM121" s="10"/>
      <c r="BJN121" s="10"/>
      <c r="BJO121" s="10"/>
      <c r="BJP121" s="10"/>
      <c r="BJQ121" s="10"/>
      <c r="BJR121" s="10"/>
      <c r="BJS121" s="10"/>
      <c r="BJT121" s="10"/>
      <c r="BJU121" s="10"/>
      <c r="BJV121" s="10"/>
      <c r="BJW121" s="10"/>
      <c r="BJX121" s="10"/>
      <c r="BJY121" s="10"/>
      <c r="BJZ121" s="10"/>
      <c r="BKA121" s="10"/>
      <c r="BKB121" s="10"/>
      <c r="BKC121" s="10"/>
      <c r="BKD121" s="10"/>
      <c r="BKE121" s="10"/>
      <c r="BKF121" s="10"/>
      <c r="BKG121" s="10"/>
      <c r="BKH121" s="10"/>
      <c r="BKI121" s="10"/>
      <c r="BKJ121" s="10"/>
      <c r="BKK121" s="10"/>
      <c r="BKL121" s="10"/>
      <c r="BKM121" s="10"/>
      <c r="BKN121" s="10"/>
      <c r="BKO121" s="10"/>
      <c r="BKP121" s="10"/>
      <c r="BKQ121" s="10"/>
      <c r="BKR121" s="10"/>
      <c r="BKS121" s="10"/>
      <c r="BKT121" s="10"/>
      <c r="BKU121" s="10"/>
      <c r="BKV121" s="10"/>
      <c r="BKW121" s="10"/>
      <c r="BKX121" s="10"/>
      <c r="BKY121" s="10"/>
      <c r="BKZ121" s="10"/>
      <c r="BLA121" s="10"/>
      <c r="BLB121" s="10"/>
      <c r="BLC121" s="10"/>
      <c r="BLD121" s="10"/>
      <c r="BLE121" s="10"/>
      <c r="BLF121" s="10"/>
      <c r="BLG121" s="10"/>
      <c r="BLH121" s="10"/>
      <c r="BLI121" s="10"/>
      <c r="BLJ121" s="10"/>
      <c r="BLK121" s="10"/>
      <c r="BLL121" s="10"/>
      <c r="BLM121" s="10"/>
      <c r="BLN121" s="10"/>
      <c r="BLO121" s="10"/>
      <c r="BLP121" s="10"/>
      <c r="BLQ121" s="10"/>
      <c r="BLR121" s="10"/>
      <c r="BLS121" s="10"/>
      <c r="BLT121" s="10"/>
      <c r="BLU121" s="10"/>
      <c r="BLV121" s="10"/>
      <c r="BLW121" s="10"/>
      <c r="BLX121" s="10"/>
      <c r="BLY121" s="10"/>
      <c r="BLZ121" s="10"/>
      <c r="BMA121" s="10"/>
      <c r="BMB121" s="10"/>
      <c r="BMC121" s="10"/>
      <c r="BMD121" s="10"/>
      <c r="BME121" s="10"/>
      <c r="BMF121" s="10"/>
      <c r="BMG121" s="10"/>
      <c r="BMH121" s="10"/>
      <c r="BMI121" s="10"/>
      <c r="BMJ121" s="10"/>
      <c r="BMK121" s="10"/>
      <c r="BML121" s="10"/>
      <c r="BMM121" s="10"/>
      <c r="BMN121" s="10"/>
      <c r="BMO121" s="10"/>
      <c r="BMP121" s="10"/>
      <c r="BMQ121" s="10"/>
      <c r="BMR121" s="10"/>
      <c r="BMS121" s="10"/>
      <c r="BMT121" s="10"/>
      <c r="BMU121" s="10"/>
      <c r="BMV121" s="10"/>
      <c r="BMW121" s="10"/>
      <c r="BMX121" s="10"/>
      <c r="BMY121" s="10"/>
      <c r="BMZ121" s="10"/>
      <c r="BNA121" s="10"/>
      <c r="BNB121" s="10"/>
      <c r="BNC121" s="10"/>
      <c r="BND121" s="10"/>
      <c r="BNE121" s="10"/>
      <c r="BNF121" s="10"/>
      <c r="BNG121" s="10"/>
      <c r="BNH121" s="10"/>
      <c r="BNI121" s="10"/>
      <c r="BNJ121" s="10"/>
      <c r="BNK121" s="10"/>
      <c r="BNL121" s="10"/>
      <c r="BNM121" s="10"/>
      <c r="BNN121" s="10"/>
      <c r="BNO121" s="10"/>
      <c r="BNP121" s="10"/>
      <c r="BNQ121" s="10"/>
      <c r="BNR121" s="10"/>
      <c r="BNS121" s="10"/>
      <c r="BNT121" s="10"/>
      <c r="BNU121" s="10"/>
      <c r="BNV121" s="10"/>
      <c r="BNW121" s="10"/>
      <c r="BNX121" s="10"/>
      <c r="BNY121" s="10"/>
      <c r="BNZ121" s="10"/>
      <c r="BOA121" s="10"/>
      <c r="BOB121" s="10"/>
      <c r="BOC121" s="10"/>
      <c r="BOD121" s="10"/>
      <c r="BOE121" s="10"/>
      <c r="BOF121" s="10"/>
      <c r="BOG121" s="10"/>
      <c r="BOH121" s="10"/>
      <c r="BOI121" s="10"/>
      <c r="BOJ121" s="10"/>
      <c r="BOK121" s="10"/>
      <c r="BOL121" s="10"/>
      <c r="BOM121" s="10"/>
      <c r="BON121" s="10"/>
      <c r="BOO121" s="10"/>
      <c r="BOP121" s="10"/>
      <c r="BOQ121" s="10"/>
      <c r="BOR121" s="10"/>
      <c r="BOS121" s="10"/>
      <c r="BOT121" s="10"/>
      <c r="BOU121" s="10"/>
      <c r="BOV121" s="10"/>
      <c r="BOW121" s="10"/>
      <c r="BOX121" s="10"/>
      <c r="BOY121" s="10"/>
      <c r="BOZ121" s="10"/>
      <c r="BPA121" s="10"/>
      <c r="BPB121" s="10"/>
      <c r="BPC121" s="10"/>
      <c r="BPD121" s="10"/>
      <c r="BPE121" s="10"/>
      <c r="BPF121" s="10"/>
      <c r="BPG121" s="10"/>
      <c r="BPH121" s="10"/>
      <c r="BPI121" s="10"/>
      <c r="BPJ121" s="10"/>
      <c r="BPK121" s="10"/>
      <c r="BPL121" s="10"/>
      <c r="BPM121" s="10"/>
      <c r="BPN121" s="10"/>
      <c r="BPO121" s="10"/>
      <c r="BPP121" s="10"/>
      <c r="BPQ121" s="10"/>
      <c r="BPR121" s="10"/>
      <c r="BPS121" s="10"/>
      <c r="BPT121" s="10"/>
      <c r="BPU121" s="10"/>
      <c r="BPV121" s="10"/>
      <c r="BPW121" s="10"/>
      <c r="BPX121" s="10"/>
      <c r="BPY121" s="10"/>
      <c r="BPZ121" s="10"/>
      <c r="BQA121" s="10"/>
      <c r="BQB121" s="10"/>
      <c r="BQC121" s="10"/>
      <c r="BQD121" s="10"/>
      <c r="BQE121" s="10"/>
      <c r="BQF121" s="10"/>
      <c r="BQG121" s="10"/>
      <c r="BQH121" s="10"/>
      <c r="BQI121" s="10"/>
      <c r="BQJ121" s="10"/>
      <c r="BQK121" s="10"/>
      <c r="BQL121" s="10"/>
      <c r="BQM121" s="10"/>
      <c r="BQN121" s="10"/>
      <c r="BQO121" s="10"/>
      <c r="BQP121" s="10"/>
      <c r="BQQ121" s="10"/>
      <c r="BQR121" s="10"/>
      <c r="BQS121" s="10"/>
      <c r="BQT121" s="10"/>
      <c r="BQU121" s="10"/>
      <c r="BQV121" s="10"/>
      <c r="BQW121" s="10"/>
      <c r="BQX121" s="10"/>
      <c r="BQY121" s="10"/>
      <c r="BQZ121" s="10"/>
      <c r="BRA121" s="10"/>
      <c r="BRB121" s="10"/>
      <c r="BRC121" s="10"/>
      <c r="BRD121" s="10"/>
      <c r="BRE121" s="10"/>
      <c r="BRF121" s="10"/>
      <c r="BRG121" s="10"/>
      <c r="BRH121" s="10"/>
      <c r="BRI121" s="10"/>
      <c r="BRJ121" s="10"/>
      <c r="BRK121" s="10"/>
      <c r="BRL121" s="10"/>
      <c r="BRM121" s="10"/>
      <c r="BRN121" s="10"/>
      <c r="BRO121" s="10"/>
      <c r="BRP121" s="10"/>
      <c r="BRQ121" s="10"/>
      <c r="BRR121" s="10"/>
      <c r="BRS121" s="10"/>
      <c r="BRT121" s="10"/>
      <c r="BRU121" s="10"/>
      <c r="BRV121" s="10"/>
      <c r="BRW121" s="10"/>
      <c r="BRX121" s="10"/>
      <c r="BRY121" s="10"/>
      <c r="BRZ121" s="10"/>
      <c r="BSA121" s="10"/>
      <c r="BSB121" s="10"/>
      <c r="BSC121" s="10"/>
      <c r="BSD121" s="10"/>
      <c r="BSE121" s="10"/>
      <c r="BSF121" s="10"/>
      <c r="BSG121" s="10"/>
      <c r="BSH121" s="10"/>
      <c r="BSI121" s="10"/>
      <c r="BSJ121" s="10"/>
      <c r="BSK121" s="10"/>
      <c r="BSL121" s="10"/>
      <c r="BSM121" s="10"/>
      <c r="BSN121" s="10"/>
      <c r="BSO121" s="10"/>
      <c r="BSP121" s="10"/>
      <c r="BSQ121" s="10"/>
      <c r="BSR121" s="10"/>
      <c r="BSS121" s="10"/>
      <c r="BST121" s="10"/>
      <c r="BSU121" s="10"/>
      <c r="BSV121" s="10"/>
      <c r="BSW121" s="10"/>
      <c r="BSX121" s="10"/>
      <c r="BSY121" s="10"/>
      <c r="BSZ121" s="10"/>
      <c r="BTA121" s="10"/>
      <c r="BTB121" s="10"/>
      <c r="BTC121" s="10"/>
      <c r="BTD121" s="10"/>
      <c r="BTE121" s="10"/>
      <c r="BTF121" s="10"/>
      <c r="BTG121" s="10"/>
      <c r="BTH121" s="10"/>
      <c r="BTI121" s="10"/>
      <c r="BTJ121" s="10"/>
      <c r="BTK121" s="10"/>
      <c r="BTL121" s="10"/>
      <c r="BTM121" s="10"/>
      <c r="BTN121" s="10"/>
      <c r="BTO121" s="10"/>
      <c r="BTP121" s="10"/>
      <c r="BTQ121" s="10"/>
      <c r="BTR121" s="10"/>
      <c r="BTS121" s="10"/>
      <c r="BTT121" s="10"/>
      <c r="BTU121" s="10"/>
      <c r="BTV121" s="10"/>
      <c r="BTW121" s="10"/>
      <c r="BTX121" s="10"/>
      <c r="BTY121" s="10"/>
      <c r="BTZ121" s="10"/>
      <c r="BUA121" s="10"/>
      <c r="BUB121" s="10"/>
      <c r="BUC121" s="10"/>
      <c r="BUD121" s="10"/>
      <c r="BUE121" s="10"/>
      <c r="BUF121" s="10"/>
      <c r="BUG121" s="10"/>
      <c r="BUH121" s="10"/>
      <c r="BUI121" s="10"/>
      <c r="BUJ121" s="10"/>
      <c r="BUK121" s="10"/>
      <c r="BUL121" s="10"/>
      <c r="BUM121" s="10"/>
      <c r="BUN121" s="10"/>
      <c r="BUO121" s="10"/>
      <c r="BUP121" s="10"/>
      <c r="BUQ121" s="10"/>
      <c r="BUR121" s="10"/>
      <c r="BUS121" s="10"/>
      <c r="BUT121" s="10"/>
      <c r="BUU121" s="10"/>
      <c r="BUV121" s="10"/>
      <c r="BUW121" s="10"/>
      <c r="BUX121" s="10"/>
      <c r="BUY121" s="10"/>
      <c r="BUZ121" s="10"/>
      <c r="BVA121" s="10"/>
      <c r="BVB121" s="10"/>
      <c r="BVC121" s="10"/>
      <c r="BVD121" s="10"/>
      <c r="BVE121" s="10"/>
      <c r="BVF121" s="10"/>
      <c r="BVG121" s="10"/>
      <c r="BVH121" s="10"/>
      <c r="BVI121" s="10"/>
      <c r="BVJ121" s="10"/>
      <c r="BVK121" s="10"/>
      <c r="BVL121" s="10"/>
      <c r="BVM121" s="10"/>
      <c r="BVN121" s="10"/>
      <c r="BVO121" s="10"/>
      <c r="BVP121" s="10"/>
      <c r="BVQ121" s="10"/>
      <c r="BVR121" s="10"/>
      <c r="BVS121" s="10"/>
      <c r="BVT121" s="10"/>
      <c r="BVU121" s="10"/>
      <c r="BVV121" s="10"/>
      <c r="BVW121" s="10"/>
      <c r="BVX121" s="10"/>
      <c r="BVY121" s="10"/>
      <c r="BVZ121" s="10"/>
      <c r="BWA121" s="10"/>
      <c r="BWB121" s="10"/>
      <c r="BWC121" s="10"/>
      <c r="BWD121" s="10"/>
      <c r="BWE121" s="10"/>
      <c r="BWF121" s="10"/>
      <c r="BWG121" s="10"/>
      <c r="BWH121" s="10"/>
      <c r="BWI121" s="10"/>
      <c r="BWJ121" s="10"/>
      <c r="BWK121" s="10"/>
      <c r="BWL121" s="10"/>
      <c r="BWM121" s="10"/>
      <c r="BWN121" s="10"/>
      <c r="BWO121" s="10"/>
      <c r="BWP121" s="10"/>
      <c r="BWQ121" s="10"/>
      <c r="BWR121" s="10"/>
      <c r="BWS121" s="10"/>
      <c r="BWT121" s="10"/>
      <c r="BWU121" s="10"/>
      <c r="BWV121" s="10"/>
      <c r="BWW121" s="10"/>
      <c r="BWX121" s="10"/>
      <c r="BWY121" s="10"/>
      <c r="BWZ121" s="10"/>
      <c r="BXA121" s="10"/>
      <c r="BXB121" s="10"/>
      <c r="BXC121" s="10"/>
      <c r="BXD121" s="10"/>
      <c r="BXE121" s="10"/>
      <c r="BXF121" s="10"/>
      <c r="BXG121" s="10"/>
      <c r="BXH121" s="10"/>
      <c r="BXI121" s="10"/>
      <c r="BXJ121" s="10"/>
      <c r="BXK121" s="10"/>
      <c r="BXL121" s="10"/>
      <c r="BXM121" s="10"/>
      <c r="BXN121" s="10"/>
      <c r="BXO121" s="10"/>
      <c r="BXP121" s="10"/>
      <c r="BXQ121" s="10"/>
      <c r="BXR121" s="10"/>
      <c r="BXS121" s="10"/>
      <c r="BXT121" s="10"/>
      <c r="BXU121" s="10"/>
      <c r="BXV121" s="10"/>
      <c r="BXW121" s="10"/>
      <c r="BXX121" s="10"/>
      <c r="BXY121" s="10"/>
      <c r="BXZ121" s="10"/>
      <c r="BYA121" s="10"/>
      <c r="BYB121" s="10"/>
      <c r="BYC121" s="10"/>
      <c r="BYD121" s="10"/>
      <c r="BYE121" s="10"/>
      <c r="BYF121" s="10"/>
      <c r="BYG121" s="10"/>
      <c r="BYH121" s="10"/>
      <c r="BYI121" s="10"/>
      <c r="BYJ121" s="10"/>
      <c r="BYK121" s="10"/>
      <c r="BYL121" s="10"/>
      <c r="BYM121" s="10"/>
      <c r="BYN121" s="10"/>
      <c r="BYO121" s="10"/>
      <c r="BYP121" s="10"/>
      <c r="BYQ121" s="10"/>
      <c r="BYR121" s="10"/>
      <c r="BYS121" s="10"/>
      <c r="BYT121" s="10"/>
      <c r="BYU121" s="10"/>
      <c r="BYV121" s="10"/>
      <c r="BYW121" s="10"/>
      <c r="BYX121" s="10"/>
      <c r="BYY121" s="10"/>
      <c r="BYZ121" s="10"/>
      <c r="BZA121" s="10"/>
      <c r="BZB121" s="10"/>
      <c r="BZC121" s="10"/>
      <c r="BZD121" s="10"/>
      <c r="BZE121" s="10"/>
      <c r="BZF121" s="10"/>
      <c r="BZG121" s="10"/>
      <c r="BZH121" s="10"/>
      <c r="BZI121" s="10"/>
      <c r="BZJ121" s="10"/>
      <c r="BZK121" s="10"/>
      <c r="BZL121" s="10"/>
      <c r="BZM121" s="10"/>
      <c r="BZN121" s="10"/>
      <c r="BZO121" s="10"/>
      <c r="BZP121" s="10"/>
      <c r="BZQ121" s="10"/>
      <c r="BZR121" s="10"/>
      <c r="BZS121" s="10"/>
      <c r="BZT121" s="10"/>
      <c r="BZU121" s="10"/>
      <c r="BZV121" s="10"/>
      <c r="BZW121" s="10"/>
      <c r="BZX121" s="10"/>
      <c r="BZY121" s="10"/>
      <c r="BZZ121" s="10"/>
      <c r="CAA121" s="10"/>
      <c r="CAB121" s="10"/>
      <c r="CAC121" s="10"/>
      <c r="CAD121" s="10"/>
      <c r="CAE121" s="10"/>
      <c r="CAF121" s="10"/>
      <c r="CAG121" s="10"/>
      <c r="CAH121" s="10"/>
      <c r="CAI121" s="10"/>
      <c r="CAJ121" s="10"/>
      <c r="CAK121" s="10"/>
      <c r="CAL121" s="10"/>
      <c r="CAM121" s="10"/>
      <c r="CAN121" s="10"/>
      <c r="CAO121" s="10"/>
      <c r="CAP121" s="10"/>
      <c r="CAQ121" s="10"/>
      <c r="CAR121" s="10"/>
      <c r="CAS121" s="10"/>
      <c r="CAT121" s="10"/>
      <c r="CAU121" s="10"/>
      <c r="CAV121" s="10"/>
      <c r="CAW121" s="10"/>
      <c r="CAX121" s="10"/>
      <c r="CAY121" s="10"/>
      <c r="CAZ121" s="10"/>
      <c r="CBA121" s="10"/>
      <c r="CBB121" s="10"/>
      <c r="CBC121" s="10"/>
      <c r="CBD121" s="10"/>
      <c r="CBE121" s="10"/>
      <c r="CBF121" s="10"/>
      <c r="CBG121" s="10"/>
      <c r="CBH121" s="10"/>
      <c r="CBI121" s="10"/>
      <c r="CBJ121" s="10"/>
      <c r="CBK121" s="10"/>
      <c r="CBL121" s="10"/>
      <c r="CBM121" s="10"/>
      <c r="CBN121" s="10"/>
      <c r="CBO121" s="10"/>
      <c r="CBP121" s="10"/>
      <c r="CBQ121" s="10"/>
      <c r="CBR121" s="10"/>
      <c r="CBS121" s="10"/>
      <c r="CBT121" s="10"/>
      <c r="CBU121" s="10"/>
      <c r="CBV121" s="10"/>
      <c r="CBW121" s="10"/>
      <c r="CBX121" s="10"/>
      <c r="CBY121" s="10"/>
      <c r="CBZ121" s="10"/>
      <c r="CCA121" s="10"/>
      <c r="CCB121" s="10"/>
      <c r="CCC121" s="10"/>
      <c r="CCD121" s="10"/>
      <c r="CCE121" s="10"/>
      <c r="CCF121" s="10"/>
      <c r="CCG121" s="10"/>
      <c r="CCH121" s="10"/>
      <c r="CCI121" s="10"/>
      <c r="CCJ121" s="10"/>
      <c r="CCK121" s="10"/>
      <c r="CCL121" s="10"/>
      <c r="CCM121" s="10"/>
      <c r="CCN121" s="10"/>
      <c r="CCO121" s="10"/>
      <c r="CCP121" s="10"/>
      <c r="CCQ121" s="10"/>
      <c r="CCR121" s="10"/>
      <c r="CCS121" s="10"/>
      <c r="CCT121" s="10"/>
      <c r="CCU121" s="10"/>
      <c r="CCV121" s="10"/>
      <c r="CCW121" s="10"/>
      <c r="CCX121" s="10"/>
      <c r="CCY121" s="10"/>
      <c r="CCZ121" s="10"/>
      <c r="CDA121" s="10"/>
      <c r="CDB121" s="10"/>
      <c r="CDC121" s="10"/>
      <c r="CDD121" s="10"/>
      <c r="CDE121" s="10"/>
      <c r="CDF121" s="10"/>
      <c r="CDG121" s="10"/>
      <c r="CDH121" s="10"/>
      <c r="CDI121" s="10"/>
      <c r="CDJ121" s="10"/>
      <c r="CDK121" s="10"/>
      <c r="CDL121" s="10"/>
      <c r="CDM121" s="10"/>
      <c r="CDN121" s="10"/>
      <c r="CDO121" s="10"/>
      <c r="CDP121" s="10"/>
      <c r="CDQ121" s="10"/>
      <c r="CDR121" s="10"/>
      <c r="CDS121" s="10"/>
      <c r="CDT121" s="10"/>
      <c r="CDU121" s="10"/>
      <c r="CDV121" s="10"/>
      <c r="CDW121" s="10"/>
      <c r="CDX121" s="10"/>
      <c r="CDY121" s="10"/>
      <c r="CDZ121" s="10"/>
      <c r="CEA121" s="10"/>
      <c r="CEB121" s="10"/>
      <c r="CEC121" s="10"/>
      <c r="CED121" s="10"/>
      <c r="CEE121" s="10"/>
      <c r="CEF121" s="10"/>
      <c r="CEG121" s="10"/>
      <c r="CEH121" s="10"/>
      <c r="CEI121" s="10"/>
      <c r="CEJ121" s="10"/>
      <c r="CEK121" s="10"/>
      <c r="CEL121" s="10"/>
      <c r="CEM121" s="10"/>
      <c r="CEN121" s="10"/>
      <c r="CEO121" s="10"/>
      <c r="CEP121" s="10"/>
      <c r="CEQ121" s="10"/>
      <c r="CER121" s="10"/>
      <c r="CES121" s="10"/>
      <c r="CET121" s="10"/>
      <c r="CEU121" s="10"/>
      <c r="CEV121" s="10"/>
      <c r="CEW121" s="10"/>
      <c r="CEX121" s="10"/>
      <c r="CEY121" s="10"/>
      <c r="CEZ121" s="10"/>
      <c r="CFA121" s="10"/>
      <c r="CFB121" s="10"/>
      <c r="CFC121" s="10"/>
      <c r="CFD121" s="10"/>
      <c r="CFE121" s="10"/>
      <c r="CFF121" s="10"/>
      <c r="CFG121" s="10"/>
      <c r="CFH121" s="10"/>
      <c r="CFI121" s="10"/>
      <c r="CFJ121" s="10"/>
      <c r="CFK121" s="10"/>
      <c r="CFL121" s="10"/>
      <c r="CFM121" s="10"/>
      <c r="CFN121" s="10"/>
      <c r="CFO121" s="10"/>
      <c r="CFP121" s="10"/>
      <c r="CFQ121" s="10"/>
      <c r="CFR121" s="10"/>
      <c r="CFS121" s="10"/>
      <c r="CFT121" s="10"/>
      <c r="CFU121" s="10"/>
      <c r="CFV121" s="10"/>
      <c r="CFW121" s="10"/>
      <c r="CFX121" s="10"/>
      <c r="CFY121" s="10"/>
      <c r="CFZ121" s="10"/>
      <c r="CGA121" s="10"/>
      <c r="CGB121" s="10"/>
      <c r="CGC121" s="10"/>
      <c r="CGD121" s="10"/>
      <c r="CGE121" s="10"/>
      <c r="CGF121" s="10"/>
      <c r="CGG121" s="10"/>
      <c r="CGH121" s="10"/>
      <c r="CGI121" s="10"/>
      <c r="CGJ121" s="10"/>
      <c r="CGK121" s="10"/>
      <c r="CGL121" s="10"/>
      <c r="CGM121" s="10"/>
      <c r="CGN121" s="10"/>
      <c r="CGO121" s="10"/>
      <c r="CGP121" s="10"/>
      <c r="CGQ121" s="10"/>
      <c r="CGR121" s="10"/>
      <c r="CGS121" s="10"/>
      <c r="CGT121" s="10"/>
      <c r="CGU121" s="10"/>
      <c r="CGV121" s="10"/>
      <c r="CGW121" s="10"/>
      <c r="CGX121" s="10"/>
      <c r="CGY121" s="10"/>
      <c r="CGZ121" s="10"/>
      <c r="CHA121" s="10"/>
      <c r="CHB121" s="10"/>
      <c r="CHC121" s="10"/>
      <c r="CHD121" s="10"/>
      <c r="CHE121" s="10"/>
      <c r="CHF121" s="10"/>
      <c r="CHG121" s="10"/>
      <c r="CHH121" s="10"/>
      <c r="CHI121" s="10"/>
      <c r="CHJ121" s="10"/>
      <c r="CHK121" s="10"/>
      <c r="CHL121" s="10"/>
      <c r="CHM121" s="10"/>
      <c r="CHN121" s="10"/>
      <c r="CHO121" s="10"/>
      <c r="CHP121" s="10"/>
      <c r="CHQ121" s="10"/>
      <c r="CHR121" s="10"/>
      <c r="CHS121" s="10"/>
      <c r="CHT121" s="10"/>
      <c r="CHU121" s="10"/>
      <c r="CHV121" s="10"/>
      <c r="CHW121" s="10"/>
      <c r="CHX121" s="10"/>
      <c r="CHY121" s="10"/>
      <c r="CHZ121" s="10"/>
      <c r="CIA121" s="10"/>
      <c r="CIB121" s="10"/>
      <c r="CIC121" s="10"/>
      <c r="CID121" s="10"/>
      <c r="CIE121" s="10"/>
      <c r="CIF121" s="10"/>
      <c r="CIG121" s="10"/>
      <c r="CIH121" s="10"/>
      <c r="CII121" s="10"/>
      <c r="CIJ121" s="10"/>
      <c r="CIK121" s="10"/>
      <c r="CIL121" s="10"/>
      <c r="CIM121" s="10"/>
      <c r="CIN121" s="10"/>
      <c r="CIO121" s="10"/>
      <c r="CIP121" s="10"/>
      <c r="CIQ121" s="10"/>
      <c r="CIR121" s="10"/>
      <c r="CIS121" s="10"/>
      <c r="CIT121" s="10"/>
      <c r="CIU121" s="10"/>
      <c r="CIV121" s="10"/>
      <c r="CIW121" s="10"/>
      <c r="CIX121" s="10"/>
      <c r="CIY121" s="10"/>
      <c r="CIZ121" s="10"/>
      <c r="CJA121" s="10"/>
      <c r="CJB121" s="10"/>
      <c r="CJC121" s="10"/>
      <c r="CJD121" s="10"/>
      <c r="CJE121" s="10"/>
      <c r="CJF121" s="10"/>
      <c r="CJG121" s="10"/>
      <c r="CJH121" s="10"/>
      <c r="CJI121" s="10"/>
      <c r="CJJ121" s="10"/>
      <c r="CJK121" s="10"/>
      <c r="CJL121" s="10"/>
      <c r="CJM121" s="10"/>
      <c r="CJN121" s="10"/>
      <c r="CJO121" s="10"/>
      <c r="CJP121" s="10"/>
      <c r="CJQ121" s="10"/>
      <c r="CJR121" s="10"/>
      <c r="CJS121" s="10"/>
      <c r="CJT121" s="10"/>
      <c r="CJU121" s="10"/>
      <c r="CJV121" s="10"/>
      <c r="CJW121" s="10"/>
      <c r="CJX121" s="10"/>
      <c r="CJY121" s="10"/>
      <c r="CJZ121" s="10"/>
      <c r="CKA121" s="10"/>
      <c r="CKB121" s="10"/>
      <c r="CKC121" s="10"/>
      <c r="CKD121" s="10"/>
      <c r="CKE121" s="10"/>
      <c r="CKF121" s="10"/>
      <c r="CKG121" s="10"/>
      <c r="CKH121" s="10"/>
      <c r="CKI121" s="10"/>
      <c r="CKJ121" s="10"/>
      <c r="CKK121" s="10"/>
      <c r="CKL121" s="10"/>
      <c r="CKM121" s="10"/>
      <c r="CKN121" s="10"/>
      <c r="CKO121" s="10"/>
      <c r="CKP121" s="10"/>
      <c r="CKQ121" s="10"/>
      <c r="CKR121" s="10"/>
      <c r="CKS121" s="10"/>
      <c r="CKT121" s="10"/>
      <c r="CKU121" s="10"/>
      <c r="CKV121" s="10"/>
      <c r="CKW121" s="10"/>
      <c r="CKX121" s="10"/>
      <c r="CKY121" s="10"/>
      <c r="CKZ121" s="10"/>
      <c r="CLA121" s="10"/>
      <c r="CLB121" s="10"/>
      <c r="CLC121" s="10"/>
      <c r="CLD121" s="10"/>
      <c r="CLE121" s="10"/>
      <c r="CLF121" s="10"/>
      <c r="CLG121" s="10"/>
      <c r="CLH121" s="10"/>
      <c r="CLI121" s="10"/>
      <c r="CLJ121" s="10"/>
      <c r="CLK121" s="10"/>
      <c r="CLL121" s="10"/>
      <c r="CLM121" s="10"/>
      <c r="CLN121" s="10"/>
      <c r="CLO121" s="10"/>
      <c r="CLP121" s="10"/>
      <c r="CLQ121" s="10"/>
      <c r="CLR121" s="10"/>
      <c r="CLS121" s="10"/>
      <c r="CLT121" s="10"/>
      <c r="CLU121" s="10"/>
      <c r="CLV121" s="10"/>
      <c r="CLW121" s="10"/>
      <c r="CLX121" s="10"/>
      <c r="CLY121" s="10"/>
      <c r="CLZ121" s="10"/>
      <c r="CMA121" s="10"/>
      <c r="CMB121" s="10"/>
      <c r="CMC121" s="10"/>
      <c r="CMD121" s="10"/>
      <c r="CME121" s="10"/>
      <c r="CMF121" s="10"/>
      <c r="CMG121" s="10"/>
      <c r="CMH121" s="10"/>
      <c r="CMI121" s="10"/>
      <c r="CMJ121" s="10"/>
      <c r="CMK121" s="10"/>
      <c r="CML121" s="10"/>
      <c r="CMM121" s="10"/>
      <c r="CMN121" s="10"/>
      <c r="CMO121" s="10"/>
      <c r="CMP121" s="10"/>
      <c r="CMQ121" s="10"/>
      <c r="CMR121" s="10"/>
      <c r="CMS121" s="10"/>
      <c r="CMT121" s="10"/>
      <c r="CMU121" s="10"/>
      <c r="CMV121" s="10"/>
      <c r="CMW121" s="10"/>
      <c r="CMX121" s="10"/>
      <c r="CMY121" s="10"/>
      <c r="CMZ121" s="10"/>
      <c r="CNA121" s="10"/>
      <c r="CNB121" s="10"/>
      <c r="CNC121" s="10"/>
      <c r="CND121" s="10"/>
      <c r="CNE121" s="10"/>
      <c r="CNF121" s="10"/>
      <c r="CNG121" s="10"/>
      <c r="CNH121" s="10"/>
      <c r="CNI121" s="10"/>
      <c r="CNJ121" s="10"/>
      <c r="CNK121" s="10"/>
      <c r="CNL121" s="10"/>
      <c r="CNM121" s="10"/>
      <c r="CNN121" s="10"/>
      <c r="CNO121" s="10"/>
      <c r="CNP121" s="10"/>
      <c r="CNQ121" s="10"/>
      <c r="CNR121" s="10"/>
      <c r="CNS121" s="10"/>
      <c r="CNT121" s="10"/>
      <c r="CNU121" s="10"/>
      <c r="CNV121" s="10"/>
      <c r="CNW121" s="10"/>
      <c r="CNX121" s="10"/>
      <c r="CNY121" s="10"/>
      <c r="CNZ121" s="10"/>
      <c r="COA121" s="10"/>
      <c r="COB121" s="10"/>
      <c r="COC121" s="10"/>
      <c r="COD121" s="10"/>
      <c r="COE121" s="10"/>
      <c r="COF121" s="10"/>
      <c r="COG121" s="10"/>
      <c r="COH121" s="10"/>
      <c r="COI121" s="10"/>
      <c r="COJ121" s="10"/>
      <c r="COK121" s="10"/>
      <c r="COL121" s="10"/>
      <c r="COM121" s="10"/>
      <c r="CON121" s="10"/>
      <c r="COO121" s="10"/>
      <c r="COP121" s="10"/>
      <c r="COQ121" s="10"/>
      <c r="COR121" s="10"/>
      <c r="COS121" s="10"/>
      <c r="COT121" s="10"/>
      <c r="COU121" s="10"/>
      <c r="COV121" s="10"/>
      <c r="COW121" s="10"/>
      <c r="COX121" s="10"/>
      <c r="COY121" s="10"/>
      <c r="COZ121" s="10"/>
      <c r="CPA121" s="10"/>
      <c r="CPB121" s="10"/>
      <c r="CPC121" s="10"/>
      <c r="CPD121" s="10"/>
      <c r="CPE121" s="10"/>
      <c r="CPF121" s="10"/>
      <c r="CPG121" s="10"/>
      <c r="CPH121" s="10"/>
      <c r="CPI121" s="10"/>
      <c r="CPJ121" s="10"/>
      <c r="CPK121" s="10"/>
      <c r="CPL121" s="10"/>
      <c r="CPM121" s="10"/>
      <c r="CPN121" s="10"/>
      <c r="CPO121" s="10"/>
      <c r="CPP121" s="10"/>
      <c r="CPQ121" s="10"/>
      <c r="CPR121" s="10"/>
      <c r="CPS121" s="10"/>
      <c r="CPT121" s="10"/>
      <c r="CPU121" s="10"/>
      <c r="CPV121" s="10"/>
      <c r="CPW121" s="10"/>
      <c r="CPX121" s="10"/>
      <c r="CPY121" s="10"/>
      <c r="CPZ121" s="10"/>
      <c r="CQA121" s="10"/>
      <c r="CQB121" s="10"/>
      <c r="CQC121" s="10"/>
      <c r="CQD121" s="10"/>
      <c r="CQE121" s="10"/>
      <c r="CQF121" s="10"/>
      <c r="CQG121" s="10"/>
      <c r="CQH121" s="10"/>
      <c r="CQI121" s="10"/>
      <c r="CQJ121" s="10"/>
      <c r="CQK121" s="10"/>
      <c r="CQL121" s="10"/>
      <c r="CQM121" s="10"/>
      <c r="CQN121" s="10"/>
      <c r="CQO121" s="10"/>
      <c r="CQP121" s="10"/>
      <c r="CQQ121" s="10"/>
      <c r="CQR121" s="10"/>
      <c r="CQS121" s="10"/>
      <c r="CQT121" s="10"/>
      <c r="CQU121" s="10"/>
      <c r="CQV121" s="10"/>
      <c r="CQW121" s="10"/>
      <c r="CQX121" s="10"/>
      <c r="CQY121" s="10"/>
      <c r="CQZ121" s="10"/>
      <c r="CRA121" s="10"/>
      <c r="CRB121" s="10"/>
      <c r="CRC121" s="10"/>
      <c r="CRD121" s="10"/>
      <c r="CRE121" s="10"/>
      <c r="CRF121" s="10"/>
      <c r="CRG121" s="10"/>
      <c r="CRH121" s="10"/>
      <c r="CRI121" s="10"/>
      <c r="CRJ121" s="10"/>
      <c r="CRK121" s="10"/>
      <c r="CRL121" s="10"/>
      <c r="CRM121" s="10"/>
      <c r="CRN121" s="10"/>
      <c r="CRO121" s="10"/>
      <c r="CRP121" s="10"/>
      <c r="CRQ121" s="10"/>
      <c r="CRR121" s="10"/>
      <c r="CRS121" s="10"/>
      <c r="CRT121" s="10"/>
      <c r="CRU121" s="10"/>
      <c r="CRV121" s="10"/>
      <c r="CRW121" s="10"/>
      <c r="CRX121" s="10"/>
      <c r="CRY121" s="10"/>
      <c r="CRZ121" s="10"/>
      <c r="CSA121" s="10"/>
      <c r="CSB121" s="10"/>
      <c r="CSC121" s="10"/>
      <c r="CSD121" s="10"/>
      <c r="CSE121" s="10"/>
      <c r="CSF121" s="10"/>
      <c r="CSG121" s="10"/>
      <c r="CSH121" s="10"/>
      <c r="CSI121" s="10"/>
      <c r="CSJ121" s="10"/>
      <c r="CSK121" s="10"/>
      <c r="CSL121" s="10"/>
      <c r="CSM121" s="10"/>
      <c r="CSN121" s="10"/>
      <c r="CSO121" s="10"/>
      <c r="CSP121" s="10"/>
      <c r="CSQ121" s="10"/>
      <c r="CSR121" s="10"/>
      <c r="CSS121" s="10"/>
      <c r="CST121" s="10"/>
      <c r="CSU121" s="10"/>
      <c r="CSV121" s="10"/>
      <c r="CSW121" s="10"/>
      <c r="CSX121" s="10"/>
      <c r="CSY121" s="10"/>
      <c r="CSZ121" s="10"/>
      <c r="CTA121" s="10"/>
      <c r="CTB121" s="10"/>
      <c r="CTC121" s="10"/>
      <c r="CTD121" s="10"/>
      <c r="CTE121" s="10"/>
      <c r="CTF121" s="10"/>
      <c r="CTG121" s="10"/>
      <c r="CTH121" s="10"/>
      <c r="CTI121" s="10"/>
      <c r="CTJ121" s="10"/>
      <c r="CTK121" s="10"/>
      <c r="CTL121" s="10"/>
      <c r="CTM121" s="10"/>
      <c r="CTN121" s="10"/>
      <c r="CTO121" s="10"/>
      <c r="CTP121" s="10"/>
      <c r="CTQ121" s="10"/>
      <c r="CTR121" s="10"/>
      <c r="CTS121" s="10"/>
      <c r="CTT121" s="10"/>
      <c r="CTU121" s="10"/>
      <c r="CTV121" s="10"/>
      <c r="CTW121" s="10"/>
      <c r="CTX121" s="10"/>
      <c r="CTY121" s="10"/>
      <c r="CTZ121" s="10"/>
      <c r="CUA121" s="10"/>
      <c r="CUB121" s="10"/>
      <c r="CUC121" s="10"/>
      <c r="CUD121" s="10"/>
      <c r="CUE121" s="10"/>
      <c r="CUF121" s="10"/>
      <c r="CUG121" s="10"/>
      <c r="CUH121" s="10"/>
      <c r="CUI121" s="10"/>
      <c r="CUJ121" s="10"/>
      <c r="CUK121" s="10"/>
      <c r="CUL121" s="10"/>
      <c r="CUM121" s="10"/>
      <c r="CUN121" s="10"/>
      <c r="CUO121" s="10"/>
      <c r="CUP121" s="10"/>
      <c r="CUQ121" s="10"/>
      <c r="CUR121" s="10"/>
      <c r="CUS121" s="10"/>
      <c r="CUT121" s="10"/>
      <c r="CUU121" s="10"/>
      <c r="CUV121" s="10"/>
      <c r="CUW121" s="10"/>
      <c r="CUX121" s="10"/>
      <c r="CUY121" s="10"/>
      <c r="CUZ121" s="10"/>
      <c r="CVA121" s="10"/>
      <c r="CVB121" s="10"/>
      <c r="CVC121" s="10"/>
      <c r="CVD121" s="10"/>
      <c r="CVE121" s="10"/>
      <c r="CVF121" s="10"/>
      <c r="CVG121" s="10"/>
      <c r="CVH121" s="10"/>
      <c r="CVI121" s="10"/>
      <c r="CVJ121" s="10"/>
      <c r="CVK121" s="10"/>
      <c r="CVL121" s="10"/>
      <c r="CVM121" s="10"/>
      <c r="CVN121" s="10"/>
      <c r="CVO121" s="10"/>
      <c r="CVP121" s="10"/>
      <c r="CVQ121" s="10"/>
      <c r="CVR121" s="10"/>
      <c r="CVS121" s="10"/>
      <c r="CVT121" s="10"/>
      <c r="CVU121" s="10"/>
      <c r="CVV121" s="10"/>
      <c r="CVW121" s="10"/>
      <c r="CVX121" s="10"/>
      <c r="CVY121" s="10"/>
      <c r="CVZ121" s="10"/>
      <c r="CWA121" s="10"/>
      <c r="CWB121" s="10"/>
      <c r="CWC121" s="10"/>
      <c r="CWD121" s="10"/>
      <c r="CWE121" s="10"/>
      <c r="CWF121" s="10"/>
      <c r="CWG121" s="10"/>
      <c r="CWH121" s="10"/>
      <c r="CWI121" s="10"/>
      <c r="CWJ121" s="10"/>
      <c r="CWK121" s="10"/>
      <c r="CWL121" s="10"/>
      <c r="CWM121" s="10"/>
      <c r="CWN121" s="10"/>
      <c r="CWO121" s="10"/>
      <c r="CWP121" s="10"/>
      <c r="CWQ121" s="10"/>
      <c r="CWR121" s="10"/>
      <c r="CWS121" s="10"/>
      <c r="CWT121" s="10"/>
      <c r="CWU121" s="10"/>
      <c r="CWV121" s="10"/>
      <c r="CWW121" s="10"/>
      <c r="CWX121" s="10"/>
      <c r="CWY121" s="10"/>
      <c r="CWZ121" s="10"/>
      <c r="CXA121" s="10"/>
      <c r="CXB121" s="10"/>
      <c r="CXC121" s="10"/>
      <c r="CXD121" s="10"/>
      <c r="CXE121" s="10"/>
      <c r="CXF121" s="10"/>
      <c r="CXG121" s="10"/>
      <c r="CXH121" s="10"/>
      <c r="CXI121" s="10"/>
      <c r="CXJ121" s="10"/>
      <c r="CXK121" s="10"/>
      <c r="CXL121" s="10"/>
      <c r="CXM121" s="10"/>
      <c r="CXN121" s="10"/>
      <c r="CXO121" s="10"/>
      <c r="CXP121" s="10"/>
      <c r="CXQ121" s="10"/>
      <c r="CXR121" s="10"/>
      <c r="CXS121" s="10"/>
      <c r="CXT121" s="10"/>
      <c r="CXU121" s="10"/>
      <c r="CXV121" s="10"/>
      <c r="CXW121" s="10"/>
      <c r="CXX121" s="10"/>
      <c r="CXY121" s="10"/>
      <c r="CXZ121" s="10"/>
      <c r="CYA121" s="10"/>
      <c r="CYB121" s="10"/>
      <c r="CYC121" s="10"/>
      <c r="CYD121" s="10"/>
      <c r="CYE121" s="10"/>
      <c r="CYF121" s="10"/>
      <c r="CYG121" s="10"/>
      <c r="CYH121" s="10"/>
      <c r="CYI121" s="10"/>
      <c r="CYJ121" s="10"/>
      <c r="CYK121" s="10"/>
      <c r="CYL121" s="10"/>
      <c r="CYM121" s="10"/>
      <c r="CYN121" s="10"/>
      <c r="CYO121" s="10"/>
      <c r="CYP121" s="10"/>
      <c r="CYQ121" s="10"/>
      <c r="CYR121" s="10"/>
      <c r="CYS121" s="10"/>
      <c r="CYT121" s="10"/>
      <c r="CYU121" s="10"/>
      <c r="CYV121" s="10"/>
      <c r="CYW121" s="10"/>
      <c r="CYX121" s="10"/>
      <c r="CYY121" s="10"/>
      <c r="CYZ121" s="10"/>
      <c r="CZA121" s="10"/>
      <c r="CZB121" s="10"/>
      <c r="CZC121" s="10"/>
      <c r="CZD121" s="10"/>
      <c r="CZE121" s="10"/>
      <c r="CZF121" s="10"/>
      <c r="CZG121" s="10"/>
      <c r="CZH121" s="10"/>
      <c r="CZI121" s="10"/>
      <c r="CZJ121" s="10"/>
      <c r="CZK121" s="10"/>
      <c r="CZL121" s="10"/>
      <c r="CZM121" s="10"/>
      <c r="CZN121" s="10"/>
      <c r="CZO121" s="10"/>
      <c r="CZP121" s="10"/>
      <c r="CZQ121" s="10"/>
      <c r="CZR121" s="10"/>
      <c r="CZS121" s="10"/>
      <c r="CZT121" s="10"/>
      <c r="CZU121" s="10"/>
      <c r="CZV121" s="10"/>
      <c r="CZW121" s="10"/>
      <c r="CZX121" s="10"/>
      <c r="CZY121" s="10"/>
      <c r="CZZ121" s="10"/>
      <c r="DAA121" s="10"/>
      <c r="DAB121" s="10"/>
      <c r="DAC121" s="10"/>
      <c r="DAD121" s="10"/>
      <c r="DAE121" s="10"/>
      <c r="DAF121" s="10"/>
      <c r="DAG121" s="10"/>
      <c r="DAH121" s="10"/>
      <c r="DAI121" s="10"/>
      <c r="DAJ121" s="10"/>
      <c r="DAK121" s="10"/>
      <c r="DAL121" s="10"/>
      <c r="DAM121" s="10"/>
      <c r="DAN121" s="10"/>
      <c r="DAO121" s="10"/>
      <c r="DAP121" s="10"/>
      <c r="DAQ121" s="10"/>
      <c r="DAR121" s="10"/>
      <c r="DAS121" s="10"/>
      <c r="DAT121" s="10"/>
      <c r="DAU121" s="10"/>
      <c r="DAV121" s="10"/>
      <c r="DAW121" s="10"/>
      <c r="DAX121" s="10"/>
      <c r="DAY121" s="10"/>
      <c r="DAZ121" s="10"/>
      <c r="DBA121" s="10"/>
      <c r="DBB121" s="10"/>
      <c r="DBC121" s="10"/>
      <c r="DBD121" s="10"/>
      <c r="DBE121" s="10"/>
      <c r="DBF121" s="10"/>
      <c r="DBG121" s="10"/>
      <c r="DBH121" s="10"/>
      <c r="DBI121" s="10"/>
      <c r="DBJ121" s="10"/>
      <c r="DBK121" s="10"/>
      <c r="DBL121" s="10"/>
      <c r="DBM121" s="10"/>
      <c r="DBN121" s="10"/>
      <c r="DBO121" s="10"/>
      <c r="DBP121" s="10"/>
      <c r="DBQ121" s="10"/>
      <c r="DBR121" s="10"/>
      <c r="DBS121" s="10"/>
      <c r="DBT121" s="10"/>
      <c r="DBU121" s="10"/>
      <c r="DBV121" s="10"/>
      <c r="DBW121" s="10"/>
      <c r="DBX121" s="10"/>
      <c r="DBY121" s="10"/>
      <c r="DBZ121" s="10"/>
      <c r="DCA121" s="10"/>
      <c r="DCB121" s="10"/>
      <c r="DCC121" s="10"/>
      <c r="DCD121" s="10"/>
      <c r="DCE121" s="10"/>
      <c r="DCF121" s="10"/>
      <c r="DCG121" s="10"/>
      <c r="DCH121" s="10"/>
      <c r="DCI121" s="10"/>
      <c r="DCJ121" s="10"/>
      <c r="DCK121" s="10"/>
      <c r="DCL121" s="10"/>
      <c r="DCM121" s="10"/>
      <c r="DCN121" s="10"/>
      <c r="DCO121" s="10"/>
      <c r="DCP121" s="10"/>
      <c r="DCQ121" s="10"/>
      <c r="DCR121" s="10"/>
      <c r="DCS121" s="10"/>
      <c r="DCT121" s="10"/>
      <c r="DCU121" s="10"/>
      <c r="DCV121" s="10"/>
      <c r="DCW121" s="10"/>
      <c r="DCX121" s="10"/>
      <c r="DCY121" s="10"/>
      <c r="DCZ121" s="10"/>
      <c r="DDA121" s="10"/>
      <c r="DDB121" s="10"/>
      <c r="DDC121" s="10"/>
      <c r="DDD121" s="10"/>
      <c r="DDE121" s="10"/>
      <c r="DDF121" s="10"/>
      <c r="DDG121" s="10"/>
      <c r="DDH121" s="10"/>
      <c r="DDI121" s="10"/>
      <c r="DDJ121" s="10"/>
      <c r="DDK121" s="10"/>
      <c r="DDL121" s="10"/>
      <c r="DDM121" s="10"/>
      <c r="DDN121" s="10"/>
      <c r="DDO121" s="10"/>
      <c r="DDP121" s="10"/>
      <c r="DDQ121" s="10"/>
      <c r="DDR121" s="10"/>
      <c r="DDS121" s="10"/>
      <c r="DDT121" s="10"/>
      <c r="DDU121" s="10"/>
      <c r="DDV121" s="10"/>
      <c r="DDW121" s="10"/>
      <c r="DDX121" s="10"/>
      <c r="DDY121" s="10"/>
      <c r="DDZ121" s="10"/>
      <c r="DEA121" s="10"/>
      <c r="DEB121" s="10"/>
      <c r="DEC121" s="10"/>
      <c r="DED121" s="10"/>
      <c r="DEE121" s="10"/>
      <c r="DEF121" s="10"/>
      <c r="DEG121" s="10"/>
      <c r="DEH121" s="10"/>
      <c r="DEI121" s="10"/>
      <c r="DEJ121" s="10"/>
      <c r="DEK121" s="10"/>
      <c r="DEL121" s="10"/>
      <c r="DEM121" s="10"/>
      <c r="DEN121" s="10"/>
      <c r="DEO121" s="10"/>
      <c r="DEP121" s="10"/>
      <c r="DEQ121" s="10"/>
      <c r="DER121" s="10"/>
      <c r="DES121" s="10"/>
      <c r="DET121" s="10"/>
      <c r="DEU121" s="10"/>
      <c r="DEV121" s="10"/>
      <c r="DEW121" s="10"/>
      <c r="DEX121" s="10"/>
      <c r="DEY121" s="10"/>
      <c r="DEZ121" s="10"/>
      <c r="DFA121" s="10"/>
      <c r="DFB121" s="10"/>
      <c r="DFC121" s="10"/>
      <c r="DFD121" s="10"/>
      <c r="DFE121" s="10"/>
      <c r="DFF121" s="10"/>
      <c r="DFG121" s="10"/>
      <c r="DFH121" s="10"/>
      <c r="DFI121" s="10"/>
      <c r="DFJ121" s="10"/>
      <c r="DFK121" s="10"/>
      <c r="DFL121" s="10"/>
      <c r="DFM121" s="10"/>
      <c r="DFN121" s="10"/>
      <c r="DFO121" s="10"/>
      <c r="DFP121" s="10"/>
      <c r="DFQ121" s="10"/>
      <c r="DFR121" s="10"/>
      <c r="DFS121" s="10"/>
      <c r="DFT121" s="10"/>
      <c r="DFU121" s="10"/>
      <c r="DFV121" s="10"/>
      <c r="DFW121" s="10"/>
      <c r="DFX121" s="10"/>
      <c r="DFY121" s="10"/>
      <c r="DFZ121" s="10"/>
      <c r="DGA121" s="10"/>
      <c r="DGB121" s="10"/>
      <c r="DGC121" s="10"/>
      <c r="DGD121" s="10"/>
      <c r="DGE121" s="10"/>
      <c r="DGF121" s="10"/>
      <c r="DGG121" s="10"/>
      <c r="DGH121" s="10"/>
      <c r="DGI121" s="10"/>
      <c r="DGJ121" s="10"/>
      <c r="DGK121" s="10"/>
      <c r="DGL121" s="10"/>
      <c r="DGM121" s="10"/>
      <c r="DGN121" s="10"/>
      <c r="DGO121" s="10"/>
      <c r="DGP121" s="10"/>
      <c r="DGQ121" s="10"/>
      <c r="DGR121" s="10"/>
      <c r="DGS121" s="10"/>
      <c r="DGT121" s="10"/>
      <c r="DGU121" s="10"/>
      <c r="DGV121" s="10"/>
      <c r="DGW121" s="10"/>
      <c r="DGX121" s="10"/>
      <c r="DGY121" s="10"/>
      <c r="DGZ121" s="10"/>
      <c r="DHA121" s="10"/>
      <c r="DHB121" s="10"/>
      <c r="DHC121" s="10"/>
      <c r="DHD121" s="10"/>
      <c r="DHE121" s="10"/>
      <c r="DHF121" s="10"/>
      <c r="DHG121" s="10"/>
      <c r="DHH121" s="10"/>
      <c r="DHI121" s="10"/>
      <c r="DHJ121" s="10"/>
      <c r="DHK121" s="10"/>
      <c r="DHL121" s="10"/>
      <c r="DHM121" s="10"/>
      <c r="DHN121" s="10"/>
      <c r="DHO121" s="10"/>
      <c r="DHP121" s="10"/>
      <c r="DHQ121" s="10"/>
      <c r="DHR121" s="10"/>
      <c r="DHS121" s="10"/>
      <c r="DHT121" s="10"/>
      <c r="DHU121" s="10"/>
      <c r="DHV121" s="10"/>
      <c r="DHW121" s="10"/>
      <c r="DHX121" s="10"/>
      <c r="DHY121" s="10"/>
      <c r="DHZ121" s="10"/>
      <c r="DIA121" s="10"/>
      <c r="DIB121" s="10"/>
      <c r="DIC121" s="10"/>
      <c r="DID121" s="10"/>
      <c r="DIE121" s="10"/>
      <c r="DIF121" s="10"/>
      <c r="DIG121" s="10"/>
      <c r="DIH121" s="10"/>
      <c r="DII121" s="10"/>
      <c r="DIJ121" s="10"/>
      <c r="DIK121" s="10"/>
      <c r="DIL121" s="10"/>
      <c r="DIM121" s="10"/>
      <c r="DIN121" s="10"/>
      <c r="DIO121" s="10"/>
      <c r="DIP121" s="10"/>
      <c r="DIQ121" s="10"/>
      <c r="DIR121" s="10"/>
      <c r="DIS121" s="10"/>
      <c r="DIT121" s="10"/>
      <c r="DIU121" s="10"/>
      <c r="DIV121" s="10"/>
      <c r="DIW121" s="10"/>
      <c r="DIX121" s="10"/>
      <c r="DIY121" s="10"/>
      <c r="DIZ121" s="10"/>
      <c r="DJA121" s="10"/>
      <c r="DJB121" s="10"/>
      <c r="DJC121" s="10"/>
      <c r="DJD121" s="10"/>
      <c r="DJE121" s="10"/>
      <c r="DJF121" s="10"/>
      <c r="DJG121" s="10"/>
      <c r="DJH121" s="10"/>
      <c r="DJI121" s="10"/>
      <c r="DJJ121" s="10"/>
      <c r="DJK121" s="10"/>
      <c r="DJL121" s="10"/>
      <c r="DJM121" s="10"/>
      <c r="DJN121" s="10"/>
      <c r="DJO121" s="10"/>
      <c r="DJP121" s="10"/>
      <c r="DJQ121" s="10"/>
      <c r="DJR121" s="10"/>
      <c r="DJS121" s="10"/>
      <c r="DJT121" s="10"/>
      <c r="DJU121" s="10"/>
      <c r="DJV121" s="10"/>
      <c r="DJW121" s="10"/>
      <c r="DJX121" s="10"/>
      <c r="DJY121" s="10"/>
      <c r="DJZ121" s="10"/>
      <c r="DKA121" s="10"/>
      <c r="DKB121" s="10"/>
      <c r="DKC121" s="10"/>
      <c r="DKD121" s="10"/>
      <c r="DKE121" s="10"/>
      <c r="DKF121" s="10"/>
      <c r="DKG121" s="10"/>
      <c r="DKH121" s="10"/>
      <c r="DKI121" s="10"/>
      <c r="DKJ121" s="10"/>
      <c r="DKK121" s="10"/>
      <c r="DKL121" s="10"/>
      <c r="DKM121" s="10"/>
      <c r="DKN121" s="10"/>
      <c r="DKO121" s="10"/>
      <c r="DKP121" s="10"/>
      <c r="DKQ121" s="10"/>
      <c r="DKR121" s="10"/>
      <c r="DKS121" s="10"/>
      <c r="DKT121" s="10"/>
      <c r="DKU121" s="10"/>
      <c r="DKV121" s="10"/>
      <c r="DKW121" s="10"/>
      <c r="DKX121" s="10"/>
      <c r="DKY121" s="10"/>
      <c r="DKZ121" s="10"/>
      <c r="DLA121" s="10"/>
      <c r="DLB121" s="10"/>
      <c r="DLC121" s="10"/>
      <c r="DLD121" s="10"/>
      <c r="DLE121" s="10"/>
      <c r="DLF121" s="10"/>
      <c r="DLG121" s="10"/>
      <c r="DLH121" s="10"/>
      <c r="DLI121" s="10"/>
      <c r="DLJ121" s="10"/>
      <c r="DLK121" s="10"/>
      <c r="DLL121" s="10"/>
      <c r="DLM121" s="10"/>
      <c r="DLN121" s="10"/>
      <c r="DLO121" s="10"/>
      <c r="DLP121" s="10"/>
      <c r="DLQ121" s="10"/>
      <c r="DLR121" s="10"/>
      <c r="DLS121" s="10"/>
      <c r="DLT121" s="10"/>
      <c r="DLU121" s="10"/>
      <c r="DLV121" s="10"/>
      <c r="DLW121" s="10"/>
      <c r="DLX121" s="10"/>
      <c r="DLY121" s="10"/>
      <c r="DLZ121" s="10"/>
      <c r="DMA121" s="10"/>
      <c r="DMB121" s="10"/>
      <c r="DMC121" s="10"/>
      <c r="DMD121" s="10"/>
      <c r="DME121" s="10"/>
      <c r="DMF121" s="10"/>
      <c r="DMG121" s="10"/>
      <c r="DMH121" s="10"/>
      <c r="DMI121" s="10"/>
      <c r="DMJ121" s="10"/>
      <c r="DMK121" s="10"/>
      <c r="DML121" s="10"/>
      <c r="DMM121" s="10"/>
      <c r="DMN121" s="10"/>
      <c r="DMO121" s="10"/>
      <c r="DMP121" s="10"/>
      <c r="DMQ121" s="10"/>
      <c r="DMR121" s="10"/>
      <c r="DMS121" s="10"/>
      <c r="DMT121" s="10"/>
      <c r="DMU121" s="10"/>
      <c r="DMV121" s="10"/>
      <c r="DMW121" s="10"/>
      <c r="DMX121" s="10"/>
      <c r="DMY121" s="10"/>
      <c r="DMZ121" s="10"/>
      <c r="DNA121" s="10"/>
      <c r="DNB121" s="10"/>
      <c r="DNC121" s="10"/>
      <c r="DND121" s="10"/>
      <c r="DNE121" s="10"/>
      <c r="DNF121" s="10"/>
      <c r="DNG121" s="10"/>
      <c r="DNH121" s="10"/>
      <c r="DNI121" s="10"/>
      <c r="DNJ121" s="10"/>
      <c r="DNK121" s="10"/>
      <c r="DNL121" s="10"/>
      <c r="DNM121" s="10"/>
      <c r="DNN121" s="10"/>
      <c r="DNO121" s="10"/>
      <c r="DNP121" s="10"/>
      <c r="DNQ121" s="10"/>
      <c r="DNR121" s="10"/>
      <c r="DNS121" s="10"/>
      <c r="DNT121" s="10"/>
      <c r="DNU121" s="10"/>
      <c r="DNV121" s="10"/>
      <c r="DNW121" s="10"/>
      <c r="DNX121" s="10"/>
      <c r="DNY121" s="10"/>
      <c r="DNZ121" s="10"/>
      <c r="DOA121" s="10"/>
      <c r="DOB121" s="10"/>
      <c r="DOC121" s="10"/>
      <c r="DOD121" s="10"/>
      <c r="DOE121" s="10"/>
      <c r="DOF121" s="10"/>
      <c r="DOG121" s="10"/>
      <c r="DOH121" s="10"/>
      <c r="DOI121" s="10"/>
      <c r="DOJ121" s="10"/>
      <c r="DOK121" s="10"/>
      <c r="DOL121" s="10"/>
      <c r="DOM121" s="10"/>
      <c r="DON121" s="10"/>
      <c r="DOO121" s="10"/>
      <c r="DOP121" s="10"/>
      <c r="DOQ121" s="10"/>
      <c r="DOR121" s="10"/>
      <c r="DOS121" s="10"/>
      <c r="DOT121" s="10"/>
      <c r="DOU121" s="10"/>
      <c r="DOV121" s="10"/>
      <c r="DOW121" s="10"/>
      <c r="DOX121" s="10"/>
      <c r="DOY121" s="10"/>
      <c r="DOZ121" s="10"/>
      <c r="DPA121" s="10"/>
      <c r="DPB121" s="10"/>
      <c r="DPC121" s="10"/>
      <c r="DPD121" s="10"/>
      <c r="DPE121" s="10"/>
      <c r="DPF121" s="10"/>
      <c r="DPG121" s="10"/>
      <c r="DPH121" s="10"/>
      <c r="DPI121" s="10"/>
      <c r="DPJ121" s="10"/>
      <c r="DPK121" s="10"/>
      <c r="DPL121" s="10"/>
      <c r="DPM121" s="10"/>
      <c r="DPN121" s="10"/>
      <c r="DPO121" s="10"/>
      <c r="DPP121" s="10"/>
      <c r="DPQ121" s="10"/>
      <c r="DPR121" s="10"/>
      <c r="DPS121" s="10"/>
      <c r="DPT121" s="10"/>
      <c r="DPU121" s="10"/>
      <c r="DPV121" s="10"/>
      <c r="DPW121" s="10"/>
      <c r="DPX121" s="10"/>
      <c r="DPY121" s="10"/>
      <c r="DPZ121" s="10"/>
      <c r="DQA121" s="10"/>
      <c r="DQB121" s="10"/>
      <c r="DQC121" s="10"/>
      <c r="DQD121" s="10"/>
      <c r="DQE121" s="10"/>
      <c r="DQF121" s="10"/>
      <c r="DQG121" s="10"/>
      <c r="DQH121" s="10"/>
      <c r="DQI121" s="10"/>
      <c r="DQJ121" s="10"/>
      <c r="DQK121" s="10"/>
      <c r="DQL121" s="10"/>
      <c r="DQM121" s="10"/>
      <c r="DQN121" s="10"/>
      <c r="DQO121" s="10"/>
      <c r="DQP121" s="10"/>
      <c r="DQQ121" s="10"/>
      <c r="DQR121" s="10"/>
      <c r="DQS121" s="10"/>
      <c r="DQT121" s="10"/>
      <c r="DQU121" s="10"/>
      <c r="DQV121" s="10"/>
      <c r="DQW121" s="10"/>
      <c r="DQX121" s="10"/>
      <c r="DQY121" s="10"/>
      <c r="DQZ121" s="10"/>
      <c r="DRA121" s="10"/>
      <c r="DRB121" s="10"/>
      <c r="DRC121" s="10"/>
      <c r="DRD121" s="10"/>
      <c r="DRE121" s="10"/>
      <c r="DRF121" s="10"/>
      <c r="DRG121" s="10"/>
      <c r="DRH121" s="10"/>
      <c r="DRI121" s="10"/>
      <c r="DRJ121" s="10"/>
      <c r="DRK121" s="10"/>
      <c r="DRL121" s="10"/>
      <c r="DRM121" s="10"/>
      <c r="DRN121" s="10"/>
      <c r="DRO121" s="10"/>
      <c r="DRP121" s="10"/>
      <c r="DRQ121" s="10"/>
      <c r="DRR121" s="10"/>
      <c r="DRS121" s="10"/>
      <c r="DRT121" s="10"/>
      <c r="DRU121" s="10"/>
      <c r="DRV121" s="10"/>
      <c r="DRW121" s="10"/>
      <c r="DRX121" s="10"/>
      <c r="DRY121" s="10"/>
      <c r="DRZ121" s="10"/>
      <c r="DSA121" s="10"/>
      <c r="DSB121" s="10"/>
      <c r="DSC121" s="10"/>
      <c r="DSD121" s="10"/>
      <c r="DSE121" s="10"/>
      <c r="DSF121" s="10"/>
      <c r="DSG121" s="10"/>
      <c r="DSH121" s="10"/>
      <c r="DSI121" s="10"/>
      <c r="DSJ121" s="10"/>
      <c r="DSK121" s="10"/>
      <c r="DSL121" s="10"/>
      <c r="DSM121" s="10"/>
      <c r="DSN121" s="10"/>
      <c r="DSO121" s="10"/>
      <c r="DSP121" s="10"/>
      <c r="DSQ121" s="10"/>
      <c r="DSR121" s="10"/>
      <c r="DSS121" s="10"/>
      <c r="DST121" s="10"/>
      <c r="DSU121" s="10"/>
      <c r="DSV121" s="10"/>
      <c r="DSW121" s="10"/>
      <c r="DSX121" s="10"/>
      <c r="DSY121" s="10"/>
      <c r="DSZ121" s="10"/>
      <c r="DTA121" s="10"/>
      <c r="DTB121" s="10"/>
      <c r="DTC121" s="10"/>
      <c r="DTD121" s="10"/>
      <c r="DTE121" s="10"/>
      <c r="DTF121" s="10"/>
      <c r="DTG121" s="10"/>
      <c r="DTH121" s="10"/>
      <c r="DTI121" s="10"/>
      <c r="DTJ121" s="10"/>
      <c r="DTK121" s="10"/>
      <c r="DTL121" s="10"/>
      <c r="DTM121" s="10"/>
      <c r="DTN121" s="10"/>
      <c r="DTO121" s="10"/>
      <c r="DTP121" s="10"/>
      <c r="DTQ121" s="10"/>
      <c r="DTR121" s="10"/>
      <c r="DTS121" s="10"/>
      <c r="DTT121" s="10"/>
      <c r="DTU121" s="10"/>
      <c r="DTV121" s="10"/>
      <c r="DTW121" s="10"/>
      <c r="DTX121" s="10"/>
      <c r="DTY121" s="10"/>
      <c r="DTZ121" s="10"/>
      <c r="DUA121" s="10"/>
      <c r="DUB121" s="10"/>
      <c r="DUC121" s="10"/>
      <c r="DUD121" s="10"/>
      <c r="DUE121" s="10"/>
      <c r="DUF121" s="10"/>
      <c r="DUG121" s="10"/>
      <c r="DUH121" s="10"/>
      <c r="DUI121" s="10"/>
      <c r="DUJ121" s="10"/>
      <c r="DUK121" s="10"/>
      <c r="DUL121" s="10"/>
      <c r="DUM121" s="10"/>
      <c r="DUN121" s="10"/>
      <c r="DUO121" s="10"/>
      <c r="DUP121" s="10"/>
      <c r="DUQ121" s="10"/>
      <c r="DUR121" s="10"/>
      <c r="DUS121" s="10"/>
      <c r="DUT121" s="10"/>
      <c r="DUU121" s="10"/>
      <c r="DUV121" s="10"/>
      <c r="DUW121" s="10"/>
      <c r="DUX121" s="10"/>
      <c r="DUY121" s="10"/>
      <c r="DUZ121" s="10"/>
      <c r="DVA121" s="10"/>
      <c r="DVB121" s="10"/>
      <c r="DVC121" s="10"/>
      <c r="DVD121" s="10"/>
      <c r="DVE121" s="10"/>
      <c r="DVF121" s="10"/>
      <c r="DVG121" s="10"/>
      <c r="DVH121" s="10"/>
      <c r="DVI121" s="10"/>
      <c r="DVJ121" s="10"/>
      <c r="DVK121" s="10"/>
      <c r="DVL121" s="10"/>
      <c r="DVM121" s="10"/>
      <c r="DVN121" s="10"/>
      <c r="DVO121" s="10"/>
      <c r="DVP121" s="10"/>
      <c r="DVQ121" s="10"/>
      <c r="DVR121" s="10"/>
      <c r="DVS121" s="10"/>
      <c r="DVT121" s="10"/>
      <c r="DVU121" s="10"/>
      <c r="DVV121" s="10"/>
      <c r="DVW121" s="10"/>
      <c r="DVX121" s="10"/>
      <c r="DVY121" s="10"/>
      <c r="DVZ121" s="10"/>
      <c r="DWA121" s="10"/>
      <c r="DWB121" s="10"/>
      <c r="DWC121" s="10"/>
      <c r="DWD121" s="10"/>
      <c r="DWE121" s="10"/>
      <c r="DWF121" s="10"/>
      <c r="DWG121" s="10"/>
      <c r="DWH121" s="10"/>
      <c r="DWI121" s="10"/>
      <c r="DWJ121" s="10"/>
      <c r="DWK121" s="10"/>
      <c r="DWL121" s="10"/>
      <c r="DWM121" s="10"/>
      <c r="DWN121" s="10"/>
      <c r="DWO121" s="10"/>
      <c r="DWP121" s="10"/>
      <c r="DWQ121" s="10"/>
      <c r="DWR121" s="10"/>
      <c r="DWS121" s="10"/>
      <c r="DWT121" s="10"/>
      <c r="DWU121" s="10"/>
      <c r="DWV121" s="10"/>
      <c r="DWW121" s="10"/>
      <c r="DWX121" s="10"/>
      <c r="DWY121" s="10"/>
      <c r="DWZ121" s="10"/>
      <c r="DXA121" s="10"/>
      <c r="DXB121" s="10"/>
      <c r="DXC121" s="10"/>
      <c r="DXD121" s="10"/>
      <c r="DXE121" s="10"/>
      <c r="DXF121" s="10"/>
      <c r="DXG121" s="10"/>
      <c r="DXH121" s="10"/>
      <c r="DXI121" s="10"/>
      <c r="DXJ121" s="10"/>
      <c r="DXK121" s="10"/>
      <c r="DXL121" s="10"/>
      <c r="DXM121" s="10"/>
      <c r="DXN121" s="10"/>
      <c r="DXO121" s="10"/>
      <c r="DXP121" s="10"/>
      <c r="DXQ121" s="10"/>
      <c r="DXR121" s="10"/>
      <c r="DXS121" s="10"/>
      <c r="DXT121" s="10"/>
      <c r="DXU121" s="10"/>
      <c r="DXV121" s="10"/>
      <c r="DXW121" s="10"/>
      <c r="DXX121" s="10"/>
      <c r="DXY121" s="10"/>
      <c r="DXZ121" s="10"/>
      <c r="DYA121" s="10"/>
      <c r="DYB121" s="10"/>
      <c r="DYC121" s="10"/>
      <c r="DYD121" s="10"/>
      <c r="DYE121" s="10"/>
      <c r="DYF121" s="10"/>
      <c r="DYG121" s="10"/>
      <c r="DYH121" s="10"/>
      <c r="DYI121" s="10"/>
      <c r="DYJ121" s="10"/>
      <c r="DYK121" s="10"/>
      <c r="DYL121" s="10"/>
      <c r="DYM121" s="10"/>
      <c r="DYN121" s="10"/>
      <c r="DYO121" s="10"/>
      <c r="DYP121" s="10"/>
      <c r="DYQ121" s="10"/>
      <c r="DYR121" s="10"/>
      <c r="DYS121" s="10"/>
      <c r="DYT121" s="10"/>
      <c r="DYU121" s="10"/>
      <c r="DYV121" s="10"/>
      <c r="DYW121" s="10"/>
      <c r="DYX121" s="10"/>
      <c r="DYY121" s="10"/>
      <c r="DYZ121" s="10"/>
      <c r="DZA121" s="10"/>
      <c r="DZB121" s="10"/>
      <c r="DZC121" s="10"/>
      <c r="DZD121" s="10"/>
      <c r="DZE121" s="10"/>
      <c r="DZF121" s="10"/>
      <c r="DZG121" s="10"/>
      <c r="DZH121" s="10"/>
      <c r="DZI121" s="10"/>
      <c r="DZJ121" s="10"/>
      <c r="DZK121" s="10"/>
      <c r="DZL121" s="10"/>
      <c r="DZM121" s="10"/>
      <c r="DZN121" s="10"/>
      <c r="DZO121" s="10"/>
    </row>
    <row r="122" spans="1:3395" ht="20.100000000000001" customHeight="1" x14ac:dyDescent="0.25">
      <c r="A122" s="549"/>
      <c r="B122" s="173" t="s">
        <v>8</v>
      </c>
      <c r="C122" s="129" t="s">
        <v>132</v>
      </c>
      <c r="D122" s="187">
        <v>513</v>
      </c>
      <c r="E122" s="188">
        <v>435</v>
      </c>
      <c r="F122" s="188">
        <v>550</v>
      </c>
      <c r="G122" s="188">
        <v>474</v>
      </c>
      <c r="H122" s="188">
        <v>578</v>
      </c>
      <c r="I122" s="188">
        <v>637</v>
      </c>
      <c r="J122" s="188">
        <v>669</v>
      </c>
      <c r="K122" s="188">
        <v>533</v>
      </c>
      <c r="L122" s="188">
        <v>565</v>
      </c>
      <c r="M122" s="188">
        <v>540</v>
      </c>
      <c r="N122" s="188">
        <v>569</v>
      </c>
      <c r="O122" s="188">
        <v>641</v>
      </c>
      <c r="P122" s="177">
        <v>6704</v>
      </c>
      <c r="Q122" s="189">
        <v>465</v>
      </c>
      <c r="R122" s="189">
        <v>469</v>
      </c>
      <c r="S122" s="189">
        <v>580</v>
      </c>
      <c r="T122" s="189">
        <v>595</v>
      </c>
      <c r="U122" s="189">
        <v>611</v>
      </c>
      <c r="V122" s="189">
        <v>682</v>
      </c>
      <c r="W122" s="189">
        <v>620</v>
      </c>
      <c r="X122" s="189">
        <v>577</v>
      </c>
      <c r="Y122" s="189">
        <v>511</v>
      </c>
      <c r="Z122" s="190">
        <v>552</v>
      </c>
      <c r="AA122" s="190">
        <v>472</v>
      </c>
      <c r="AB122" s="190">
        <v>570</v>
      </c>
      <c r="AC122" s="170">
        <v>6704</v>
      </c>
      <c r="AD122" s="176">
        <v>443</v>
      </c>
      <c r="AE122" s="176">
        <v>440</v>
      </c>
      <c r="AF122" s="176">
        <v>537</v>
      </c>
      <c r="AG122" s="176">
        <v>484</v>
      </c>
      <c r="AH122" s="176">
        <v>542</v>
      </c>
      <c r="AI122" s="176">
        <v>493</v>
      </c>
      <c r="AJ122" s="176">
        <v>423</v>
      </c>
      <c r="AK122" s="176">
        <v>430</v>
      </c>
      <c r="AL122" s="176">
        <v>446</v>
      </c>
      <c r="AM122" s="176">
        <v>398</v>
      </c>
      <c r="AN122" s="176">
        <v>437</v>
      </c>
      <c r="AO122" s="176">
        <v>517</v>
      </c>
      <c r="AP122" s="138">
        <v>385</v>
      </c>
      <c r="AQ122" s="98">
        <v>271</v>
      </c>
      <c r="AR122" s="98">
        <v>366</v>
      </c>
      <c r="AS122" s="98">
        <v>382</v>
      </c>
      <c r="AT122" s="98">
        <v>434</v>
      </c>
      <c r="AU122" s="98">
        <v>337</v>
      </c>
      <c r="AV122" s="98">
        <v>278</v>
      </c>
      <c r="AW122" s="98">
        <v>286</v>
      </c>
      <c r="AX122" s="98">
        <v>258</v>
      </c>
      <c r="AY122" s="98">
        <v>279</v>
      </c>
      <c r="AZ122" s="98">
        <v>215</v>
      </c>
      <c r="BA122" s="98">
        <v>225</v>
      </c>
      <c r="BB122" s="112">
        <v>273</v>
      </c>
      <c r="BC122" s="98">
        <v>222</v>
      </c>
      <c r="BD122" s="98">
        <v>222</v>
      </c>
      <c r="BE122" s="98">
        <v>234</v>
      </c>
      <c r="BF122" s="98">
        <v>176</v>
      </c>
      <c r="BG122" s="98">
        <v>177</v>
      </c>
      <c r="BH122" s="98">
        <v>169</v>
      </c>
      <c r="BI122" s="98">
        <v>218</v>
      </c>
      <c r="BJ122" s="98">
        <v>153</v>
      </c>
      <c r="BK122" s="98">
        <v>180</v>
      </c>
      <c r="BL122" s="98">
        <v>125</v>
      </c>
      <c r="BM122" s="98">
        <v>183</v>
      </c>
      <c r="BN122" s="443">
        <f t="shared" si="45"/>
        <v>2332</v>
      </c>
      <c r="BO122" s="34">
        <v>197</v>
      </c>
      <c r="BP122" s="34">
        <v>200</v>
      </c>
      <c r="BQ122" s="34">
        <v>246</v>
      </c>
      <c r="BR122" s="34">
        <v>235</v>
      </c>
      <c r="BS122" s="34">
        <v>267</v>
      </c>
      <c r="BT122" s="34">
        <v>202</v>
      </c>
      <c r="BU122" s="34">
        <v>188</v>
      </c>
      <c r="BV122" s="34">
        <v>246</v>
      </c>
      <c r="BW122" s="34">
        <v>63</v>
      </c>
      <c r="BX122" s="34">
        <v>45</v>
      </c>
      <c r="BY122" s="34">
        <v>21</v>
      </c>
      <c r="BZ122" s="34">
        <v>21</v>
      </c>
      <c r="CA122" s="138">
        <v>24</v>
      </c>
      <c r="CB122" s="98">
        <v>5</v>
      </c>
      <c r="CC122" s="98">
        <v>0</v>
      </c>
      <c r="CD122" s="98">
        <v>2</v>
      </c>
      <c r="CE122" s="98">
        <v>1</v>
      </c>
      <c r="CF122" s="98">
        <v>1</v>
      </c>
      <c r="CG122" s="98">
        <v>5</v>
      </c>
      <c r="CH122" s="98">
        <v>10</v>
      </c>
      <c r="CI122" s="98">
        <v>3</v>
      </c>
      <c r="CJ122" s="98">
        <v>11</v>
      </c>
      <c r="CK122" s="98">
        <v>5</v>
      </c>
      <c r="CL122" s="244">
        <v>22</v>
      </c>
      <c r="CM122" s="365">
        <f t="shared" si="46"/>
        <v>2332</v>
      </c>
      <c r="CN122" s="367">
        <f t="shared" si="47"/>
        <v>1931</v>
      </c>
      <c r="CO122" s="27">
        <f t="shared" si="48"/>
        <v>89</v>
      </c>
      <c r="CP122" s="366">
        <f t="shared" si="44"/>
        <v>-95.390989124805799</v>
      </c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  <c r="DL122" s="234"/>
      <c r="DM122" s="234"/>
    </row>
    <row r="123" spans="1:3395" ht="20.100000000000001" customHeight="1" x14ac:dyDescent="0.25">
      <c r="A123" s="549"/>
      <c r="B123" s="173" t="s">
        <v>9</v>
      </c>
      <c r="C123" s="174" t="s">
        <v>10</v>
      </c>
      <c r="D123" s="187">
        <v>47</v>
      </c>
      <c r="E123" s="188">
        <v>41</v>
      </c>
      <c r="F123" s="188">
        <v>60</v>
      </c>
      <c r="G123" s="188">
        <v>56</v>
      </c>
      <c r="H123" s="188">
        <v>61</v>
      </c>
      <c r="I123" s="188">
        <v>53</v>
      </c>
      <c r="J123" s="188">
        <v>48</v>
      </c>
      <c r="K123" s="188">
        <v>46</v>
      </c>
      <c r="L123" s="188">
        <v>39</v>
      </c>
      <c r="M123" s="188">
        <v>40</v>
      </c>
      <c r="N123" s="188">
        <v>65</v>
      </c>
      <c r="O123" s="188">
        <v>50</v>
      </c>
      <c r="P123" s="170">
        <v>606</v>
      </c>
      <c r="Q123" s="180">
        <v>36</v>
      </c>
      <c r="R123" s="180">
        <v>31</v>
      </c>
      <c r="S123" s="180">
        <v>49</v>
      </c>
      <c r="T123" s="180">
        <v>35</v>
      </c>
      <c r="U123" s="180">
        <v>38</v>
      </c>
      <c r="V123" s="180">
        <v>48</v>
      </c>
      <c r="W123" s="180">
        <v>34</v>
      </c>
      <c r="X123" s="180">
        <v>28</v>
      </c>
      <c r="Y123" s="180">
        <v>44</v>
      </c>
      <c r="Z123" s="191">
        <v>50</v>
      </c>
      <c r="AA123" s="191">
        <v>45</v>
      </c>
      <c r="AB123" s="191">
        <v>44</v>
      </c>
      <c r="AC123" s="170">
        <v>482</v>
      </c>
      <c r="AD123" s="181">
        <v>46</v>
      </c>
      <c r="AE123" s="181">
        <v>52</v>
      </c>
      <c r="AF123" s="181">
        <v>44</v>
      </c>
      <c r="AG123" s="181">
        <v>32</v>
      </c>
      <c r="AH123" s="181">
        <v>47</v>
      </c>
      <c r="AI123" s="181">
        <v>45</v>
      </c>
      <c r="AJ123" s="181">
        <v>60</v>
      </c>
      <c r="AK123" s="181">
        <v>51</v>
      </c>
      <c r="AL123" s="181">
        <v>55</v>
      </c>
      <c r="AM123" s="241">
        <v>48</v>
      </c>
      <c r="AN123" s="241">
        <v>49</v>
      </c>
      <c r="AO123" s="241">
        <v>59</v>
      </c>
      <c r="AP123" s="138">
        <v>40</v>
      </c>
      <c r="AQ123" s="98">
        <v>40</v>
      </c>
      <c r="AR123" s="98">
        <v>63</v>
      </c>
      <c r="AS123" s="98">
        <v>50</v>
      </c>
      <c r="AT123" s="98">
        <v>71</v>
      </c>
      <c r="AU123" s="98">
        <v>44</v>
      </c>
      <c r="AV123" s="98">
        <v>59</v>
      </c>
      <c r="AW123" s="98">
        <v>57</v>
      </c>
      <c r="AX123" s="98">
        <v>40</v>
      </c>
      <c r="AY123" s="98">
        <v>51</v>
      </c>
      <c r="AZ123" s="98">
        <v>36</v>
      </c>
      <c r="BA123" s="98">
        <v>40</v>
      </c>
      <c r="BB123" s="138">
        <v>39</v>
      </c>
      <c r="BC123" s="98">
        <v>56</v>
      </c>
      <c r="BD123" s="98">
        <v>56</v>
      </c>
      <c r="BE123" s="98">
        <v>45</v>
      </c>
      <c r="BF123" s="98">
        <v>50</v>
      </c>
      <c r="BG123" s="98">
        <v>50</v>
      </c>
      <c r="BH123" s="98">
        <v>50</v>
      </c>
      <c r="BI123" s="98">
        <v>50</v>
      </c>
      <c r="BJ123" s="98">
        <v>62</v>
      </c>
      <c r="BK123" s="98">
        <v>64</v>
      </c>
      <c r="BL123" s="98">
        <v>63</v>
      </c>
      <c r="BM123" s="98">
        <v>55</v>
      </c>
      <c r="BN123" s="443">
        <f t="shared" si="45"/>
        <v>640</v>
      </c>
      <c r="BO123" s="98">
        <v>55</v>
      </c>
      <c r="BP123" s="98">
        <v>54</v>
      </c>
      <c r="BQ123" s="98">
        <v>49</v>
      </c>
      <c r="BR123" s="98">
        <v>53</v>
      </c>
      <c r="BS123" s="98">
        <v>56</v>
      </c>
      <c r="BT123" s="98">
        <v>54</v>
      </c>
      <c r="BU123" s="98">
        <v>66</v>
      </c>
      <c r="BV123" s="98">
        <v>56</v>
      </c>
      <c r="BW123" s="98">
        <v>69</v>
      </c>
      <c r="BX123" s="98">
        <v>75</v>
      </c>
      <c r="BY123" s="98">
        <v>62</v>
      </c>
      <c r="BZ123" s="98">
        <v>66</v>
      </c>
      <c r="CA123" s="138">
        <v>50</v>
      </c>
      <c r="CB123" s="98">
        <v>48</v>
      </c>
      <c r="CC123" s="98">
        <v>53</v>
      </c>
      <c r="CD123" s="98">
        <v>57</v>
      </c>
      <c r="CE123" s="98">
        <v>39</v>
      </c>
      <c r="CF123" s="98">
        <v>68</v>
      </c>
      <c r="CG123" s="98">
        <v>56</v>
      </c>
      <c r="CH123" s="98">
        <v>53</v>
      </c>
      <c r="CI123" s="98">
        <v>56</v>
      </c>
      <c r="CJ123" s="98">
        <v>61</v>
      </c>
      <c r="CK123" s="98">
        <v>55</v>
      </c>
      <c r="CL123" s="244">
        <v>54</v>
      </c>
      <c r="CM123" s="367">
        <f t="shared" si="46"/>
        <v>640</v>
      </c>
      <c r="CN123" s="367">
        <f t="shared" si="47"/>
        <v>715</v>
      </c>
      <c r="CO123" s="27">
        <f t="shared" si="48"/>
        <v>650</v>
      </c>
      <c r="CP123" s="368">
        <f t="shared" si="44"/>
        <v>-9.0909090909090935</v>
      </c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  <c r="DK123" s="234"/>
      <c r="DL123" s="234"/>
      <c r="DM123" s="234"/>
    </row>
    <row r="124" spans="1:3395" ht="20.100000000000001" customHeight="1" x14ac:dyDescent="0.25">
      <c r="A124" s="549"/>
      <c r="B124" s="173" t="s">
        <v>11</v>
      </c>
      <c r="C124" s="174" t="s">
        <v>12</v>
      </c>
      <c r="D124" s="187">
        <v>45</v>
      </c>
      <c r="E124" s="188">
        <v>45</v>
      </c>
      <c r="F124" s="188">
        <v>71</v>
      </c>
      <c r="G124" s="188">
        <v>70</v>
      </c>
      <c r="H124" s="188">
        <v>54</v>
      </c>
      <c r="I124" s="188">
        <v>50</v>
      </c>
      <c r="J124" s="188">
        <v>61</v>
      </c>
      <c r="K124" s="188">
        <v>44</v>
      </c>
      <c r="L124" s="188">
        <v>45</v>
      </c>
      <c r="M124" s="188">
        <v>41</v>
      </c>
      <c r="N124" s="188">
        <v>43</v>
      </c>
      <c r="O124" s="188">
        <v>50</v>
      </c>
      <c r="P124" s="170">
        <v>619</v>
      </c>
      <c r="Q124" s="180">
        <v>37</v>
      </c>
      <c r="R124" s="180">
        <v>31</v>
      </c>
      <c r="S124" s="180">
        <v>43</v>
      </c>
      <c r="T124" s="180">
        <v>33</v>
      </c>
      <c r="U124" s="180">
        <v>33</v>
      </c>
      <c r="V124" s="180">
        <v>41</v>
      </c>
      <c r="W124" s="180">
        <v>34</v>
      </c>
      <c r="X124" s="180">
        <v>32</v>
      </c>
      <c r="Y124" s="180">
        <v>35</v>
      </c>
      <c r="Z124" s="191">
        <v>48</v>
      </c>
      <c r="AA124" s="191">
        <v>39</v>
      </c>
      <c r="AB124" s="191">
        <v>51</v>
      </c>
      <c r="AC124" s="170">
        <v>457</v>
      </c>
      <c r="AD124" s="181">
        <v>48</v>
      </c>
      <c r="AE124" s="181">
        <v>45</v>
      </c>
      <c r="AF124" s="181">
        <v>51</v>
      </c>
      <c r="AG124" s="181">
        <v>30</v>
      </c>
      <c r="AH124" s="181">
        <v>48</v>
      </c>
      <c r="AI124" s="181">
        <v>48</v>
      </c>
      <c r="AJ124" s="181">
        <v>58</v>
      </c>
      <c r="AK124" s="181">
        <v>48</v>
      </c>
      <c r="AL124" s="181">
        <v>47</v>
      </c>
      <c r="AM124" s="241">
        <v>57</v>
      </c>
      <c r="AN124" s="241">
        <v>47</v>
      </c>
      <c r="AO124" s="241">
        <v>58</v>
      </c>
      <c r="AP124" s="138">
        <v>41</v>
      </c>
      <c r="AQ124" s="98">
        <v>30</v>
      </c>
      <c r="AR124" s="98">
        <v>60</v>
      </c>
      <c r="AS124" s="98">
        <v>41</v>
      </c>
      <c r="AT124" s="98">
        <v>52</v>
      </c>
      <c r="AU124" s="98">
        <v>43</v>
      </c>
      <c r="AV124" s="98">
        <v>55</v>
      </c>
      <c r="AW124" s="98">
        <v>54</v>
      </c>
      <c r="AX124" s="98">
        <v>44</v>
      </c>
      <c r="AY124" s="98">
        <v>46</v>
      </c>
      <c r="AZ124" s="98">
        <v>38</v>
      </c>
      <c r="BA124" s="98">
        <v>43</v>
      </c>
      <c r="BB124" s="138">
        <v>34</v>
      </c>
      <c r="BC124" s="98">
        <v>28</v>
      </c>
      <c r="BD124" s="98">
        <v>49</v>
      </c>
      <c r="BE124" s="98">
        <v>48</v>
      </c>
      <c r="BF124" s="98">
        <v>59</v>
      </c>
      <c r="BG124" s="98">
        <v>49</v>
      </c>
      <c r="BH124" s="98">
        <v>51</v>
      </c>
      <c r="BI124" s="98">
        <v>53</v>
      </c>
      <c r="BJ124" s="98">
        <v>59</v>
      </c>
      <c r="BK124" s="98">
        <v>63</v>
      </c>
      <c r="BL124" s="98">
        <v>61</v>
      </c>
      <c r="BM124" s="98">
        <v>52</v>
      </c>
      <c r="BN124" s="443">
        <f t="shared" si="45"/>
        <v>606</v>
      </c>
      <c r="BO124" s="98">
        <v>52</v>
      </c>
      <c r="BP124" s="98">
        <v>50</v>
      </c>
      <c r="BQ124" s="98">
        <v>53</v>
      </c>
      <c r="BR124" s="98">
        <v>45</v>
      </c>
      <c r="BS124" s="98">
        <v>58</v>
      </c>
      <c r="BT124" s="98">
        <v>42</v>
      </c>
      <c r="BU124" s="98">
        <v>67</v>
      </c>
      <c r="BV124" s="98">
        <v>50</v>
      </c>
      <c r="BW124" s="98">
        <v>67</v>
      </c>
      <c r="BX124" s="98">
        <v>76</v>
      </c>
      <c r="BY124" s="98">
        <v>64</v>
      </c>
      <c r="BZ124" s="98">
        <v>56</v>
      </c>
      <c r="CA124" s="138">
        <v>51</v>
      </c>
      <c r="CB124" s="98">
        <v>38</v>
      </c>
      <c r="CC124" s="98">
        <v>60</v>
      </c>
      <c r="CD124" s="98">
        <v>55</v>
      </c>
      <c r="CE124" s="98">
        <v>49</v>
      </c>
      <c r="CF124" s="98">
        <v>56</v>
      </c>
      <c r="CG124" s="98">
        <v>63</v>
      </c>
      <c r="CH124" s="98">
        <v>48</v>
      </c>
      <c r="CI124" s="98">
        <v>57</v>
      </c>
      <c r="CJ124" s="98">
        <v>61</v>
      </c>
      <c r="CK124" s="98">
        <v>52</v>
      </c>
      <c r="CL124" s="244">
        <v>64</v>
      </c>
      <c r="CM124" s="367">
        <f t="shared" si="46"/>
        <v>606</v>
      </c>
      <c r="CN124" s="367">
        <f t="shared" si="47"/>
        <v>680</v>
      </c>
      <c r="CO124" s="27">
        <f t="shared" si="48"/>
        <v>654</v>
      </c>
      <c r="CP124" s="368">
        <f t="shared" si="44"/>
        <v>-3.8235294117647034</v>
      </c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  <c r="DK124" s="234"/>
      <c r="DL124" s="234"/>
      <c r="DM124" s="234"/>
    </row>
    <row r="125" spans="1:3395" ht="20.100000000000001" customHeight="1" x14ac:dyDescent="0.25">
      <c r="A125" s="549"/>
      <c r="B125" s="173" t="s">
        <v>13</v>
      </c>
      <c r="C125" s="130" t="s">
        <v>134</v>
      </c>
      <c r="D125" s="187">
        <v>1</v>
      </c>
      <c r="E125" s="188">
        <v>1</v>
      </c>
      <c r="F125" s="188">
        <v>1</v>
      </c>
      <c r="G125" s="188">
        <v>1</v>
      </c>
      <c r="H125" s="188">
        <v>2</v>
      </c>
      <c r="I125" s="188">
        <v>2</v>
      </c>
      <c r="J125" s="188">
        <v>1</v>
      </c>
      <c r="K125" s="188">
        <v>2</v>
      </c>
      <c r="L125" s="188">
        <v>1</v>
      </c>
      <c r="M125" s="188">
        <v>1</v>
      </c>
      <c r="N125" s="188">
        <v>1</v>
      </c>
      <c r="O125" s="188">
        <v>1</v>
      </c>
      <c r="P125" s="170">
        <v>15</v>
      </c>
      <c r="Q125" s="180">
        <v>1</v>
      </c>
      <c r="R125" s="180">
        <v>1</v>
      </c>
      <c r="S125" s="180">
        <v>1</v>
      </c>
      <c r="T125" s="180">
        <v>1</v>
      </c>
      <c r="U125" s="180">
        <v>1</v>
      </c>
      <c r="V125" s="180">
        <v>1</v>
      </c>
      <c r="W125" s="180">
        <v>1</v>
      </c>
      <c r="X125" s="180">
        <v>1</v>
      </c>
      <c r="Y125" s="180">
        <v>1</v>
      </c>
      <c r="Z125" s="191">
        <v>1</v>
      </c>
      <c r="AA125" s="191">
        <v>1</v>
      </c>
      <c r="AB125" s="191">
        <v>1</v>
      </c>
      <c r="AC125" s="170">
        <v>12</v>
      </c>
      <c r="AD125" s="181">
        <v>1</v>
      </c>
      <c r="AE125" s="181">
        <v>1</v>
      </c>
      <c r="AF125" s="181">
        <v>1</v>
      </c>
      <c r="AG125" s="181">
        <v>1</v>
      </c>
      <c r="AH125" s="181">
        <v>1</v>
      </c>
      <c r="AI125" s="181">
        <v>1</v>
      </c>
      <c r="AJ125" s="181">
        <v>3</v>
      </c>
      <c r="AK125" s="181">
        <v>1</v>
      </c>
      <c r="AL125" s="181">
        <v>1</v>
      </c>
      <c r="AM125" s="241">
        <v>1</v>
      </c>
      <c r="AN125" s="241">
        <v>1</v>
      </c>
      <c r="AO125" s="241">
        <v>1</v>
      </c>
      <c r="AP125" s="138">
        <v>1</v>
      </c>
      <c r="AQ125" s="98">
        <v>1</v>
      </c>
      <c r="AR125" s="98">
        <v>1</v>
      </c>
      <c r="AS125" s="98">
        <v>1</v>
      </c>
      <c r="AT125" s="98">
        <v>2</v>
      </c>
      <c r="AU125" s="98">
        <v>1</v>
      </c>
      <c r="AV125" s="98">
        <v>1</v>
      </c>
      <c r="AW125" s="98">
        <v>1</v>
      </c>
      <c r="AX125" s="98">
        <v>0</v>
      </c>
      <c r="AY125" s="98">
        <v>2</v>
      </c>
      <c r="AZ125" s="98">
        <v>1</v>
      </c>
      <c r="BA125" s="98">
        <v>1</v>
      </c>
      <c r="BB125" s="138">
        <v>1</v>
      </c>
      <c r="BC125" s="98">
        <v>1</v>
      </c>
      <c r="BD125" s="98">
        <v>1</v>
      </c>
      <c r="BE125" s="98">
        <v>1</v>
      </c>
      <c r="BF125" s="98">
        <v>2</v>
      </c>
      <c r="BG125" s="98">
        <v>1</v>
      </c>
      <c r="BH125" s="98">
        <v>1</v>
      </c>
      <c r="BI125" s="98">
        <v>2</v>
      </c>
      <c r="BJ125" s="98">
        <v>3</v>
      </c>
      <c r="BK125" s="98">
        <v>2</v>
      </c>
      <c r="BL125" s="98">
        <v>1</v>
      </c>
      <c r="BM125" s="98">
        <v>1</v>
      </c>
      <c r="BN125" s="443">
        <f t="shared" si="45"/>
        <v>17</v>
      </c>
      <c r="BO125" s="98">
        <v>1</v>
      </c>
      <c r="BP125" s="98">
        <v>1</v>
      </c>
      <c r="BQ125" s="98">
        <v>1</v>
      </c>
      <c r="BR125" s="98">
        <v>1</v>
      </c>
      <c r="BS125" s="98">
        <v>1</v>
      </c>
      <c r="BT125" s="98">
        <v>1</v>
      </c>
      <c r="BU125" s="98">
        <v>1</v>
      </c>
      <c r="BV125" s="98">
        <v>1</v>
      </c>
      <c r="BW125" s="98">
        <v>0</v>
      </c>
      <c r="BX125" s="98">
        <v>0</v>
      </c>
      <c r="BY125" s="98">
        <v>0</v>
      </c>
      <c r="BZ125" s="98">
        <v>0</v>
      </c>
      <c r="CA125" s="138"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0</v>
      </c>
      <c r="CH125" s="98">
        <v>0</v>
      </c>
      <c r="CI125" s="98">
        <v>0</v>
      </c>
      <c r="CJ125" s="98">
        <v>0</v>
      </c>
      <c r="CK125" s="98">
        <v>0</v>
      </c>
      <c r="CL125" s="244">
        <v>0</v>
      </c>
      <c r="CM125" s="367">
        <f t="shared" si="46"/>
        <v>17</v>
      </c>
      <c r="CN125" s="367">
        <f t="shared" si="47"/>
        <v>8</v>
      </c>
      <c r="CO125" s="27">
        <f t="shared" si="48"/>
        <v>0</v>
      </c>
      <c r="CP125" s="368">
        <f t="shared" si="44"/>
        <v>-100</v>
      </c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  <c r="DM125" s="234"/>
    </row>
    <row r="126" spans="1:3395" ht="20.100000000000001" customHeight="1" x14ac:dyDescent="0.25">
      <c r="A126" s="549"/>
      <c r="B126" s="173" t="s">
        <v>14</v>
      </c>
      <c r="C126" s="130" t="s">
        <v>135</v>
      </c>
      <c r="D126" s="187">
        <v>0</v>
      </c>
      <c r="E126" s="188">
        <v>0</v>
      </c>
      <c r="F126" s="188">
        <v>0</v>
      </c>
      <c r="G126" s="188">
        <v>0</v>
      </c>
      <c r="H126" s="188">
        <v>0</v>
      </c>
      <c r="I126" s="188">
        <v>0</v>
      </c>
      <c r="J126" s="188">
        <v>0</v>
      </c>
      <c r="K126" s="188">
        <v>0</v>
      </c>
      <c r="L126" s="188">
        <v>0</v>
      </c>
      <c r="M126" s="188">
        <v>0</v>
      </c>
      <c r="N126" s="188">
        <v>0</v>
      </c>
      <c r="O126" s="188">
        <v>0</v>
      </c>
      <c r="P126" s="170">
        <v>0</v>
      </c>
      <c r="Q126" s="180">
        <v>0</v>
      </c>
      <c r="R126" s="180">
        <v>0</v>
      </c>
      <c r="S126" s="180">
        <v>0</v>
      </c>
      <c r="T126" s="180">
        <v>0</v>
      </c>
      <c r="U126" s="180">
        <v>0</v>
      </c>
      <c r="V126" s="180">
        <v>0</v>
      </c>
      <c r="W126" s="180">
        <v>0</v>
      </c>
      <c r="X126" s="180">
        <v>0</v>
      </c>
      <c r="Y126" s="180">
        <v>0</v>
      </c>
      <c r="Z126" s="191">
        <v>0</v>
      </c>
      <c r="AA126" s="191">
        <v>0</v>
      </c>
      <c r="AB126" s="191">
        <v>0</v>
      </c>
      <c r="AC126" s="170">
        <v>0</v>
      </c>
      <c r="AD126" s="181">
        <v>0</v>
      </c>
      <c r="AE126" s="181">
        <v>0</v>
      </c>
      <c r="AF126" s="181">
        <v>0</v>
      </c>
      <c r="AG126" s="181">
        <v>0</v>
      </c>
      <c r="AH126" s="181">
        <v>0</v>
      </c>
      <c r="AI126" s="181">
        <v>0</v>
      </c>
      <c r="AJ126" s="181">
        <v>0</v>
      </c>
      <c r="AK126" s="181">
        <v>0</v>
      </c>
      <c r="AL126" s="181">
        <v>0</v>
      </c>
      <c r="AM126" s="241">
        <v>0</v>
      </c>
      <c r="AN126" s="241">
        <v>0</v>
      </c>
      <c r="AO126" s="241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43">
        <f t="shared" si="45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138"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0</v>
      </c>
      <c r="CK126" s="98">
        <v>0</v>
      </c>
      <c r="CL126" s="244">
        <v>0</v>
      </c>
      <c r="CM126" s="367">
        <f t="shared" si="46"/>
        <v>0</v>
      </c>
      <c r="CN126" s="367">
        <f t="shared" si="47"/>
        <v>0</v>
      </c>
      <c r="CO126" s="27">
        <f t="shared" si="48"/>
        <v>0</v>
      </c>
      <c r="CP126" s="368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  <c r="DK126" s="234"/>
      <c r="DL126" s="234"/>
      <c r="DM126" s="234"/>
    </row>
    <row r="127" spans="1:3395" ht="20.100000000000001" customHeight="1" x14ac:dyDescent="0.25">
      <c r="A127" s="549"/>
      <c r="B127" s="173" t="s">
        <v>15</v>
      </c>
      <c r="C127" s="174" t="s">
        <v>16</v>
      </c>
      <c r="D127" s="187">
        <v>0</v>
      </c>
      <c r="E127" s="188">
        <v>0</v>
      </c>
      <c r="F127" s="188">
        <v>1</v>
      </c>
      <c r="G127" s="188">
        <v>1</v>
      </c>
      <c r="H127" s="188">
        <v>2</v>
      </c>
      <c r="I127" s="188">
        <v>0</v>
      </c>
      <c r="J127" s="188">
        <v>0</v>
      </c>
      <c r="K127" s="188">
        <v>0</v>
      </c>
      <c r="L127" s="188">
        <v>0</v>
      </c>
      <c r="M127" s="188">
        <v>1</v>
      </c>
      <c r="N127" s="188">
        <v>0</v>
      </c>
      <c r="O127" s="188">
        <v>0</v>
      </c>
      <c r="P127" s="170">
        <v>5</v>
      </c>
      <c r="Q127" s="180">
        <v>0</v>
      </c>
      <c r="R127" s="180">
        <v>0</v>
      </c>
      <c r="S127" s="180">
        <v>0</v>
      </c>
      <c r="T127" s="180">
        <v>0</v>
      </c>
      <c r="U127" s="180">
        <v>0</v>
      </c>
      <c r="V127" s="180">
        <v>0</v>
      </c>
      <c r="W127" s="180">
        <v>0</v>
      </c>
      <c r="X127" s="180">
        <v>0</v>
      </c>
      <c r="Y127" s="180">
        <v>0</v>
      </c>
      <c r="Z127" s="191">
        <v>0</v>
      </c>
      <c r="AA127" s="191">
        <v>12</v>
      </c>
      <c r="AB127" s="191">
        <v>148</v>
      </c>
      <c r="AC127" s="170">
        <v>160</v>
      </c>
      <c r="AD127" s="181">
        <v>5</v>
      </c>
      <c r="AE127" s="181">
        <v>2</v>
      </c>
      <c r="AF127" s="181">
        <v>3</v>
      </c>
      <c r="AG127" s="181">
        <v>4</v>
      </c>
      <c r="AH127" s="181">
        <v>18</v>
      </c>
      <c r="AI127" s="181">
        <v>5</v>
      </c>
      <c r="AJ127" s="181">
        <v>24</v>
      </c>
      <c r="AK127" s="181">
        <v>58</v>
      </c>
      <c r="AL127" s="181">
        <v>21</v>
      </c>
      <c r="AM127" s="241">
        <v>5</v>
      </c>
      <c r="AN127" s="241">
        <v>1</v>
      </c>
      <c r="AO127" s="241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1</v>
      </c>
      <c r="BC127" s="98">
        <v>4</v>
      </c>
      <c r="BD127" s="98">
        <v>2</v>
      </c>
      <c r="BE127" s="98">
        <v>1</v>
      </c>
      <c r="BF127" s="98">
        <v>0</v>
      </c>
      <c r="BG127" s="98">
        <v>1</v>
      </c>
      <c r="BH127" s="98">
        <v>1</v>
      </c>
      <c r="BI127" s="98">
        <v>0</v>
      </c>
      <c r="BJ127" s="98">
        <v>0</v>
      </c>
      <c r="BK127" s="98">
        <v>2</v>
      </c>
      <c r="BL127" s="98">
        <v>2</v>
      </c>
      <c r="BM127" s="98">
        <v>0</v>
      </c>
      <c r="BN127" s="443">
        <f t="shared" si="45"/>
        <v>14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138"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0</v>
      </c>
      <c r="CJ127" s="98">
        <v>2</v>
      </c>
      <c r="CK127" s="98">
        <v>0</v>
      </c>
      <c r="CL127" s="244">
        <v>0</v>
      </c>
      <c r="CM127" s="367">
        <f t="shared" si="46"/>
        <v>14</v>
      </c>
      <c r="CN127" s="367">
        <f t="shared" si="47"/>
        <v>0</v>
      </c>
      <c r="CO127" s="27">
        <f t="shared" si="48"/>
        <v>2</v>
      </c>
      <c r="CP127" s="368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  <c r="DJ127" s="234"/>
      <c r="DK127" s="234"/>
      <c r="DL127" s="234"/>
      <c r="DM127" s="234"/>
    </row>
    <row r="128" spans="1:3395" ht="20.100000000000001" customHeight="1" x14ac:dyDescent="0.25">
      <c r="A128" s="549"/>
      <c r="B128" s="173" t="s">
        <v>19</v>
      </c>
      <c r="C128" s="174" t="s">
        <v>20</v>
      </c>
      <c r="D128" s="187">
        <v>258</v>
      </c>
      <c r="E128" s="188">
        <v>208</v>
      </c>
      <c r="F128" s="188">
        <v>237</v>
      </c>
      <c r="G128" s="188">
        <v>235</v>
      </c>
      <c r="H128" s="188">
        <v>218</v>
      </c>
      <c r="I128" s="188">
        <v>224</v>
      </c>
      <c r="J128" s="188">
        <v>253</v>
      </c>
      <c r="K128" s="188">
        <v>234</v>
      </c>
      <c r="L128" s="188">
        <v>248</v>
      </c>
      <c r="M128" s="188">
        <v>231</v>
      </c>
      <c r="N128" s="188">
        <v>234</v>
      </c>
      <c r="O128" s="188">
        <v>260</v>
      </c>
      <c r="P128" s="170">
        <v>2840</v>
      </c>
      <c r="Q128" s="180">
        <v>214</v>
      </c>
      <c r="R128" s="180">
        <v>207</v>
      </c>
      <c r="S128" s="180">
        <v>263</v>
      </c>
      <c r="T128" s="180">
        <v>254</v>
      </c>
      <c r="U128" s="180">
        <v>246</v>
      </c>
      <c r="V128" s="180">
        <v>226</v>
      </c>
      <c r="W128" s="180">
        <v>238</v>
      </c>
      <c r="X128" s="180">
        <v>238</v>
      </c>
      <c r="Y128" s="180">
        <v>246</v>
      </c>
      <c r="Z128" s="191">
        <v>233</v>
      </c>
      <c r="AA128" s="191">
        <v>238</v>
      </c>
      <c r="AB128" s="191">
        <v>250</v>
      </c>
      <c r="AC128" s="170">
        <v>2853</v>
      </c>
      <c r="AD128" s="181">
        <v>227</v>
      </c>
      <c r="AE128" s="181">
        <v>235</v>
      </c>
      <c r="AF128" s="181">
        <v>237</v>
      </c>
      <c r="AG128" s="181">
        <v>249</v>
      </c>
      <c r="AH128" s="181">
        <v>264</v>
      </c>
      <c r="AI128" s="181">
        <v>254</v>
      </c>
      <c r="AJ128" s="181">
        <v>276</v>
      </c>
      <c r="AK128" s="181">
        <v>409</v>
      </c>
      <c r="AL128" s="181">
        <v>401</v>
      </c>
      <c r="AM128" s="241">
        <v>342</v>
      </c>
      <c r="AN128" s="241">
        <v>385</v>
      </c>
      <c r="AO128" s="241">
        <v>385</v>
      </c>
      <c r="AP128" s="138">
        <v>350</v>
      </c>
      <c r="AQ128" s="98">
        <v>368</v>
      </c>
      <c r="AR128" s="98">
        <v>416</v>
      </c>
      <c r="AS128" s="98">
        <v>364</v>
      </c>
      <c r="AT128" s="98">
        <v>437</v>
      </c>
      <c r="AU128" s="98">
        <v>380</v>
      </c>
      <c r="AV128" s="98">
        <v>409</v>
      </c>
      <c r="AW128" s="98">
        <v>418</v>
      </c>
      <c r="AX128" s="98">
        <v>391</v>
      </c>
      <c r="AY128" s="98">
        <v>462</v>
      </c>
      <c r="AZ128" s="98">
        <v>386</v>
      </c>
      <c r="BA128" s="98">
        <v>416</v>
      </c>
      <c r="BB128" s="138">
        <v>403</v>
      </c>
      <c r="BC128" s="98">
        <v>351</v>
      </c>
      <c r="BD128" s="98">
        <v>379</v>
      </c>
      <c r="BE128" s="98">
        <v>442</v>
      </c>
      <c r="BF128" s="98">
        <v>446</v>
      </c>
      <c r="BG128" s="98">
        <v>403</v>
      </c>
      <c r="BH128" s="98">
        <v>467</v>
      </c>
      <c r="BI128" s="98">
        <v>453</v>
      </c>
      <c r="BJ128" s="98">
        <v>442</v>
      </c>
      <c r="BK128" s="98">
        <v>476</v>
      </c>
      <c r="BL128" s="98">
        <v>448</v>
      </c>
      <c r="BM128" s="98">
        <v>453</v>
      </c>
      <c r="BN128" s="443">
        <f t="shared" si="45"/>
        <v>5163</v>
      </c>
      <c r="BO128" s="98">
        <v>433</v>
      </c>
      <c r="BP128" s="98">
        <v>437</v>
      </c>
      <c r="BQ128" s="98">
        <v>404</v>
      </c>
      <c r="BR128" s="98">
        <v>474</v>
      </c>
      <c r="BS128" s="98">
        <v>448</v>
      </c>
      <c r="BT128" s="98">
        <v>444</v>
      </c>
      <c r="BU128" s="98">
        <v>487</v>
      </c>
      <c r="BV128" s="98">
        <v>451</v>
      </c>
      <c r="BW128" s="98">
        <v>502</v>
      </c>
      <c r="BX128" s="98">
        <v>504</v>
      </c>
      <c r="BY128" s="98">
        <v>412</v>
      </c>
      <c r="BZ128" s="98">
        <v>495</v>
      </c>
      <c r="CA128" s="138">
        <v>412</v>
      </c>
      <c r="CB128" s="98">
        <v>367</v>
      </c>
      <c r="CC128" s="98">
        <v>461</v>
      </c>
      <c r="CD128" s="98">
        <v>480</v>
      </c>
      <c r="CE128" s="98">
        <v>421</v>
      </c>
      <c r="CF128" s="98">
        <v>415</v>
      </c>
      <c r="CG128" s="98">
        <v>483</v>
      </c>
      <c r="CH128" s="98">
        <v>419</v>
      </c>
      <c r="CI128" s="98">
        <v>462</v>
      </c>
      <c r="CJ128" s="98">
        <v>454</v>
      </c>
      <c r="CK128" s="98">
        <v>442</v>
      </c>
      <c r="CL128" s="244">
        <v>475</v>
      </c>
      <c r="CM128" s="367">
        <f t="shared" si="46"/>
        <v>5163</v>
      </c>
      <c r="CN128" s="367">
        <f t="shared" si="47"/>
        <v>5491</v>
      </c>
      <c r="CO128" s="27">
        <f t="shared" si="48"/>
        <v>5291</v>
      </c>
      <c r="CP128" s="368">
        <f t="shared" ref="CP128:CP132" si="54">((CO128/CN128)-1)*100</f>
        <v>-3.6423238025860449</v>
      </c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  <c r="DJ128" s="234"/>
      <c r="DK128" s="234"/>
      <c r="DL128" s="234"/>
      <c r="DM128" s="234"/>
    </row>
    <row r="129" spans="1:117" ht="20.100000000000001" customHeight="1" x14ac:dyDescent="0.25">
      <c r="A129" s="549"/>
      <c r="B129" s="110" t="s">
        <v>26</v>
      </c>
      <c r="C129" s="130" t="s">
        <v>124</v>
      </c>
      <c r="D129" s="187">
        <v>0</v>
      </c>
      <c r="E129" s="188">
        <v>0</v>
      </c>
      <c r="F129" s="188">
        <v>0</v>
      </c>
      <c r="G129" s="188">
        <v>0</v>
      </c>
      <c r="H129" s="188">
        <v>0</v>
      </c>
      <c r="I129" s="188">
        <v>0</v>
      </c>
      <c r="J129" s="188">
        <v>0</v>
      </c>
      <c r="K129" s="188">
        <v>0</v>
      </c>
      <c r="L129" s="188">
        <v>0</v>
      </c>
      <c r="M129" s="188">
        <v>0</v>
      </c>
      <c r="N129" s="188">
        <v>0</v>
      </c>
      <c r="O129" s="188">
        <v>0</v>
      </c>
      <c r="P129" s="170">
        <v>0</v>
      </c>
      <c r="Q129" s="180">
        <v>0</v>
      </c>
      <c r="R129" s="180">
        <v>0</v>
      </c>
      <c r="S129" s="180">
        <v>0</v>
      </c>
      <c r="T129" s="180">
        <v>0</v>
      </c>
      <c r="U129" s="180">
        <v>0</v>
      </c>
      <c r="V129" s="180">
        <v>0</v>
      </c>
      <c r="W129" s="180">
        <v>0</v>
      </c>
      <c r="X129" s="180">
        <v>0</v>
      </c>
      <c r="Y129" s="180">
        <v>0</v>
      </c>
      <c r="Z129" s="191">
        <v>0</v>
      </c>
      <c r="AA129" s="191">
        <v>0</v>
      </c>
      <c r="AB129" s="191">
        <v>0</v>
      </c>
      <c r="AC129" s="170">
        <v>0</v>
      </c>
      <c r="AD129" s="181">
        <v>0</v>
      </c>
      <c r="AE129" s="181">
        <v>0</v>
      </c>
      <c r="AF129" s="181">
        <v>0</v>
      </c>
      <c r="AG129" s="181">
        <v>0</v>
      </c>
      <c r="AH129" s="181">
        <v>0</v>
      </c>
      <c r="AI129" s="181">
        <v>0</v>
      </c>
      <c r="AJ129" s="181">
        <v>0</v>
      </c>
      <c r="AK129" s="181">
        <v>0</v>
      </c>
      <c r="AL129" s="181">
        <v>0</v>
      </c>
      <c r="AM129" s="181">
        <v>0</v>
      </c>
      <c r="AN129" s="181">
        <v>0</v>
      </c>
      <c r="AO129" s="181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43">
        <f t="shared" si="45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29</v>
      </c>
      <c r="BX129" s="98">
        <v>56</v>
      </c>
      <c r="BY129" s="98">
        <v>28</v>
      </c>
      <c r="BZ129" s="98">
        <v>23</v>
      </c>
      <c r="CA129" s="138">
        <v>34</v>
      </c>
      <c r="CB129" s="98">
        <v>8</v>
      </c>
      <c r="CC129" s="98">
        <v>1</v>
      </c>
      <c r="CD129" s="98">
        <v>2</v>
      </c>
      <c r="CE129" s="98">
        <v>1</v>
      </c>
      <c r="CF129" s="98">
        <v>0</v>
      </c>
      <c r="CG129" s="98">
        <v>3</v>
      </c>
      <c r="CH129" s="98">
        <v>10</v>
      </c>
      <c r="CI129" s="98">
        <v>4</v>
      </c>
      <c r="CJ129" s="98">
        <v>7</v>
      </c>
      <c r="CK129" s="98">
        <v>8</v>
      </c>
      <c r="CL129" s="244">
        <v>23</v>
      </c>
      <c r="CM129" s="367">
        <f t="shared" si="46"/>
        <v>0</v>
      </c>
      <c r="CN129" s="367">
        <f t="shared" si="47"/>
        <v>136</v>
      </c>
      <c r="CO129" s="27">
        <f t="shared" si="48"/>
        <v>101</v>
      </c>
      <c r="CP129" s="368">
        <f t="shared" si="54"/>
        <v>-25.735294117647058</v>
      </c>
      <c r="CV129" s="234"/>
      <c r="CW129" s="234"/>
      <c r="CX129" s="234"/>
      <c r="CY129" s="234"/>
      <c r="CZ129" s="234"/>
      <c r="DA129" s="234"/>
      <c r="DB129" s="234"/>
      <c r="DC129" s="234"/>
      <c r="DD129" s="234"/>
      <c r="DE129" s="234"/>
      <c r="DF129" s="234"/>
      <c r="DG129" s="234"/>
      <c r="DH129" s="234"/>
      <c r="DI129" s="234"/>
      <c r="DJ129" s="234"/>
      <c r="DK129" s="234"/>
      <c r="DL129" s="234"/>
      <c r="DM129" s="234"/>
    </row>
    <row r="130" spans="1:117" ht="20.100000000000001" customHeight="1" x14ac:dyDescent="0.25">
      <c r="A130" s="549"/>
      <c r="B130" s="110" t="s">
        <v>150</v>
      </c>
      <c r="C130" s="130" t="s">
        <v>154</v>
      </c>
      <c r="D130" s="187">
        <v>0</v>
      </c>
      <c r="E130" s="188">
        <v>0</v>
      </c>
      <c r="F130" s="188">
        <v>0</v>
      </c>
      <c r="G130" s="188">
        <v>0</v>
      </c>
      <c r="H130" s="188">
        <v>0</v>
      </c>
      <c r="I130" s="188">
        <v>0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70">
        <v>0</v>
      </c>
      <c r="Q130" s="180">
        <v>0</v>
      </c>
      <c r="R130" s="180">
        <v>0</v>
      </c>
      <c r="S130" s="180">
        <v>0</v>
      </c>
      <c r="T130" s="180">
        <v>0</v>
      </c>
      <c r="U130" s="180">
        <v>0</v>
      </c>
      <c r="V130" s="180">
        <v>0</v>
      </c>
      <c r="W130" s="180">
        <v>0</v>
      </c>
      <c r="X130" s="180">
        <v>0</v>
      </c>
      <c r="Y130" s="180">
        <v>0</v>
      </c>
      <c r="Z130" s="191">
        <v>0</v>
      </c>
      <c r="AA130" s="191">
        <v>0</v>
      </c>
      <c r="AB130" s="191">
        <v>0</v>
      </c>
      <c r="AC130" s="170">
        <v>0</v>
      </c>
      <c r="AD130" s="181">
        <v>0</v>
      </c>
      <c r="AE130" s="181">
        <v>0</v>
      </c>
      <c r="AF130" s="181">
        <v>0</v>
      </c>
      <c r="AG130" s="181">
        <v>0</v>
      </c>
      <c r="AH130" s="181">
        <v>0</v>
      </c>
      <c r="AI130" s="181">
        <v>0</v>
      </c>
      <c r="AJ130" s="181">
        <v>0</v>
      </c>
      <c r="AK130" s="181">
        <v>0</v>
      </c>
      <c r="AL130" s="181">
        <v>0</v>
      </c>
      <c r="AM130" s="181">
        <v>0</v>
      </c>
      <c r="AN130" s="181">
        <v>0</v>
      </c>
      <c r="AO130" s="181">
        <v>0</v>
      </c>
      <c r="AP130" s="138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8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43">
        <f t="shared" si="45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305</v>
      </c>
      <c r="CA130" s="138">
        <v>301</v>
      </c>
      <c r="CB130" s="98">
        <v>279</v>
      </c>
      <c r="CC130" s="98">
        <v>322</v>
      </c>
      <c r="CD130" s="98">
        <v>289</v>
      </c>
      <c r="CE130" s="98">
        <v>292</v>
      </c>
      <c r="CF130" s="98">
        <v>312</v>
      </c>
      <c r="CG130" s="98">
        <v>340</v>
      </c>
      <c r="CH130" s="98">
        <v>331</v>
      </c>
      <c r="CI130" s="98">
        <v>333</v>
      </c>
      <c r="CJ130" s="98">
        <v>347</v>
      </c>
      <c r="CK130" s="98">
        <v>302</v>
      </c>
      <c r="CL130" s="244">
        <v>338</v>
      </c>
      <c r="CM130" s="367">
        <f t="shared" si="46"/>
        <v>0</v>
      </c>
      <c r="CN130" s="367">
        <f t="shared" si="47"/>
        <v>305</v>
      </c>
      <c r="CO130" s="27">
        <f t="shared" si="48"/>
        <v>3786</v>
      </c>
      <c r="CP130" s="368">
        <f t="shared" si="54"/>
        <v>1141.311475409836</v>
      </c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  <c r="DJ130" s="234"/>
      <c r="DK130" s="234"/>
      <c r="DL130" s="234"/>
      <c r="DM130" s="234"/>
    </row>
    <row r="131" spans="1:117" ht="20.100000000000001" customHeight="1" x14ac:dyDescent="0.25">
      <c r="A131" s="549"/>
      <c r="B131" s="110" t="s">
        <v>148</v>
      </c>
      <c r="C131" s="130" t="s">
        <v>153</v>
      </c>
      <c r="D131" s="187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8">
        <v>0</v>
      </c>
      <c r="L131" s="188">
        <v>0</v>
      </c>
      <c r="M131" s="188">
        <v>0</v>
      </c>
      <c r="N131" s="188">
        <v>0</v>
      </c>
      <c r="O131" s="188">
        <v>0</v>
      </c>
      <c r="P131" s="170">
        <v>0</v>
      </c>
      <c r="Q131" s="180">
        <v>0</v>
      </c>
      <c r="R131" s="180">
        <v>0</v>
      </c>
      <c r="S131" s="180">
        <v>0</v>
      </c>
      <c r="T131" s="180">
        <v>0</v>
      </c>
      <c r="U131" s="180">
        <v>0</v>
      </c>
      <c r="V131" s="180">
        <v>0</v>
      </c>
      <c r="W131" s="180">
        <v>0</v>
      </c>
      <c r="X131" s="180">
        <v>0</v>
      </c>
      <c r="Y131" s="180">
        <v>0</v>
      </c>
      <c r="Z131" s="191">
        <v>0</v>
      </c>
      <c r="AA131" s="191">
        <v>0</v>
      </c>
      <c r="AB131" s="191">
        <v>0</v>
      </c>
      <c r="AC131" s="170">
        <v>0</v>
      </c>
      <c r="AD131" s="181">
        <v>0</v>
      </c>
      <c r="AE131" s="181">
        <v>0</v>
      </c>
      <c r="AF131" s="181">
        <v>0</v>
      </c>
      <c r="AG131" s="181">
        <v>0</v>
      </c>
      <c r="AH131" s="181">
        <v>0</v>
      </c>
      <c r="AI131" s="181">
        <v>0</v>
      </c>
      <c r="AJ131" s="181">
        <v>0</v>
      </c>
      <c r="AK131" s="181">
        <v>0</v>
      </c>
      <c r="AL131" s="181">
        <v>0</v>
      </c>
      <c r="AM131" s="181">
        <v>0</v>
      </c>
      <c r="AN131" s="181">
        <v>0</v>
      </c>
      <c r="AO131" s="181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43">
        <f t="shared" si="45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66</v>
      </c>
      <c r="CA131" s="138">
        <v>59</v>
      </c>
      <c r="CB131" s="98">
        <v>57</v>
      </c>
      <c r="CC131" s="98">
        <v>73</v>
      </c>
      <c r="CD131" s="98">
        <v>65</v>
      </c>
      <c r="CE131" s="98">
        <v>66</v>
      </c>
      <c r="CF131" s="98">
        <v>84</v>
      </c>
      <c r="CG131" s="98">
        <v>82</v>
      </c>
      <c r="CH131" s="98">
        <v>64</v>
      </c>
      <c r="CI131" s="98">
        <v>69</v>
      </c>
      <c r="CJ131" s="98">
        <v>65</v>
      </c>
      <c r="CK131" s="98">
        <v>52</v>
      </c>
      <c r="CL131" s="244">
        <v>58</v>
      </c>
      <c r="CM131" s="367">
        <f t="shared" si="46"/>
        <v>0</v>
      </c>
      <c r="CN131" s="367">
        <f t="shared" si="47"/>
        <v>66</v>
      </c>
      <c r="CO131" s="27">
        <f t="shared" si="48"/>
        <v>794</v>
      </c>
      <c r="CP131" s="368">
        <f t="shared" si="54"/>
        <v>1103.030303030303</v>
      </c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  <c r="DK131" s="234"/>
      <c r="DL131" s="234"/>
      <c r="DM131" s="234"/>
    </row>
    <row r="132" spans="1:117" ht="20.100000000000001" customHeight="1" x14ac:dyDescent="0.25">
      <c r="A132" s="549"/>
      <c r="B132" s="110" t="s">
        <v>151</v>
      </c>
      <c r="C132" s="130" t="s">
        <v>155</v>
      </c>
      <c r="D132" s="187">
        <v>0</v>
      </c>
      <c r="E132" s="188">
        <v>0</v>
      </c>
      <c r="F132" s="188">
        <v>0</v>
      </c>
      <c r="G132" s="188">
        <v>0</v>
      </c>
      <c r="H132" s="188">
        <v>0</v>
      </c>
      <c r="I132" s="188">
        <v>0</v>
      </c>
      <c r="J132" s="188">
        <v>0</v>
      </c>
      <c r="K132" s="188">
        <v>0</v>
      </c>
      <c r="L132" s="188">
        <v>0</v>
      </c>
      <c r="M132" s="188">
        <v>0</v>
      </c>
      <c r="N132" s="188">
        <v>0</v>
      </c>
      <c r="O132" s="188">
        <v>0</v>
      </c>
      <c r="P132" s="17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91">
        <v>0</v>
      </c>
      <c r="AA132" s="191">
        <v>0</v>
      </c>
      <c r="AB132" s="191">
        <v>0</v>
      </c>
      <c r="AC132" s="170">
        <v>0</v>
      </c>
      <c r="AD132" s="181">
        <v>0</v>
      </c>
      <c r="AE132" s="181">
        <v>0</v>
      </c>
      <c r="AF132" s="181">
        <v>0</v>
      </c>
      <c r="AG132" s="181">
        <v>0</v>
      </c>
      <c r="AH132" s="181">
        <v>0</v>
      </c>
      <c r="AI132" s="181">
        <v>0</v>
      </c>
      <c r="AJ132" s="181">
        <v>0</v>
      </c>
      <c r="AK132" s="181">
        <v>0</v>
      </c>
      <c r="AL132" s="181">
        <v>0</v>
      </c>
      <c r="AM132" s="181">
        <v>0</v>
      </c>
      <c r="AN132" s="181">
        <v>0</v>
      </c>
      <c r="AO132" s="181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43">
        <f t="shared" si="45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50</v>
      </c>
      <c r="CA132" s="138">
        <v>45</v>
      </c>
      <c r="CB132" s="98">
        <v>33</v>
      </c>
      <c r="CC132" s="98">
        <v>25</v>
      </c>
      <c r="CD132" s="98">
        <v>30</v>
      </c>
      <c r="CE132" s="98">
        <v>27</v>
      </c>
      <c r="CF132" s="98">
        <v>25</v>
      </c>
      <c r="CG132" s="98">
        <v>25</v>
      </c>
      <c r="CH132" s="98">
        <v>28</v>
      </c>
      <c r="CI132" s="98">
        <v>25</v>
      </c>
      <c r="CJ132" s="98">
        <v>27</v>
      </c>
      <c r="CK132" s="98">
        <v>25</v>
      </c>
      <c r="CL132" s="244">
        <v>17</v>
      </c>
      <c r="CM132" s="367">
        <f t="shared" si="46"/>
        <v>0</v>
      </c>
      <c r="CN132" s="367">
        <f t="shared" si="47"/>
        <v>50</v>
      </c>
      <c r="CO132" s="27">
        <f t="shared" si="48"/>
        <v>332</v>
      </c>
      <c r="CP132" s="368">
        <f t="shared" si="54"/>
        <v>564</v>
      </c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  <c r="DK132" s="234"/>
      <c r="DL132" s="234"/>
      <c r="DM132" s="234"/>
    </row>
    <row r="133" spans="1:117" ht="20.100000000000001" customHeight="1" x14ac:dyDescent="0.25">
      <c r="A133" s="549"/>
      <c r="B133" s="110" t="s">
        <v>123</v>
      </c>
      <c r="C133" s="130" t="s">
        <v>125</v>
      </c>
      <c r="D133" s="187">
        <v>0</v>
      </c>
      <c r="E133" s="188">
        <v>0</v>
      </c>
      <c r="F133" s="188">
        <v>0</v>
      </c>
      <c r="G133" s="188">
        <v>0</v>
      </c>
      <c r="H133" s="188">
        <v>0</v>
      </c>
      <c r="I133" s="188">
        <v>0</v>
      </c>
      <c r="J133" s="188">
        <v>0</v>
      </c>
      <c r="K133" s="188">
        <v>0</v>
      </c>
      <c r="L133" s="188">
        <v>0</v>
      </c>
      <c r="M133" s="188">
        <v>0</v>
      </c>
      <c r="N133" s="188">
        <v>0</v>
      </c>
      <c r="O133" s="188">
        <v>0</v>
      </c>
      <c r="P133" s="170">
        <v>0</v>
      </c>
      <c r="Q133" s="180">
        <v>0</v>
      </c>
      <c r="R133" s="180">
        <v>0</v>
      </c>
      <c r="S133" s="180">
        <v>0</v>
      </c>
      <c r="T133" s="180">
        <v>0</v>
      </c>
      <c r="U133" s="180">
        <v>0</v>
      </c>
      <c r="V133" s="180">
        <v>0</v>
      </c>
      <c r="W133" s="180">
        <v>0</v>
      </c>
      <c r="X133" s="180">
        <v>0</v>
      </c>
      <c r="Y133" s="180">
        <v>0</v>
      </c>
      <c r="Z133" s="191">
        <v>0</v>
      </c>
      <c r="AA133" s="191">
        <v>0</v>
      </c>
      <c r="AB133" s="191">
        <v>0</v>
      </c>
      <c r="AC133" s="170">
        <v>0</v>
      </c>
      <c r="AD133" s="181">
        <v>0</v>
      </c>
      <c r="AE133" s="181">
        <v>0</v>
      </c>
      <c r="AF133" s="181">
        <v>0</v>
      </c>
      <c r="AG133" s="181">
        <v>0</v>
      </c>
      <c r="AH133" s="181">
        <v>0</v>
      </c>
      <c r="AI133" s="181">
        <v>0</v>
      </c>
      <c r="AJ133" s="181">
        <v>0</v>
      </c>
      <c r="AK133" s="181">
        <v>0</v>
      </c>
      <c r="AL133" s="181">
        <v>0</v>
      </c>
      <c r="AM133" s="181">
        <v>0</v>
      </c>
      <c r="AN133" s="181">
        <v>0</v>
      </c>
      <c r="AO133" s="181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43">
        <f t="shared" si="45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2</v>
      </c>
      <c r="BX133" s="98">
        <v>1</v>
      </c>
      <c r="BY133" s="98">
        <v>1</v>
      </c>
      <c r="BZ133" s="98">
        <v>2</v>
      </c>
      <c r="CA133" s="138">
        <v>1</v>
      </c>
      <c r="CB133" s="98">
        <v>1</v>
      </c>
      <c r="CC133" s="98">
        <v>1</v>
      </c>
      <c r="CD133" s="98">
        <v>1</v>
      </c>
      <c r="CE133" s="98">
        <v>1</v>
      </c>
      <c r="CF133" s="98">
        <v>1</v>
      </c>
      <c r="CG133" s="98">
        <v>1</v>
      </c>
      <c r="CH133" s="98">
        <v>1</v>
      </c>
      <c r="CI133" s="98">
        <v>2</v>
      </c>
      <c r="CJ133" s="98">
        <v>1</v>
      </c>
      <c r="CK133" s="98">
        <v>1</v>
      </c>
      <c r="CL133" s="244">
        <v>1</v>
      </c>
      <c r="CM133" s="367">
        <f t="shared" si="46"/>
        <v>0</v>
      </c>
      <c r="CN133" s="367">
        <f t="shared" si="47"/>
        <v>6</v>
      </c>
      <c r="CO133" s="27">
        <f t="shared" si="48"/>
        <v>13</v>
      </c>
      <c r="CP133" s="368">
        <f t="shared" ref="CP133" si="55">((CO133/CN133)-1)*100</f>
        <v>116.66666666666666</v>
      </c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  <c r="DL133" s="234"/>
      <c r="DM133" s="234"/>
    </row>
    <row r="134" spans="1:117" ht="20.100000000000001" customHeight="1" x14ac:dyDescent="0.25">
      <c r="A134" s="549"/>
      <c r="B134" s="110" t="s">
        <v>180</v>
      </c>
      <c r="C134" s="130" t="s">
        <v>181</v>
      </c>
      <c r="D134" s="187">
        <v>0</v>
      </c>
      <c r="E134" s="188">
        <v>0</v>
      </c>
      <c r="F134" s="188">
        <v>0</v>
      </c>
      <c r="G134" s="188">
        <v>0</v>
      </c>
      <c r="H134" s="188">
        <v>0</v>
      </c>
      <c r="I134" s="188">
        <v>0</v>
      </c>
      <c r="J134" s="188">
        <v>0</v>
      </c>
      <c r="K134" s="188">
        <v>0</v>
      </c>
      <c r="L134" s="188">
        <v>0</v>
      </c>
      <c r="M134" s="188">
        <v>0</v>
      </c>
      <c r="N134" s="188">
        <v>0</v>
      </c>
      <c r="O134" s="188">
        <v>0</v>
      </c>
      <c r="P134" s="170">
        <v>0</v>
      </c>
      <c r="Q134" s="180">
        <v>0</v>
      </c>
      <c r="R134" s="180">
        <v>0</v>
      </c>
      <c r="S134" s="180">
        <v>0</v>
      </c>
      <c r="T134" s="180">
        <v>0</v>
      </c>
      <c r="U134" s="180">
        <v>0</v>
      </c>
      <c r="V134" s="180">
        <v>0</v>
      </c>
      <c r="W134" s="180">
        <v>0</v>
      </c>
      <c r="X134" s="180">
        <v>0</v>
      </c>
      <c r="Y134" s="180">
        <v>0</v>
      </c>
      <c r="Z134" s="191">
        <v>0</v>
      </c>
      <c r="AA134" s="191">
        <v>0</v>
      </c>
      <c r="AB134" s="191">
        <v>0</v>
      </c>
      <c r="AC134" s="170">
        <v>0</v>
      </c>
      <c r="AD134" s="181">
        <v>0</v>
      </c>
      <c r="AE134" s="181">
        <v>0</v>
      </c>
      <c r="AF134" s="181">
        <v>0</v>
      </c>
      <c r="AG134" s="181">
        <v>0</v>
      </c>
      <c r="AH134" s="181">
        <v>0</v>
      </c>
      <c r="AI134" s="181">
        <v>0</v>
      </c>
      <c r="AJ134" s="181">
        <v>0</v>
      </c>
      <c r="AK134" s="181">
        <v>0</v>
      </c>
      <c r="AL134" s="181">
        <v>0</v>
      </c>
      <c r="AM134" s="181">
        <v>0</v>
      </c>
      <c r="AN134" s="181">
        <v>0</v>
      </c>
      <c r="AO134" s="181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43">
        <f t="shared" si="45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0</v>
      </c>
      <c r="CA134" s="138">
        <v>0</v>
      </c>
      <c r="CB134" s="98">
        <v>0</v>
      </c>
      <c r="CC134" s="98">
        <v>1</v>
      </c>
      <c r="CD134" s="98">
        <v>0</v>
      </c>
      <c r="CE134" s="98">
        <v>0</v>
      </c>
      <c r="CF134" s="98">
        <v>0</v>
      </c>
      <c r="CG134" s="98">
        <v>0</v>
      </c>
      <c r="CH134" s="98">
        <v>0</v>
      </c>
      <c r="CI134" s="98">
        <v>0</v>
      </c>
      <c r="CJ134" s="98">
        <v>0</v>
      </c>
      <c r="CK134" s="98">
        <v>0</v>
      </c>
      <c r="CL134" s="244">
        <v>0</v>
      </c>
      <c r="CM134" s="367">
        <f t="shared" si="46"/>
        <v>0</v>
      </c>
      <c r="CN134" s="367">
        <f t="shared" si="47"/>
        <v>0</v>
      </c>
      <c r="CO134" s="27">
        <f t="shared" si="48"/>
        <v>1</v>
      </c>
      <c r="CP134" s="368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  <c r="DL134" s="234"/>
      <c r="DM134" s="234"/>
    </row>
    <row r="135" spans="1:117" ht="20.100000000000001" customHeight="1" x14ac:dyDescent="0.25">
      <c r="A135" s="549"/>
      <c r="B135" s="173" t="s">
        <v>17</v>
      </c>
      <c r="C135" s="174" t="s">
        <v>18</v>
      </c>
      <c r="D135" s="187">
        <v>187</v>
      </c>
      <c r="E135" s="188">
        <v>163</v>
      </c>
      <c r="F135" s="188">
        <v>219</v>
      </c>
      <c r="G135" s="188">
        <v>209</v>
      </c>
      <c r="H135" s="188">
        <v>206</v>
      </c>
      <c r="I135" s="188">
        <v>216</v>
      </c>
      <c r="J135" s="188">
        <v>232</v>
      </c>
      <c r="K135" s="188">
        <v>191</v>
      </c>
      <c r="L135" s="188">
        <v>235</v>
      </c>
      <c r="M135" s="188">
        <v>233</v>
      </c>
      <c r="N135" s="188">
        <v>210</v>
      </c>
      <c r="O135" s="188">
        <v>211</v>
      </c>
      <c r="P135" s="170">
        <v>2512</v>
      </c>
      <c r="Q135" s="180">
        <v>197</v>
      </c>
      <c r="R135" s="180">
        <v>190</v>
      </c>
      <c r="S135" s="180">
        <v>238</v>
      </c>
      <c r="T135" s="180">
        <v>200</v>
      </c>
      <c r="U135" s="180">
        <v>215</v>
      </c>
      <c r="V135" s="180">
        <v>205</v>
      </c>
      <c r="W135" s="180">
        <v>226</v>
      </c>
      <c r="X135" s="180">
        <v>220</v>
      </c>
      <c r="Y135" s="180">
        <v>240</v>
      </c>
      <c r="Z135" s="191">
        <v>219</v>
      </c>
      <c r="AA135" s="191">
        <v>224</v>
      </c>
      <c r="AB135" s="191">
        <v>245</v>
      </c>
      <c r="AC135" s="170">
        <v>2619</v>
      </c>
      <c r="AD135" s="181">
        <v>230</v>
      </c>
      <c r="AE135" s="181">
        <v>191</v>
      </c>
      <c r="AF135" s="181">
        <v>212</v>
      </c>
      <c r="AG135" s="181">
        <v>209</v>
      </c>
      <c r="AH135" s="181">
        <v>242</v>
      </c>
      <c r="AI135" s="181">
        <v>226</v>
      </c>
      <c r="AJ135" s="181">
        <v>225</v>
      </c>
      <c r="AK135" s="181">
        <v>325</v>
      </c>
      <c r="AL135" s="181">
        <v>312</v>
      </c>
      <c r="AM135" s="181">
        <v>294</v>
      </c>
      <c r="AN135" s="181">
        <v>288</v>
      </c>
      <c r="AO135" s="181">
        <v>298</v>
      </c>
      <c r="AP135" s="138">
        <v>291</v>
      </c>
      <c r="AQ135" s="98">
        <v>281</v>
      </c>
      <c r="AR135" s="98">
        <v>351</v>
      </c>
      <c r="AS135" s="98">
        <v>292</v>
      </c>
      <c r="AT135" s="98">
        <v>350</v>
      </c>
      <c r="AU135" s="98">
        <v>296</v>
      </c>
      <c r="AV135" s="98">
        <v>335</v>
      </c>
      <c r="AW135" s="98">
        <v>357</v>
      </c>
      <c r="AX135" s="98">
        <v>320</v>
      </c>
      <c r="AY135" s="98">
        <v>355</v>
      </c>
      <c r="AZ135" s="98">
        <v>341</v>
      </c>
      <c r="BA135" s="98">
        <v>304</v>
      </c>
      <c r="BB135" s="138">
        <v>364</v>
      </c>
      <c r="BC135" s="98">
        <v>320</v>
      </c>
      <c r="BD135" s="98">
        <v>379</v>
      </c>
      <c r="BE135" s="98">
        <v>386</v>
      </c>
      <c r="BF135" s="98">
        <v>359</v>
      </c>
      <c r="BG135" s="98">
        <v>359</v>
      </c>
      <c r="BH135" s="98">
        <v>401</v>
      </c>
      <c r="BI135" s="98">
        <v>387</v>
      </c>
      <c r="BJ135" s="98">
        <v>418</v>
      </c>
      <c r="BK135" s="98">
        <v>436</v>
      </c>
      <c r="BL135" s="98">
        <v>396</v>
      </c>
      <c r="BM135" s="98">
        <v>365</v>
      </c>
      <c r="BN135" s="443">
        <f t="shared" si="45"/>
        <v>4570</v>
      </c>
      <c r="BO135" s="98">
        <v>403</v>
      </c>
      <c r="BP135" s="98">
        <v>341</v>
      </c>
      <c r="BQ135" s="98">
        <v>364</v>
      </c>
      <c r="BR135" s="98">
        <v>359</v>
      </c>
      <c r="BS135" s="98">
        <v>385</v>
      </c>
      <c r="BT135" s="98">
        <v>346</v>
      </c>
      <c r="BU135" s="98">
        <v>415</v>
      </c>
      <c r="BV135" s="98">
        <v>435</v>
      </c>
      <c r="BW135" s="98">
        <v>417</v>
      </c>
      <c r="BX135" s="98">
        <v>411</v>
      </c>
      <c r="BY135" s="98">
        <v>372</v>
      </c>
      <c r="BZ135" s="98">
        <v>394</v>
      </c>
      <c r="CA135" s="138">
        <v>349</v>
      </c>
      <c r="CB135" s="98">
        <v>314</v>
      </c>
      <c r="CC135" s="98">
        <v>382</v>
      </c>
      <c r="CD135" s="98">
        <v>350</v>
      </c>
      <c r="CE135" s="98">
        <v>386</v>
      </c>
      <c r="CF135" s="98">
        <v>393</v>
      </c>
      <c r="CG135" s="98">
        <v>404</v>
      </c>
      <c r="CH135" s="98">
        <v>362</v>
      </c>
      <c r="CI135" s="98">
        <v>406</v>
      </c>
      <c r="CJ135" s="98">
        <v>419</v>
      </c>
      <c r="CK135" s="98">
        <v>359</v>
      </c>
      <c r="CL135" s="244">
        <v>404</v>
      </c>
      <c r="CM135" s="367">
        <f t="shared" si="46"/>
        <v>4570</v>
      </c>
      <c r="CN135" s="367">
        <f t="shared" si="47"/>
        <v>4642</v>
      </c>
      <c r="CO135" s="27">
        <f t="shared" si="48"/>
        <v>4528</v>
      </c>
      <c r="CP135" s="368">
        <f>((CO135/CN135)-1)*100</f>
        <v>-2.4558380008616987</v>
      </c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  <c r="DK135" s="234"/>
      <c r="DL135" s="234"/>
      <c r="DM135" s="234"/>
    </row>
    <row r="136" spans="1:117" ht="20.100000000000001" customHeight="1" x14ac:dyDescent="0.25">
      <c r="A136" s="549"/>
      <c r="B136" s="110" t="s">
        <v>165</v>
      </c>
      <c r="C136" s="130" t="s">
        <v>166</v>
      </c>
      <c r="D136" s="187">
        <v>0</v>
      </c>
      <c r="E136" s="188">
        <v>0</v>
      </c>
      <c r="F136" s="188">
        <v>0</v>
      </c>
      <c r="G136" s="188">
        <v>0</v>
      </c>
      <c r="H136" s="188">
        <v>0</v>
      </c>
      <c r="I136" s="188">
        <v>0</v>
      </c>
      <c r="J136" s="188">
        <v>0</v>
      </c>
      <c r="K136" s="188">
        <v>0</v>
      </c>
      <c r="L136" s="188">
        <v>0</v>
      </c>
      <c r="M136" s="188">
        <v>0</v>
      </c>
      <c r="N136" s="188">
        <v>0</v>
      </c>
      <c r="O136" s="188">
        <v>0</v>
      </c>
      <c r="P136" s="170">
        <v>0</v>
      </c>
      <c r="Q136" s="180">
        <v>0</v>
      </c>
      <c r="R136" s="180">
        <v>0</v>
      </c>
      <c r="S136" s="180">
        <v>0</v>
      </c>
      <c r="T136" s="180">
        <v>0</v>
      </c>
      <c r="U136" s="180">
        <v>0</v>
      </c>
      <c r="V136" s="180">
        <v>0</v>
      </c>
      <c r="W136" s="180">
        <v>0</v>
      </c>
      <c r="X136" s="180">
        <v>0</v>
      </c>
      <c r="Y136" s="180">
        <v>0</v>
      </c>
      <c r="Z136" s="191">
        <v>0</v>
      </c>
      <c r="AA136" s="191">
        <v>0</v>
      </c>
      <c r="AB136" s="191">
        <v>0</v>
      </c>
      <c r="AC136" s="170">
        <v>0</v>
      </c>
      <c r="AD136" s="181">
        <v>0</v>
      </c>
      <c r="AE136" s="181">
        <v>0</v>
      </c>
      <c r="AF136" s="181">
        <v>0</v>
      </c>
      <c r="AG136" s="181">
        <v>0</v>
      </c>
      <c r="AH136" s="181">
        <v>0</v>
      </c>
      <c r="AI136" s="181">
        <v>0</v>
      </c>
      <c r="AJ136" s="181">
        <v>0</v>
      </c>
      <c r="AK136" s="181">
        <v>0</v>
      </c>
      <c r="AL136" s="181">
        <v>0</v>
      </c>
      <c r="AM136" s="181">
        <v>0</v>
      </c>
      <c r="AN136" s="181">
        <v>0</v>
      </c>
      <c r="AO136" s="181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43"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0</v>
      </c>
      <c r="CA136" s="138">
        <v>1</v>
      </c>
      <c r="CB136" s="98">
        <v>3</v>
      </c>
      <c r="CC136" s="98">
        <v>2</v>
      </c>
      <c r="CD136" s="98">
        <v>2</v>
      </c>
      <c r="CE136" s="98">
        <v>1</v>
      </c>
      <c r="CF136" s="98">
        <v>3</v>
      </c>
      <c r="CG136" s="98">
        <v>2</v>
      </c>
      <c r="CH136" s="98">
        <v>3</v>
      </c>
      <c r="CI136" s="98">
        <v>2</v>
      </c>
      <c r="CJ136" s="98">
        <v>0</v>
      </c>
      <c r="CK136" s="98">
        <v>4</v>
      </c>
      <c r="CL136" s="244">
        <v>2</v>
      </c>
      <c r="CM136" s="367">
        <f t="shared" si="46"/>
        <v>0</v>
      </c>
      <c r="CN136" s="367">
        <f t="shared" si="47"/>
        <v>0</v>
      </c>
      <c r="CO136" s="27">
        <f t="shared" si="48"/>
        <v>25</v>
      </c>
      <c r="CP136" s="368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  <c r="DL136" s="234"/>
      <c r="DM136" s="234"/>
    </row>
    <row r="137" spans="1:117" ht="20.100000000000001" customHeight="1" x14ac:dyDescent="0.25">
      <c r="A137" s="549"/>
      <c r="B137" s="110" t="s">
        <v>28</v>
      </c>
      <c r="C137" s="130" t="s">
        <v>29</v>
      </c>
      <c r="D137" s="187">
        <v>0</v>
      </c>
      <c r="E137" s="188">
        <v>6</v>
      </c>
      <c r="F137" s="188">
        <v>0</v>
      </c>
      <c r="G137" s="188">
        <v>2</v>
      </c>
      <c r="H137" s="188">
        <v>1</v>
      </c>
      <c r="I137" s="188">
        <v>0</v>
      </c>
      <c r="J137" s="188">
        <v>0</v>
      </c>
      <c r="K137" s="188">
        <v>0</v>
      </c>
      <c r="L137" s="188">
        <v>0</v>
      </c>
      <c r="M137" s="188">
        <v>0</v>
      </c>
      <c r="N137" s="188">
        <v>0</v>
      </c>
      <c r="O137" s="192">
        <v>0</v>
      </c>
      <c r="P137" s="170">
        <v>9</v>
      </c>
      <c r="Q137" s="180">
        <v>0</v>
      </c>
      <c r="R137" s="180">
        <v>0</v>
      </c>
      <c r="S137" s="180">
        <v>0</v>
      </c>
      <c r="T137" s="180">
        <v>0</v>
      </c>
      <c r="U137" s="180">
        <v>2</v>
      </c>
      <c r="V137" s="180">
        <v>4</v>
      </c>
      <c r="W137" s="180">
        <v>0</v>
      </c>
      <c r="X137" s="180">
        <v>0</v>
      </c>
      <c r="Y137" s="180">
        <v>0</v>
      </c>
      <c r="Z137" s="191">
        <v>0</v>
      </c>
      <c r="AA137" s="191">
        <v>0</v>
      </c>
      <c r="AB137" s="191">
        <v>2</v>
      </c>
      <c r="AC137" s="170">
        <v>8</v>
      </c>
      <c r="AD137" s="181">
        <v>2</v>
      </c>
      <c r="AE137" s="181">
        <v>0</v>
      </c>
      <c r="AF137" s="181">
        <v>0</v>
      </c>
      <c r="AG137" s="181">
        <v>0</v>
      </c>
      <c r="AH137" s="181">
        <v>0</v>
      </c>
      <c r="AI137" s="181">
        <v>0</v>
      </c>
      <c r="AJ137" s="181">
        <v>0</v>
      </c>
      <c r="AK137" s="181">
        <v>0</v>
      </c>
      <c r="AL137" s="181">
        <v>0</v>
      </c>
      <c r="AM137" s="181">
        <v>0</v>
      </c>
      <c r="AN137" s="181">
        <v>0</v>
      </c>
      <c r="AO137" s="181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43">
        <f t="shared" ref="BN137:BN147" si="56">SUM(BB137:BM137)</f>
        <v>0</v>
      </c>
      <c r="BO137" s="98">
        <v>0</v>
      </c>
      <c r="BP137" s="98">
        <v>0</v>
      </c>
      <c r="BQ137" s="98">
        <v>0</v>
      </c>
      <c r="BR137" s="98">
        <v>1</v>
      </c>
      <c r="BS137" s="98">
        <v>0</v>
      </c>
      <c r="BT137" s="98">
        <v>0</v>
      </c>
      <c r="BU137" s="98">
        <v>1</v>
      </c>
      <c r="BV137" s="98">
        <v>7</v>
      </c>
      <c r="BW137" s="98">
        <v>2</v>
      </c>
      <c r="BX137" s="98">
        <v>0</v>
      </c>
      <c r="BY137" s="98">
        <v>3</v>
      </c>
      <c r="BZ137" s="98">
        <v>0</v>
      </c>
      <c r="CA137" s="138"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2</v>
      </c>
      <c r="CG137" s="98">
        <v>5</v>
      </c>
      <c r="CH137" s="98">
        <v>7</v>
      </c>
      <c r="CI137" s="98">
        <v>8</v>
      </c>
      <c r="CJ137" s="98">
        <v>11</v>
      </c>
      <c r="CK137" s="98">
        <v>10</v>
      </c>
      <c r="CL137" s="244">
        <v>8</v>
      </c>
      <c r="CM137" s="367">
        <f t="shared" si="46"/>
        <v>0</v>
      </c>
      <c r="CN137" s="367">
        <f t="shared" si="47"/>
        <v>14</v>
      </c>
      <c r="CO137" s="27">
        <f t="shared" si="48"/>
        <v>51</v>
      </c>
      <c r="CP137" s="368">
        <f>((CO137/CN137)-1)*100</f>
        <v>264.28571428571428</v>
      </c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  <c r="DL137" s="234"/>
      <c r="DM137" s="234"/>
    </row>
    <row r="138" spans="1:117" ht="20.100000000000001" customHeight="1" x14ac:dyDescent="0.25">
      <c r="A138" s="549"/>
      <c r="B138" s="110" t="s">
        <v>30</v>
      </c>
      <c r="C138" s="130" t="s">
        <v>31</v>
      </c>
      <c r="D138" s="187">
        <v>0</v>
      </c>
      <c r="E138" s="188">
        <v>1</v>
      </c>
      <c r="F138" s="188">
        <v>0</v>
      </c>
      <c r="G138" s="188">
        <v>0</v>
      </c>
      <c r="H138" s="188">
        <v>0</v>
      </c>
      <c r="I138" s="188">
        <v>0</v>
      </c>
      <c r="J138" s="188">
        <v>0</v>
      </c>
      <c r="K138" s="188">
        <v>0</v>
      </c>
      <c r="L138" s="188">
        <v>0</v>
      </c>
      <c r="M138" s="188">
        <v>0</v>
      </c>
      <c r="N138" s="188">
        <v>0</v>
      </c>
      <c r="O138" s="192">
        <v>0</v>
      </c>
      <c r="P138" s="170">
        <v>1</v>
      </c>
      <c r="Q138" s="180">
        <v>0</v>
      </c>
      <c r="R138" s="180">
        <v>0</v>
      </c>
      <c r="S138" s="180">
        <v>0</v>
      </c>
      <c r="T138" s="180">
        <v>0</v>
      </c>
      <c r="U138" s="180">
        <v>2</v>
      </c>
      <c r="V138" s="180">
        <v>0</v>
      </c>
      <c r="W138" s="180">
        <v>0</v>
      </c>
      <c r="X138" s="180">
        <v>0</v>
      </c>
      <c r="Y138" s="180">
        <v>0</v>
      </c>
      <c r="Z138" s="191">
        <v>0</v>
      </c>
      <c r="AA138" s="191">
        <v>0</v>
      </c>
      <c r="AB138" s="191">
        <v>0</v>
      </c>
      <c r="AC138" s="170">
        <v>2</v>
      </c>
      <c r="AD138" s="181">
        <v>0</v>
      </c>
      <c r="AE138" s="181">
        <v>0</v>
      </c>
      <c r="AF138" s="181">
        <v>0</v>
      </c>
      <c r="AG138" s="181">
        <v>0</v>
      </c>
      <c r="AH138" s="181">
        <v>0</v>
      </c>
      <c r="AI138" s="181">
        <v>0</v>
      </c>
      <c r="AJ138" s="181">
        <v>0</v>
      </c>
      <c r="AK138" s="181">
        <v>0</v>
      </c>
      <c r="AL138" s="181">
        <v>0</v>
      </c>
      <c r="AM138" s="181">
        <v>0</v>
      </c>
      <c r="AN138" s="181">
        <v>0</v>
      </c>
      <c r="AO138" s="181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43">
        <f t="shared" si="56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138">
        <v>0</v>
      </c>
      <c r="CB138" s="98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98">
        <v>0</v>
      </c>
      <c r="CL138" s="244">
        <v>0</v>
      </c>
      <c r="CM138" s="367">
        <f t="shared" si="46"/>
        <v>0</v>
      </c>
      <c r="CN138" s="367">
        <f t="shared" si="47"/>
        <v>0</v>
      </c>
      <c r="CO138" s="27">
        <f t="shared" si="48"/>
        <v>0</v>
      </c>
      <c r="CP138" s="368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  <c r="DL138" s="234"/>
      <c r="DM138" s="234"/>
    </row>
    <row r="139" spans="1:117" ht="20.100000000000001" customHeight="1" x14ac:dyDescent="0.25">
      <c r="A139" s="549"/>
      <c r="B139" s="110" t="s">
        <v>136</v>
      </c>
      <c r="C139" s="130" t="s">
        <v>137</v>
      </c>
      <c r="D139" s="187">
        <v>0</v>
      </c>
      <c r="E139" s="188">
        <v>3</v>
      </c>
      <c r="F139" s="188">
        <v>0</v>
      </c>
      <c r="G139" s="188">
        <v>1</v>
      </c>
      <c r="H139" s="188">
        <v>1</v>
      </c>
      <c r="I139" s="188">
        <v>0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92">
        <v>0</v>
      </c>
      <c r="P139" s="170">
        <v>5</v>
      </c>
      <c r="Q139" s="180">
        <v>0</v>
      </c>
      <c r="R139" s="180">
        <v>0</v>
      </c>
      <c r="S139" s="180">
        <v>0</v>
      </c>
      <c r="T139" s="180">
        <v>0</v>
      </c>
      <c r="U139" s="180">
        <v>0</v>
      </c>
      <c r="V139" s="180">
        <v>2</v>
      </c>
      <c r="W139" s="180">
        <v>0</v>
      </c>
      <c r="X139" s="180">
        <v>0</v>
      </c>
      <c r="Y139" s="180">
        <v>0</v>
      </c>
      <c r="Z139" s="191">
        <v>0</v>
      </c>
      <c r="AA139" s="191">
        <v>0</v>
      </c>
      <c r="AB139" s="191">
        <v>2</v>
      </c>
      <c r="AC139" s="170">
        <v>4</v>
      </c>
      <c r="AD139" s="181">
        <v>0</v>
      </c>
      <c r="AE139" s="181">
        <v>0</v>
      </c>
      <c r="AF139" s="181">
        <v>0</v>
      </c>
      <c r="AG139" s="181">
        <v>0</v>
      </c>
      <c r="AH139" s="181">
        <v>0</v>
      </c>
      <c r="AI139" s="181">
        <v>0</v>
      </c>
      <c r="AJ139" s="181">
        <v>0</v>
      </c>
      <c r="AK139" s="181">
        <v>0</v>
      </c>
      <c r="AL139" s="181">
        <v>0</v>
      </c>
      <c r="AM139" s="181">
        <v>0</v>
      </c>
      <c r="AN139" s="181">
        <v>0</v>
      </c>
      <c r="AO139" s="181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43">
        <f t="shared" si="56"/>
        <v>0</v>
      </c>
      <c r="BO139" s="98">
        <v>0</v>
      </c>
      <c r="BP139" s="98">
        <v>0</v>
      </c>
      <c r="BQ139" s="98">
        <v>0</v>
      </c>
      <c r="BR139" s="98">
        <v>1</v>
      </c>
      <c r="BS139" s="98">
        <v>0</v>
      </c>
      <c r="BT139" s="98">
        <v>0</v>
      </c>
      <c r="BU139" s="98">
        <v>1</v>
      </c>
      <c r="BV139" s="98">
        <v>7</v>
      </c>
      <c r="BW139" s="98">
        <v>2</v>
      </c>
      <c r="BX139" s="98">
        <v>0</v>
      </c>
      <c r="BY139" s="98">
        <v>3</v>
      </c>
      <c r="BZ139" s="98">
        <v>0</v>
      </c>
      <c r="CA139" s="138"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3</v>
      </c>
      <c r="CG139" s="98">
        <v>5</v>
      </c>
      <c r="CH139" s="98">
        <v>8</v>
      </c>
      <c r="CI139" s="98">
        <v>9</v>
      </c>
      <c r="CJ139" s="98">
        <v>11</v>
      </c>
      <c r="CK139" s="98">
        <v>9</v>
      </c>
      <c r="CL139" s="244">
        <v>8</v>
      </c>
      <c r="CM139" s="367">
        <f t="shared" si="46"/>
        <v>0</v>
      </c>
      <c r="CN139" s="367">
        <f t="shared" si="47"/>
        <v>14</v>
      </c>
      <c r="CO139" s="27">
        <f t="shared" si="48"/>
        <v>53</v>
      </c>
      <c r="CP139" s="368">
        <f>((CO139/CN139)-1)*100</f>
        <v>278.57142857142856</v>
      </c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  <c r="DM139" s="234"/>
    </row>
    <row r="140" spans="1:117" ht="20.100000000000001" customHeight="1" x14ac:dyDescent="0.25">
      <c r="A140" s="549"/>
      <c r="B140" s="173" t="s">
        <v>32</v>
      </c>
      <c r="C140" s="130" t="s">
        <v>133</v>
      </c>
      <c r="D140" s="187">
        <v>227</v>
      </c>
      <c r="E140" s="188">
        <v>256</v>
      </c>
      <c r="F140" s="188">
        <v>224</v>
      </c>
      <c r="G140" s="188">
        <v>254</v>
      </c>
      <c r="H140" s="188">
        <v>314</v>
      </c>
      <c r="I140" s="188">
        <v>245</v>
      </c>
      <c r="J140" s="188">
        <v>179</v>
      </c>
      <c r="K140" s="188">
        <v>203</v>
      </c>
      <c r="L140" s="188">
        <v>184</v>
      </c>
      <c r="M140" s="188">
        <v>206</v>
      </c>
      <c r="N140" s="188">
        <v>219</v>
      </c>
      <c r="O140" s="188">
        <v>239</v>
      </c>
      <c r="P140" s="170">
        <v>2750</v>
      </c>
      <c r="Q140" s="180">
        <v>173</v>
      </c>
      <c r="R140" s="180">
        <v>185</v>
      </c>
      <c r="S140" s="180">
        <v>203</v>
      </c>
      <c r="T140" s="180">
        <v>247</v>
      </c>
      <c r="U140" s="180">
        <v>243</v>
      </c>
      <c r="V140" s="180">
        <v>307</v>
      </c>
      <c r="W140" s="180">
        <v>191</v>
      </c>
      <c r="X140" s="180">
        <v>190</v>
      </c>
      <c r="Y140" s="180">
        <v>217</v>
      </c>
      <c r="Z140" s="191">
        <v>198</v>
      </c>
      <c r="AA140" s="191">
        <v>178</v>
      </c>
      <c r="AB140" s="191">
        <v>257</v>
      </c>
      <c r="AC140" s="170">
        <v>2589</v>
      </c>
      <c r="AD140" s="181">
        <v>199</v>
      </c>
      <c r="AE140" s="181">
        <v>193</v>
      </c>
      <c r="AF140" s="181">
        <v>211</v>
      </c>
      <c r="AG140" s="181">
        <v>190</v>
      </c>
      <c r="AH140" s="181">
        <v>222</v>
      </c>
      <c r="AI140" s="181">
        <v>201</v>
      </c>
      <c r="AJ140" s="181">
        <v>240</v>
      </c>
      <c r="AK140" s="181">
        <v>201</v>
      </c>
      <c r="AL140" s="181">
        <v>165</v>
      </c>
      <c r="AM140" s="243">
        <v>163</v>
      </c>
      <c r="AN140" s="243">
        <v>200</v>
      </c>
      <c r="AO140" s="243">
        <v>178</v>
      </c>
      <c r="AP140" s="138">
        <v>194</v>
      </c>
      <c r="AQ140" s="98">
        <v>253</v>
      </c>
      <c r="AR140" s="98">
        <v>305</v>
      </c>
      <c r="AS140" s="98">
        <v>343</v>
      </c>
      <c r="AT140" s="98">
        <v>428</v>
      </c>
      <c r="AU140" s="98">
        <v>278</v>
      </c>
      <c r="AV140" s="98">
        <v>318</v>
      </c>
      <c r="AW140" s="98">
        <v>290</v>
      </c>
      <c r="AX140" s="98">
        <v>336</v>
      </c>
      <c r="AY140" s="98">
        <v>311</v>
      </c>
      <c r="AZ140" s="98">
        <v>302</v>
      </c>
      <c r="BA140" s="98">
        <v>283</v>
      </c>
      <c r="BB140" s="138">
        <v>289</v>
      </c>
      <c r="BC140" s="98">
        <v>249</v>
      </c>
      <c r="BD140" s="98">
        <v>272</v>
      </c>
      <c r="BE140" s="98">
        <v>296</v>
      </c>
      <c r="BF140" s="98">
        <v>317</v>
      </c>
      <c r="BG140" s="98">
        <v>293</v>
      </c>
      <c r="BH140" s="98">
        <v>328</v>
      </c>
      <c r="BI140" s="98">
        <v>350</v>
      </c>
      <c r="BJ140" s="98">
        <v>331</v>
      </c>
      <c r="BK140" s="98">
        <v>382</v>
      </c>
      <c r="BL140" s="98">
        <v>384</v>
      </c>
      <c r="BM140" s="98">
        <v>349</v>
      </c>
      <c r="BN140" s="443">
        <f t="shared" si="56"/>
        <v>3840</v>
      </c>
      <c r="BO140" s="98">
        <v>299</v>
      </c>
      <c r="BP140" s="98">
        <v>287</v>
      </c>
      <c r="BQ140" s="98">
        <v>296</v>
      </c>
      <c r="BR140" s="98">
        <v>327</v>
      </c>
      <c r="BS140" s="98">
        <v>344</v>
      </c>
      <c r="BT140" s="98">
        <v>353</v>
      </c>
      <c r="BU140" s="98">
        <v>343</v>
      </c>
      <c r="BV140" s="98">
        <v>378</v>
      </c>
      <c r="BW140" s="98">
        <v>309</v>
      </c>
      <c r="BX140" s="98">
        <v>210</v>
      </c>
      <c r="BY140" s="98">
        <v>160</v>
      </c>
      <c r="BZ140" s="98">
        <v>235</v>
      </c>
      <c r="CA140" s="138">
        <v>197</v>
      </c>
      <c r="CB140" s="98">
        <v>200</v>
      </c>
      <c r="CC140" s="98">
        <v>226</v>
      </c>
      <c r="CD140" s="98">
        <v>223</v>
      </c>
      <c r="CE140" s="98">
        <v>152</v>
      </c>
      <c r="CF140" s="98">
        <v>174</v>
      </c>
      <c r="CG140" s="98">
        <v>175</v>
      </c>
      <c r="CH140" s="98">
        <v>221</v>
      </c>
      <c r="CI140" s="98">
        <v>180</v>
      </c>
      <c r="CJ140" s="98">
        <v>169</v>
      </c>
      <c r="CK140" s="98">
        <v>137</v>
      </c>
      <c r="CL140" s="244">
        <v>197</v>
      </c>
      <c r="CM140" s="367">
        <f t="shared" si="46"/>
        <v>3840</v>
      </c>
      <c r="CN140" s="367">
        <f t="shared" si="47"/>
        <v>3541</v>
      </c>
      <c r="CO140" s="27">
        <f t="shared" si="48"/>
        <v>2251</v>
      </c>
      <c r="CP140" s="368">
        <f>((CO140/CN140)-1)*100</f>
        <v>-36.430386896356957</v>
      </c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  <c r="DL140" s="234"/>
      <c r="DM140" s="234"/>
    </row>
    <row r="141" spans="1:117" ht="20.100000000000001" customHeight="1" x14ac:dyDescent="0.25">
      <c r="A141" s="549"/>
      <c r="B141" s="173" t="s">
        <v>103</v>
      </c>
      <c r="C141" s="130" t="s">
        <v>104</v>
      </c>
      <c r="D141" s="187">
        <v>0</v>
      </c>
      <c r="E141" s="188">
        <v>0</v>
      </c>
      <c r="F141" s="188">
        <v>0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70">
        <v>0</v>
      </c>
      <c r="Q141" s="180">
        <v>0</v>
      </c>
      <c r="R141" s="180">
        <v>0</v>
      </c>
      <c r="S141" s="180">
        <v>0</v>
      </c>
      <c r="T141" s="180">
        <v>0</v>
      </c>
      <c r="U141" s="180">
        <v>0</v>
      </c>
      <c r="V141" s="180">
        <v>0</v>
      </c>
      <c r="W141" s="180">
        <v>0</v>
      </c>
      <c r="X141" s="180">
        <v>0</v>
      </c>
      <c r="Y141" s="180">
        <v>0</v>
      </c>
      <c r="Z141" s="191">
        <v>0</v>
      </c>
      <c r="AA141" s="191">
        <v>0</v>
      </c>
      <c r="AB141" s="191">
        <v>0</v>
      </c>
      <c r="AC141" s="170">
        <v>0</v>
      </c>
      <c r="AD141" s="181">
        <v>0</v>
      </c>
      <c r="AE141" s="181">
        <v>0</v>
      </c>
      <c r="AF141" s="181">
        <v>0</v>
      </c>
      <c r="AG141" s="181">
        <v>0</v>
      </c>
      <c r="AH141" s="181">
        <v>0</v>
      </c>
      <c r="AI141" s="181">
        <v>0</v>
      </c>
      <c r="AJ141" s="181">
        <v>0</v>
      </c>
      <c r="AK141" s="181">
        <v>0</v>
      </c>
      <c r="AL141" s="181">
        <v>0</v>
      </c>
      <c r="AM141" s="181">
        <v>0</v>
      </c>
      <c r="AN141" s="181">
        <v>0</v>
      </c>
      <c r="AO141" s="181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1</v>
      </c>
      <c r="BK141" s="98">
        <v>0</v>
      </c>
      <c r="BL141" s="98">
        <v>0</v>
      </c>
      <c r="BM141" s="98">
        <v>1</v>
      </c>
      <c r="BN141" s="443">
        <f t="shared" si="56"/>
        <v>2</v>
      </c>
      <c r="BO141" s="98">
        <v>1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0</v>
      </c>
      <c r="BX141" s="98">
        <v>0</v>
      </c>
      <c r="BY141" s="98">
        <v>0</v>
      </c>
      <c r="BZ141" s="98">
        <v>0</v>
      </c>
      <c r="CA141" s="138">
        <v>0</v>
      </c>
      <c r="CB141" s="98">
        <v>0</v>
      </c>
      <c r="CC141" s="98">
        <v>0</v>
      </c>
      <c r="CD141" s="98">
        <v>0</v>
      </c>
      <c r="CE141" s="98">
        <v>0</v>
      </c>
      <c r="CF141" s="98">
        <v>0</v>
      </c>
      <c r="CG141" s="98">
        <v>0</v>
      </c>
      <c r="CH141" s="98">
        <v>0</v>
      </c>
      <c r="CI141" s="98">
        <v>0</v>
      </c>
      <c r="CJ141" s="98">
        <v>0</v>
      </c>
      <c r="CK141" s="98">
        <v>0</v>
      </c>
      <c r="CL141" s="244">
        <v>0</v>
      </c>
      <c r="CM141" s="367">
        <f t="shared" si="46"/>
        <v>2</v>
      </c>
      <c r="CN141" s="367">
        <f t="shared" si="47"/>
        <v>1</v>
      </c>
      <c r="CO141" s="27">
        <f t="shared" si="48"/>
        <v>0</v>
      </c>
      <c r="CP141" s="368">
        <f>((CO141/CN141)-1)*100</f>
        <v>-100</v>
      </c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  <c r="DL141" s="234"/>
      <c r="DM141" s="234"/>
    </row>
    <row r="142" spans="1:117" ht="20.100000000000001" customHeight="1" x14ac:dyDescent="0.25">
      <c r="A142" s="549"/>
      <c r="B142" s="110" t="s">
        <v>126</v>
      </c>
      <c r="C142" s="130" t="s">
        <v>129</v>
      </c>
      <c r="D142" s="187">
        <v>0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70">
        <v>0</v>
      </c>
      <c r="Q142" s="180">
        <v>0</v>
      </c>
      <c r="R142" s="180">
        <v>0</v>
      </c>
      <c r="S142" s="180">
        <v>0</v>
      </c>
      <c r="T142" s="180">
        <v>0</v>
      </c>
      <c r="U142" s="180">
        <v>0</v>
      </c>
      <c r="V142" s="180">
        <v>0</v>
      </c>
      <c r="W142" s="180">
        <v>0</v>
      </c>
      <c r="X142" s="180">
        <v>0</v>
      </c>
      <c r="Y142" s="180">
        <v>0</v>
      </c>
      <c r="Z142" s="191">
        <v>0</v>
      </c>
      <c r="AA142" s="191">
        <v>0</v>
      </c>
      <c r="AB142" s="191">
        <v>0</v>
      </c>
      <c r="AC142" s="170">
        <v>0</v>
      </c>
      <c r="AD142" s="181">
        <v>0</v>
      </c>
      <c r="AE142" s="181">
        <v>0</v>
      </c>
      <c r="AF142" s="181">
        <v>0</v>
      </c>
      <c r="AG142" s="181">
        <v>0</v>
      </c>
      <c r="AH142" s="181">
        <v>0</v>
      </c>
      <c r="AI142" s="181">
        <v>0</v>
      </c>
      <c r="AJ142" s="181">
        <v>0</v>
      </c>
      <c r="AK142" s="181">
        <v>0</v>
      </c>
      <c r="AL142" s="181">
        <v>0</v>
      </c>
      <c r="AM142" s="181">
        <v>0</v>
      </c>
      <c r="AN142" s="181">
        <v>0</v>
      </c>
      <c r="AO142" s="181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43">
        <f t="shared" si="56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1</v>
      </c>
      <c r="BX142" s="98">
        <v>3</v>
      </c>
      <c r="BY142" s="98">
        <v>1</v>
      </c>
      <c r="BZ142" s="98">
        <v>1</v>
      </c>
      <c r="CA142" s="138">
        <v>0</v>
      </c>
      <c r="CB142" s="98">
        <v>0</v>
      </c>
      <c r="CC142" s="98">
        <v>5</v>
      </c>
      <c r="CD142" s="98">
        <v>0</v>
      </c>
      <c r="CE142" s="98">
        <v>5</v>
      </c>
      <c r="CF142" s="98">
        <v>4</v>
      </c>
      <c r="CG142" s="98">
        <v>3</v>
      </c>
      <c r="CH142" s="98">
        <v>17</v>
      </c>
      <c r="CI142" s="98">
        <v>4</v>
      </c>
      <c r="CJ142" s="98">
        <v>6</v>
      </c>
      <c r="CK142" s="98">
        <v>2</v>
      </c>
      <c r="CL142" s="244">
        <v>4</v>
      </c>
      <c r="CM142" s="367">
        <f t="shared" si="46"/>
        <v>0</v>
      </c>
      <c r="CN142" s="367">
        <f t="shared" si="47"/>
        <v>6</v>
      </c>
      <c r="CO142" s="27">
        <f t="shared" si="48"/>
        <v>50</v>
      </c>
      <c r="CP142" s="368">
        <f>((CO142/CN142)-1)*100</f>
        <v>733.33333333333337</v>
      </c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  <c r="DL142" s="234"/>
      <c r="DM142" s="234"/>
    </row>
    <row r="143" spans="1:117" ht="20.100000000000001" customHeight="1" x14ac:dyDescent="0.25">
      <c r="A143" s="549"/>
      <c r="B143" s="110" t="s">
        <v>127</v>
      </c>
      <c r="C143" s="130" t="s">
        <v>188</v>
      </c>
      <c r="D143" s="187">
        <v>0</v>
      </c>
      <c r="E143" s="188">
        <v>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v>0</v>
      </c>
      <c r="M143" s="188">
        <v>0</v>
      </c>
      <c r="N143" s="188">
        <v>0</v>
      </c>
      <c r="O143" s="188">
        <v>0</v>
      </c>
      <c r="P143" s="170">
        <v>0</v>
      </c>
      <c r="Q143" s="180">
        <v>0</v>
      </c>
      <c r="R143" s="180">
        <v>0</v>
      </c>
      <c r="S143" s="180">
        <v>0</v>
      </c>
      <c r="T143" s="180">
        <v>0</v>
      </c>
      <c r="U143" s="180">
        <v>0</v>
      </c>
      <c r="V143" s="180">
        <v>0</v>
      </c>
      <c r="W143" s="180">
        <v>0</v>
      </c>
      <c r="X143" s="180">
        <v>0</v>
      </c>
      <c r="Y143" s="180">
        <v>0</v>
      </c>
      <c r="Z143" s="191">
        <v>0</v>
      </c>
      <c r="AA143" s="191">
        <v>0</v>
      </c>
      <c r="AB143" s="191">
        <v>0</v>
      </c>
      <c r="AC143" s="170">
        <v>0</v>
      </c>
      <c r="AD143" s="181">
        <v>0</v>
      </c>
      <c r="AE143" s="181">
        <v>0</v>
      </c>
      <c r="AF143" s="181">
        <v>0</v>
      </c>
      <c r="AG143" s="181">
        <v>0</v>
      </c>
      <c r="AH143" s="181">
        <v>0</v>
      </c>
      <c r="AI143" s="181">
        <v>0</v>
      </c>
      <c r="AJ143" s="181">
        <v>0</v>
      </c>
      <c r="AK143" s="181">
        <v>0</v>
      </c>
      <c r="AL143" s="181">
        <v>0</v>
      </c>
      <c r="AM143" s="181">
        <v>0</v>
      </c>
      <c r="AN143" s="181">
        <v>0</v>
      </c>
      <c r="AO143" s="181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43">
        <f t="shared" si="56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189</v>
      </c>
      <c r="BX143" s="98">
        <v>292</v>
      </c>
      <c r="BY143" s="98">
        <v>247</v>
      </c>
      <c r="BZ143" s="98">
        <v>210</v>
      </c>
      <c r="CA143" s="138">
        <v>187</v>
      </c>
      <c r="CB143" s="98">
        <v>148</v>
      </c>
      <c r="CC143" s="98">
        <v>171</v>
      </c>
      <c r="CD143" s="98">
        <v>175</v>
      </c>
      <c r="CE143" s="98">
        <v>200</v>
      </c>
      <c r="CF143" s="98">
        <v>211</v>
      </c>
      <c r="CG143" s="98">
        <v>301</v>
      </c>
      <c r="CH143" s="98">
        <v>324</v>
      </c>
      <c r="CI143" s="98">
        <v>347</v>
      </c>
      <c r="CJ143" s="98">
        <v>428</v>
      </c>
      <c r="CK143" s="98">
        <v>415</v>
      </c>
      <c r="CL143" s="244">
        <v>453</v>
      </c>
      <c r="CM143" s="367">
        <f t="shared" si="46"/>
        <v>0</v>
      </c>
      <c r="CN143" s="367">
        <f t="shared" si="47"/>
        <v>938</v>
      </c>
      <c r="CO143" s="27">
        <f t="shared" si="48"/>
        <v>3360</v>
      </c>
      <c r="CP143" s="368">
        <f t="shared" ref="CP143:CP144" si="57">((CO143/CN143)-1)*100</f>
        <v>258.20895522388059</v>
      </c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  <c r="DL143" s="234"/>
      <c r="DM143" s="234"/>
    </row>
    <row r="144" spans="1:117" ht="20.100000000000001" customHeight="1" x14ac:dyDescent="0.25">
      <c r="A144" s="549"/>
      <c r="B144" s="110" t="s">
        <v>128</v>
      </c>
      <c r="C144" s="130" t="s">
        <v>130</v>
      </c>
      <c r="D144" s="187">
        <v>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70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0">
        <v>0</v>
      </c>
      <c r="W144" s="180">
        <v>0</v>
      </c>
      <c r="X144" s="180">
        <v>0</v>
      </c>
      <c r="Y144" s="180">
        <v>0</v>
      </c>
      <c r="Z144" s="191">
        <v>0</v>
      </c>
      <c r="AA144" s="191">
        <v>0</v>
      </c>
      <c r="AB144" s="191">
        <v>0</v>
      </c>
      <c r="AC144" s="170">
        <v>0</v>
      </c>
      <c r="AD144" s="181">
        <v>0</v>
      </c>
      <c r="AE144" s="181">
        <v>0</v>
      </c>
      <c r="AF144" s="181">
        <v>0</v>
      </c>
      <c r="AG144" s="181">
        <v>0</v>
      </c>
      <c r="AH144" s="181">
        <v>0</v>
      </c>
      <c r="AI144" s="181">
        <v>0</v>
      </c>
      <c r="AJ144" s="181">
        <v>0</v>
      </c>
      <c r="AK144" s="181">
        <v>0</v>
      </c>
      <c r="AL144" s="181">
        <v>0</v>
      </c>
      <c r="AM144" s="181">
        <v>0</v>
      </c>
      <c r="AN144" s="181">
        <v>0</v>
      </c>
      <c r="AO144" s="181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43">
        <f t="shared" si="56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8</v>
      </c>
      <c r="BX144" s="98">
        <v>37</v>
      </c>
      <c r="BY144" s="98">
        <v>25</v>
      </c>
      <c r="BZ144" s="98">
        <v>21</v>
      </c>
      <c r="CA144" s="138">
        <v>8</v>
      </c>
      <c r="CB144" s="98">
        <v>10</v>
      </c>
      <c r="CC144" s="98">
        <v>11</v>
      </c>
      <c r="CD144" s="98">
        <v>8</v>
      </c>
      <c r="CE144" s="98">
        <v>22</v>
      </c>
      <c r="CF144" s="98">
        <v>11</v>
      </c>
      <c r="CG144" s="98">
        <v>9</v>
      </c>
      <c r="CH144" s="98">
        <v>12</v>
      </c>
      <c r="CI144" s="98">
        <v>14</v>
      </c>
      <c r="CJ144" s="98">
        <v>16</v>
      </c>
      <c r="CK144" s="98">
        <v>10</v>
      </c>
      <c r="CL144" s="244">
        <v>14</v>
      </c>
      <c r="CM144" s="367">
        <f t="shared" si="46"/>
        <v>0</v>
      </c>
      <c r="CN144" s="367">
        <f t="shared" si="47"/>
        <v>91</v>
      </c>
      <c r="CO144" s="27">
        <f t="shared" si="48"/>
        <v>145</v>
      </c>
      <c r="CP144" s="368">
        <f t="shared" si="57"/>
        <v>59.340659340659329</v>
      </c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  <c r="DM144" s="234"/>
    </row>
    <row r="145" spans="1:117" ht="20.100000000000001" customHeight="1" x14ac:dyDescent="0.25">
      <c r="A145" s="549"/>
      <c r="B145" s="110" t="s">
        <v>182</v>
      </c>
      <c r="C145" s="130" t="s">
        <v>184</v>
      </c>
      <c r="D145" s="187">
        <v>0</v>
      </c>
      <c r="E145" s="188">
        <v>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v>0</v>
      </c>
      <c r="M145" s="188">
        <v>0</v>
      </c>
      <c r="N145" s="188">
        <v>0</v>
      </c>
      <c r="O145" s="188">
        <v>0</v>
      </c>
      <c r="P145" s="17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91">
        <v>0</v>
      </c>
      <c r="AA145" s="191">
        <v>0</v>
      </c>
      <c r="AB145" s="191">
        <v>0</v>
      </c>
      <c r="AC145" s="170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181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43">
        <f t="shared" si="56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138"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41</v>
      </c>
      <c r="CG145" s="98">
        <v>75</v>
      </c>
      <c r="CH145" s="98">
        <v>70</v>
      </c>
      <c r="CI145" s="98">
        <v>71</v>
      </c>
      <c r="CJ145" s="98">
        <v>71</v>
      </c>
      <c r="CK145" s="98">
        <v>67</v>
      </c>
      <c r="CL145" s="244">
        <v>77</v>
      </c>
      <c r="CM145" s="367">
        <f t="shared" si="46"/>
        <v>0</v>
      </c>
      <c r="CN145" s="367">
        <f t="shared" si="47"/>
        <v>0</v>
      </c>
      <c r="CO145" s="27">
        <f t="shared" si="48"/>
        <v>472</v>
      </c>
      <c r="CP145" s="368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  <c r="DL145" s="234"/>
      <c r="DM145" s="234"/>
    </row>
    <row r="146" spans="1:117" ht="20.100000000000001" customHeight="1" x14ac:dyDescent="0.25">
      <c r="A146" s="549"/>
      <c r="B146" s="110" t="s">
        <v>183</v>
      </c>
      <c r="C146" s="130" t="s">
        <v>185</v>
      </c>
      <c r="D146" s="187">
        <v>0</v>
      </c>
      <c r="E146" s="188">
        <v>0</v>
      </c>
      <c r="F146" s="188">
        <v>0</v>
      </c>
      <c r="G146" s="188">
        <v>0</v>
      </c>
      <c r="H146" s="188">
        <v>0</v>
      </c>
      <c r="I146" s="188">
        <v>0</v>
      </c>
      <c r="J146" s="188">
        <v>0</v>
      </c>
      <c r="K146" s="188">
        <v>0</v>
      </c>
      <c r="L146" s="188">
        <v>0</v>
      </c>
      <c r="M146" s="188">
        <v>0</v>
      </c>
      <c r="N146" s="188">
        <v>0</v>
      </c>
      <c r="O146" s="188">
        <v>0</v>
      </c>
      <c r="P146" s="170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91">
        <v>0</v>
      </c>
      <c r="AA146" s="191">
        <v>0</v>
      </c>
      <c r="AB146" s="191">
        <v>0</v>
      </c>
      <c r="AC146" s="170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181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43">
        <f t="shared" si="56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138"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29</v>
      </c>
      <c r="CG146" s="98">
        <v>55</v>
      </c>
      <c r="CH146" s="98">
        <v>50</v>
      </c>
      <c r="CI146" s="98">
        <v>54</v>
      </c>
      <c r="CJ146" s="98">
        <v>54</v>
      </c>
      <c r="CK146" s="98">
        <v>53</v>
      </c>
      <c r="CL146" s="244">
        <v>54</v>
      </c>
      <c r="CM146" s="367">
        <f t="shared" si="46"/>
        <v>0</v>
      </c>
      <c r="CN146" s="367">
        <f t="shared" si="47"/>
        <v>0</v>
      </c>
      <c r="CO146" s="27">
        <f t="shared" si="48"/>
        <v>349</v>
      </c>
      <c r="CP146" s="368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  <c r="DL146" s="234"/>
      <c r="DM146" s="234"/>
    </row>
    <row r="147" spans="1:117" ht="20.100000000000001" customHeight="1" x14ac:dyDescent="0.25">
      <c r="A147" s="549"/>
      <c r="B147" s="110" t="s">
        <v>186</v>
      </c>
      <c r="C147" s="130" t="s">
        <v>168</v>
      </c>
      <c r="D147" s="187">
        <v>0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70">
        <v>0</v>
      </c>
      <c r="Q147" s="180">
        <v>0</v>
      </c>
      <c r="R147" s="180">
        <v>0</v>
      </c>
      <c r="S147" s="180">
        <v>0</v>
      </c>
      <c r="T147" s="180">
        <v>0</v>
      </c>
      <c r="U147" s="180">
        <v>0</v>
      </c>
      <c r="V147" s="180">
        <v>0</v>
      </c>
      <c r="W147" s="180">
        <v>0</v>
      </c>
      <c r="X147" s="180">
        <v>0</v>
      </c>
      <c r="Y147" s="180">
        <v>0</v>
      </c>
      <c r="Z147" s="191">
        <v>0</v>
      </c>
      <c r="AA147" s="191">
        <v>0</v>
      </c>
      <c r="AB147" s="191">
        <v>0</v>
      </c>
      <c r="AC147" s="170">
        <v>0</v>
      </c>
      <c r="AD147" s="181">
        <v>0</v>
      </c>
      <c r="AE147" s="181">
        <v>0</v>
      </c>
      <c r="AF147" s="181">
        <v>0</v>
      </c>
      <c r="AG147" s="181">
        <v>0</v>
      </c>
      <c r="AH147" s="181">
        <v>0</v>
      </c>
      <c r="AI147" s="181">
        <v>0</v>
      </c>
      <c r="AJ147" s="181">
        <v>0</v>
      </c>
      <c r="AK147" s="181">
        <v>0</v>
      </c>
      <c r="AL147" s="181">
        <v>0</v>
      </c>
      <c r="AM147" s="181">
        <v>0</v>
      </c>
      <c r="AN147" s="181">
        <v>0</v>
      </c>
      <c r="AO147" s="181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43">
        <f t="shared" si="56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138"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1</v>
      </c>
      <c r="CG147" s="98">
        <v>2</v>
      </c>
      <c r="CH147" s="98">
        <v>1</v>
      </c>
      <c r="CI147" s="98">
        <v>3</v>
      </c>
      <c r="CJ147" s="98">
        <v>2</v>
      </c>
      <c r="CK147" s="98">
        <v>2</v>
      </c>
      <c r="CL147" s="244">
        <v>4</v>
      </c>
      <c r="CM147" s="367">
        <f t="shared" si="46"/>
        <v>0</v>
      </c>
      <c r="CN147" s="367">
        <f t="shared" si="47"/>
        <v>0</v>
      </c>
      <c r="CO147" s="27">
        <f t="shared" si="48"/>
        <v>15</v>
      </c>
      <c r="CP147" s="368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  <c r="DL147" s="234"/>
      <c r="DM147" s="234"/>
    </row>
    <row r="148" spans="1:117" ht="20.100000000000001" customHeight="1" x14ac:dyDescent="0.25">
      <c r="A148" s="549"/>
      <c r="B148" s="110" t="s">
        <v>149</v>
      </c>
      <c r="C148" s="130" t="s">
        <v>156</v>
      </c>
      <c r="D148" s="187">
        <v>0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88">
        <v>0</v>
      </c>
      <c r="N148" s="188">
        <v>0</v>
      </c>
      <c r="O148" s="188">
        <v>0</v>
      </c>
      <c r="P148" s="170">
        <v>0</v>
      </c>
      <c r="Q148" s="180">
        <v>0</v>
      </c>
      <c r="R148" s="180">
        <v>0</v>
      </c>
      <c r="S148" s="180">
        <v>0</v>
      </c>
      <c r="T148" s="180">
        <v>0</v>
      </c>
      <c r="U148" s="180">
        <v>0</v>
      </c>
      <c r="V148" s="180">
        <v>0</v>
      </c>
      <c r="W148" s="180">
        <v>0</v>
      </c>
      <c r="X148" s="180">
        <v>0</v>
      </c>
      <c r="Y148" s="180">
        <v>0</v>
      </c>
      <c r="Z148" s="191">
        <v>0</v>
      </c>
      <c r="AA148" s="191">
        <v>0</v>
      </c>
      <c r="AB148" s="191">
        <v>0</v>
      </c>
      <c r="AC148" s="170">
        <v>0</v>
      </c>
      <c r="AD148" s="181">
        <v>0</v>
      </c>
      <c r="AE148" s="181">
        <v>0</v>
      </c>
      <c r="AF148" s="181">
        <v>0</v>
      </c>
      <c r="AG148" s="181">
        <v>0</v>
      </c>
      <c r="AH148" s="181">
        <v>0</v>
      </c>
      <c r="AI148" s="181">
        <v>0</v>
      </c>
      <c r="AJ148" s="181">
        <v>0</v>
      </c>
      <c r="AK148" s="181">
        <v>0</v>
      </c>
      <c r="AL148" s="181">
        <v>0</v>
      </c>
      <c r="AM148" s="181">
        <v>0</v>
      </c>
      <c r="AN148" s="181">
        <v>0</v>
      </c>
      <c r="AO148" s="181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43">
        <f>SUM(BB148:BM148)</f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20</v>
      </c>
      <c r="CA148" s="138">
        <v>8</v>
      </c>
      <c r="CB148" s="98">
        <v>2</v>
      </c>
      <c r="CC148" s="98">
        <v>8</v>
      </c>
      <c r="CD148" s="98">
        <v>4</v>
      </c>
      <c r="CE148" s="98">
        <v>3</v>
      </c>
      <c r="CF148" s="98">
        <v>6</v>
      </c>
      <c r="CG148" s="98">
        <v>6</v>
      </c>
      <c r="CH148" s="98">
        <v>2</v>
      </c>
      <c r="CI148" s="98">
        <v>2</v>
      </c>
      <c r="CJ148" s="98">
        <v>5</v>
      </c>
      <c r="CK148" s="98">
        <v>20</v>
      </c>
      <c r="CL148" s="244">
        <v>17</v>
      </c>
      <c r="CM148" s="367">
        <f t="shared" ref="CM148:CM154" si="58">SUM($BB148:$BM148)</f>
        <v>0</v>
      </c>
      <c r="CN148" s="367">
        <f t="shared" ref="CN148:CN154" si="59">SUM($BO148:$BZ148)</f>
        <v>20</v>
      </c>
      <c r="CO148" s="27">
        <f t="shared" ref="CO148:CO154" si="60">SUM($CA148:$CL148)</f>
        <v>83</v>
      </c>
      <c r="CP148" s="368">
        <f t="shared" ref="CP148:CP150" si="61">((CO148/CN148)-1)*100</f>
        <v>315.00000000000006</v>
      </c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  <c r="DM148" s="234"/>
    </row>
    <row r="149" spans="1:117" ht="20.100000000000001" customHeight="1" x14ac:dyDescent="0.25">
      <c r="A149" s="549"/>
      <c r="B149" s="110" t="s">
        <v>189</v>
      </c>
      <c r="C149" s="130" t="s">
        <v>190</v>
      </c>
      <c r="D149" s="187">
        <v>0</v>
      </c>
      <c r="E149" s="188">
        <v>0</v>
      </c>
      <c r="F149" s="188">
        <v>0</v>
      </c>
      <c r="G149" s="188">
        <v>0</v>
      </c>
      <c r="H149" s="188">
        <v>0</v>
      </c>
      <c r="I149" s="188">
        <v>0</v>
      </c>
      <c r="J149" s="188">
        <v>0</v>
      </c>
      <c r="K149" s="188">
        <v>0</v>
      </c>
      <c r="L149" s="188">
        <v>0</v>
      </c>
      <c r="M149" s="188">
        <v>0</v>
      </c>
      <c r="N149" s="188">
        <v>0</v>
      </c>
      <c r="O149" s="188">
        <v>0</v>
      </c>
      <c r="P149" s="170">
        <v>0</v>
      </c>
      <c r="Q149" s="180">
        <v>0</v>
      </c>
      <c r="R149" s="180">
        <v>0</v>
      </c>
      <c r="S149" s="180">
        <v>0</v>
      </c>
      <c r="T149" s="180">
        <v>0</v>
      </c>
      <c r="U149" s="180">
        <v>0</v>
      </c>
      <c r="V149" s="180">
        <v>0</v>
      </c>
      <c r="W149" s="180">
        <v>0</v>
      </c>
      <c r="X149" s="180">
        <v>0</v>
      </c>
      <c r="Y149" s="180">
        <v>0</v>
      </c>
      <c r="Z149" s="191">
        <v>0</v>
      </c>
      <c r="AA149" s="191">
        <v>0</v>
      </c>
      <c r="AB149" s="191">
        <v>0</v>
      </c>
      <c r="AC149" s="170">
        <v>0</v>
      </c>
      <c r="AD149" s="181">
        <v>0</v>
      </c>
      <c r="AE149" s="181">
        <v>0</v>
      </c>
      <c r="AF149" s="181">
        <v>0</v>
      </c>
      <c r="AG149" s="181">
        <v>0</v>
      </c>
      <c r="AH149" s="181">
        <v>0</v>
      </c>
      <c r="AI149" s="181">
        <v>0</v>
      </c>
      <c r="AJ149" s="181">
        <v>0</v>
      </c>
      <c r="AK149" s="181">
        <v>0</v>
      </c>
      <c r="AL149" s="181">
        <v>0</v>
      </c>
      <c r="AM149" s="181">
        <v>0</v>
      </c>
      <c r="AN149" s="181">
        <v>0</v>
      </c>
      <c r="AO149" s="181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43">
        <f>SUM(BB149:BM149)</f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0</v>
      </c>
      <c r="CA149" s="138">
        <v>0</v>
      </c>
      <c r="CB149" s="98">
        <v>0</v>
      </c>
      <c r="CC149" s="98">
        <v>0</v>
      </c>
      <c r="CD149" s="98">
        <v>0</v>
      </c>
      <c r="CE149" s="98">
        <v>0</v>
      </c>
      <c r="CF149" s="98">
        <v>0</v>
      </c>
      <c r="CG149" s="98">
        <v>2</v>
      </c>
      <c r="CH149" s="98">
        <v>0</v>
      </c>
      <c r="CI149" s="98">
        <v>0</v>
      </c>
      <c r="CJ149" s="98">
        <v>1</v>
      </c>
      <c r="CK149" s="98">
        <v>0</v>
      </c>
      <c r="CL149" s="244">
        <v>1</v>
      </c>
      <c r="CM149" s="367">
        <f t="shared" si="58"/>
        <v>0</v>
      </c>
      <c r="CN149" s="367">
        <f t="shared" si="59"/>
        <v>0</v>
      </c>
      <c r="CO149" s="27">
        <f t="shared" si="60"/>
        <v>4</v>
      </c>
      <c r="CP149" s="368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  <c r="DL149" s="234"/>
      <c r="DM149" s="234"/>
    </row>
    <row r="150" spans="1:117" ht="20.100000000000001" customHeight="1" thickBot="1" x14ac:dyDescent="0.3">
      <c r="A150" s="549"/>
      <c r="B150" s="110" t="s">
        <v>152</v>
      </c>
      <c r="C150" s="130" t="s">
        <v>157</v>
      </c>
      <c r="D150" s="187">
        <v>0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88">
        <v>0</v>
      </c>
      <c r="N150" s="188">
        <v>0</v>
      </c>
      <c r="O150" s="188">
        <v>0</v>
      </c>
      <c r="P150" s="185">
        <v>0</v>
      </c>
      <c r="Q150" s="180">
        <v>0</v>
      </c>
      <c r="R150" s="180">
        <v>0</v>
      </c>
      <c r="S150" s="180">
        <v>0</v>
      </c>
      <c r="T150" s="180">
        <v>0</v>
      </c>
      <c r="U150" s="180">
        <v>0</v>
      </c>
      <c r="V150" s="180">
        <v>0</v>
      </c>
      <c r="W150" s="180">
        <v>0</v>
      </c>
      <c r="X150" s="180">
        <v>0</v>
      </c>
      <c r="Y150" s="180">
        <v>0</v>
      </c>
      <c r="Z150" s="191">
        <v>0</v>
      </c>
      <c r="AA150" s="191">
        <v>0</v>
      </c>
      <c r="AB150" s="191">
        <v>0</v>
      </c>
      <c r="AC150" s="185">
        <v>0</v>
      </c>
      <c r="AD150" s="181">
        <v>0</v>
      </c>
      <c r="AE150" s="181">
        <v>0</v>
      </c>
      <c r="AF150" s="181">
        <v>0</v>
      </c>
      <c r="AG150" s="181">
        <v>0</v>
      </c>
      <c r="AH150" s="181">
        <v>0</v>
      </c>
      <c r="AI150" s="181">
        <v>0</v>
      </c>
      <c r="AJ150" s="181">
        <v>0</v>
      </c>
      <c r="AK150" s="181">
        <v>0</v>
      </c>
      <c r="AL150" s="181">
        <v>0</v>
      </c>
      <c r="AM150" s="181">
        <v>0</v>
      </c>
      <c r="AN150" s="181">
        <v>0</v>
      </c>
      <c r="AO150" s="181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43">
        <f>SUM(BB150:BM150)</f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247">
        <v>0</v>
      </c>
      <c r="BX150" s="98">
        <v>0</v>
      </c>
      <c r="BY150" s="98">
        <v>0</v>
      </c>
      <c r="BZ150" s="98">
        <v>10</v>
      </c>
      <c r="CA150" s="138">
        <v>14</v>
      </c>
      <c r="CB150" s="98">
        <v>14</v>
      </c>
      <c r="CC150" s="98">
        <v>15</v>
      </c>
      <c r="CD150" s="98">
        <v>140</v>
      </c>
      <c r="CE150" s="247">
        <v>19</v>
      </c>
      <c r="CF150" s="247">
        <v>24</v>
      </c>
      <c r="CG150" s="247">
        <v>32</v>
      </c>
      <c r="CH150" s="247">
        <v>39</v>
      </c>
      <c r="CI150" s="247">
        <v>33</v>
      </c>
      <c r="CJ150" s="247">
        <v>42</v>
      </c>
      <c r="CK150" s="247">
        <v>50</v>
      </c>
      <c r="CL150" s="248">
        <v>52</v>
      </c>
      <c r="CM150" s="460">
        <f t="shared" si="58"/>
        <v>0</v>
      </c>
      <c r="CN150" s="367">
        <f t="shared" si="59"/>
        <v>10</v>
      </c>
      <c r="CO150" s="27">
        <f t="shared" si="60"/>
        <v>474</v>
      </c>
      <c r="CP150" s="368">
        <f t="shared" si="61"/>
        <v>4640</v>
      </c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  <c r="DL150" s="234"/>
      <c r="DM150" s="234"/>
    </row>
    <row r="151" spans="1:117" ht="20.25" customHeight="1" thickBot="1" x14ac:dyDescent="0.35">
      <c r="A151" s="549"/>
      <c r="B151" s="345" t="s">
        <v>73</v>
      </c>
      <c r="C151" s="278"/>
      <c r="D151" s="193">
        <v>0</v>
      </c>
      <c r="E151" s="194">
        <v>0</v>
      </c>
      <c r="F151" s="194">
        <v>0</v>
      </c>
      <c r="G151" s="194">
        <v>0</v>
      </c>
      <c r="H151" s="194">
        <v>0</v>
      </c>
      <c r="I151" s="194">
        <v>0</v>
      </c>
      <c r="J151" s="194">
        <v>0</v>
      </c>
      <c r="K151" s="194">
        <v>0</v>
      </c>
      <c r="L151" s="194">
        <v>0</v>
      </c>
      <c r="M151" s="194">
        <v>0</v>
      </c>
      <c r="N151" s="194">
        <v>0</v>
      </c>
      <c r="O151" s="194">
        <v>0</v>
      </c>
      <c r="P151" s="185">
        <v>0</v>
      </c>
      <c r="Q151" s="194">
        <v>0</v>
      </c>
      <c r="R151" s="194">
        <v>0</v>
      </c>
      <c r="S151" s="194">
        <v>0</v>
      </c>
      <c r="T151" s="194">
        <v>0</v>
      </c>
      <c r="U151" s="194">
        <v>0</v>
      </c>
      <c r="V151" s="194">
        <v>0</v>
      </c>
      <c r="W151" s="194">
        <v>0</v>
      </c>
      <c r="X151" s="194">
        <v>0</v>
      </c>
      <c r="Y151" s="194">
        <v>0</v>
      </c>
      <c r="Z151" s="194">
        <v>0</v>
      </c>
      <c r="AA151" s="194">
        <v>0</v>
      </c>
      <c r="AB151" s="169">
        <v>2</v>
      </c>
      <c r="AC151" s="171">
        <v>2</v>
      </c>
      <c r="AD151" s="194">
        <v>0</v>
      </c>
      <c r="AE151" s="194">
        <v>3</v>
      </c>
      <c r="AF151" s="194">
        <v>0</v>
      </c>
      <c r="AG151" s="194">
        <v>0</v>
      </c>
      <c r="AH151" s="194">
        <v>0</v>
      </c>
      <c r="AI151" s="194">
        <v>0</v>
      </c>
      <c r="AJ151" s="194">
        <v>0</v>
      </c>
      <c r="AK151" s="194">
        <v>0</v>
      </c>
      <c r="AL151" s="194">
        <v>0</v>
      </c>
      <c r="AM151" s="194">
        <v>0</v>
      </c>
      <c r="AN151" s="194">
        <v>0</v>
      </c>
      <c r="AO151" s="194">
        <v>0</v>
      </c>
      <c r="AP151" s="195">
        <v>0</v>
      </c>
      <c r="AQ151" s="194">
        <v>0</v>
      </c>
      <c r="AR151" s="194">
        <v>0</v>
      </c>
      <c r="AS151" s="194">
        <v>0</v>
      </c>
      <c r="AT151" s="194">
        <v>0</v>
      </c>
      <c r="AU151" s="194">
        <v>0</v>
      </c>
      <c r="AV151" s="194">
        <v>0</v>
      </c>
      <c r="AW151" s="194">
        <v>0</v>
      </c>
      <c r="AX151" s="194">
        <v>0</v>
      </c>
      <c r="AY151" s="194">
        <v>0</v>
      </c>
      <c r="AZ151" s="194">
        <v>0</v>
      </c>
      <c r="BA151" s="194">
        <v>0</v>
      </c>
      <c r="BB151" s="195">
        <v>0</v>
      </c>
      <c r="BC151" s="194">
        <v>0</v>
      </c>
      <c r="BD151" s="194">
        <v>0</v>
      </c>
      <c r="BE151" s="194">
        <v>0</v>
      </c>
      <c r="BF151" s="194">
        <v>0</v>
      </c>
      <c r="BG151" s="194">
        <v>0</v>
      </c>
      <c r="BH151" s="194">
        <v>0</v>
      </c>
      <c r="BI151" s="194">
        <v>0</v>
      </c>
      <c r="BJ151" s="194">
        <v>0</v>
      </c>
      <c r="BK151" s="194">
        <v>0</v>
      </c>
      <c r="BL151" s="194">
        <v>0</v>
      </c>
      <c r="BM151" s="194">
        <v>0</v>
      </c>
      <c r="BN151" s="364">
        <f t="shared" ref="BN151:BN154" si="62">SUM(BB151:BM151)</f>
        <v>0</v>
      </c>
      <c r="BO151" s="194">
        <v>0</v>
      </c>
      <c r="BP151" s="194">
        <v>0</v>
      </c>
      <c r="BQ151" s="194">
        <v>0</v>
      </c>
      <c r="BR151" s="194">
        <v>0</v>
      </c>
      <c r="BS151" s="194">
        <v>0</v>
      </c>
      <c r="BT151" s="194">
        <v>0</v>
      </c>
      <c r="BU151" s="194">
        <v>0</v>
      </c>
      <c r="BV151" s="194">
        <v>0</v>
      </c>
      <c r="BW151" s="194">
        <v>0</v>
      </c>
      <c r="BX151" s="194">
        <v>0</v>
      </c>
      <c r="BY151" s="194">
        <v>0</v>
      </c>
      <c r="BZ151" s="194">
        <v>0</v>
      </c>
      <c r="CA151" s="195">
        <f>+CA152</f>
        <v>0</v>
      </c>
      <c r="CB151" s="194">
        <f>+CB152</f>
        <v>0</v>
      </c>
      <c r="CC151" s="194">
        <f t="shared" ref="CC151:CI151" si="63">+CC152</f>
        <v>0</v>
      </c>
      <c r="CD151" s="194">
        <f t="shared" si="63"/>
        <v>0</v>
      </c>
      <c r="CE151" s="194">
        <f t="shared" si="63"/>
        <v>0</v>
      </c>
      <c r="CF151" s="194">
        <f t="shared" si="63"/>
        <v>0</v>
      </c>
      <c r="CG151" s="194">
        <f t="shared" si="63"/>
        <v>0</v>
      </c>
      <c r="CH151" s="194">
        <f t="shared" si="63"/>
        <v>0</v>
      </c>
      <c r="CI151" s="194">
        <f t="shared" si="63"/>
        <v>0</v>
      </c>
      <c r="CJ151" s="194">
        <f>+CJ152</f>
        <v>0</v>
      </c>
      <c r="CK151" s="194">
        <f>+CK152</f>
        <v>0</v>
      </c>
      <c r="CL151" s="370">
        <f>+CL152</f>
        <v>0</v>
      </c>
      <c r="CM151" s="194">
        <f t="shared" si="58"/>
        <v>0</v>
      </c>
      <c r="CN151" s="441">
        <f t="shared" si="59"/>
        <v>0</v>
      </c>
      <c r="CO151" s="376">
        <f t="shared" si="60"/>
        <v>0</v>
      </c>
      <c r="CP151" s="371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  <c r="DL151" s="234"/>
      <c r="DM151" s="234"/>
    </row>
    <row r="152" spans="1:117" ht="20.100000000000001" customHeight="1" thickBot="1" x14ac:dyDescent="0.3">
      <c r="A152" s="549"/>
      <c r="B152" s="196" t="s">
        <v>15</v>
      </c>
      <c r="C152" s="279" t="s">
        <v>16</v>
      </c>
      <c r="D152" s="197">
        <v>0</v>
      </c>
      <c r="E152" s="180">
        <v>0</v>
      </c>
      <c r="F152" s="180">
        <v>0</v>
      </c>
      <c r="G152" s="180">
        <v>0</v>
      </c>
      <c r="H152" s="180">
        <v>0</v>
      </c>
      <c r="I152" s="180">
        <v>0</v>
      </c>
      <c r="J152" s="180">
        <v>0</v>
      </c>
      <c r="K152" s="180">
        <v>0</v>
      </c>
      <c r="L152" s="180">
        <v>0</v>
      </c>
      <c r="M152" s="180">
        <v>0</v>
      </c>
      <c r="N152" s="180">
        <v>0</v>
      </c>
      <c r="O152" s="198">
        <v>0</v>
      </c>
      <c r="P152" s="185">
        <v>0</v>
      </c>
      <c r="Q152" s="199">
        <v>0</v>
      </c>
      <c r="R152" s="199">
        <v>0</v>
      </c>
      <c r="S152" s="199">
        <v>0</v>
      </c>
      <c r="T152" s="199">
        <v>0</v>
      </c>
      <c r="U152" s="199">
        <v>0</v>
      </c>
      <c r="V152" s="199">
        <v>0</v>
      </c>
      <c r="W152" s="199">
        <v>0</v>
      </c>
      <c r="X152" s="199">
        <v>0</v>
      </c>
      <c r="Y152" s="199">
        <v>0</v>
      </c>
      <c r="Z152" s="199">
        <v>0</v>
      </c>
      <c r="AA152" s="199">
        <v>0</v>
      </c>
      <c r="AB152" s="199">
        <v>2</v>
      </c>
      <c r="AC152" s="171">
        <v>2</v>
      </c>
      <c r="AD152" s="181">
        <v>0</v>
      </c>
      <c r="AE152" s="181">
        <v>3</v>
      </c>
      <c r="AF152" s="181">
        <v>0</v>
      </c>
      <c r="AG152" s="181">
        <v>0</v>
      </c>
      <c r="AH152" s="181">
        <v>0</v>
      </c>
      <c r="AI152" s="181">
        <v>0</v>
      </c>
      <c r="AJ152" s="181">
        <v>0</v>
      </c>
      <c r="AK152" s="181">
        <v>0</v>
      </c>
      <c r="AL152" s="181">
        <v>0</v>
      </c>
      <c r="AM152" s="181">
        <v>0</v>
      </c>
      <c r="AN152" s="181">
        <v>0</v>
      </c>
      <c r="AO152" s="181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364">
        <f t="shared" si="62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138">
        <v>0</v>
      </c>
      <c r="CB152" s="98">
        <v>0</v>
      </c>
      <c r="CC152" s="98">
        <v>0</v>
      </c>
      <c r="CD152" s="98">
        <v>0</v>
      </c>
      <c r="CE152" s="247">
        <v>0</v>
      </c>
      <c r="CF152" s="247">
        <v>0</v>
      </c>
      <c r="CG152" s="247">
        <v>0</v>
      </c>
      <c r="CH152" s="247">
        <v>0</v>
      </c>
      <c r="CI152" s="247">
        <v>0</v>
      </c>
      <c r="CJ152" s="247">
        <v>0</v>
      </c>
      <c r="CK152" s="247">
        <v>0</v>
      </c>
      <c r="CL152" s="248">
        <v>0</v>
      </c>
      <c r="CM152" s="194">
        <f t="shared" si="58"/>
        <v>0</v>
      </c>
      <c r="CN152" s="441">
        <f t="shared" si="59"/>
        <v>0</v>
      </c>
      <c r="CO152" s="376">
        <f t="shared" si="60"/>
        <v>0</v>
      </c>
      <c r="CP152" s="371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  <c r="DK152" s="234"/>
      <c r="DL152" s="234"/>
      <c r="DM152" s="234"/>
    </row>
    <row r="153" spans="1:117" s="38" customFormat="1" ht="20.100000000000001" customHeight="1" thickBot="1" x14ac:dyDescent="0.35">
      <c r="A153" s="549"/>
      <c r="B153" s="341" t="s">
        <v>74</v>
      </c>
      <c r="C153" s="346"/>
      <c r="D153" s="193">
        <v>28</v>
      </c>
      <c r="E153" s="200">
        <v>18</v>
      </c>
      <c r="F153" s="200">
        <v>22</v>
      </c>
      <c r="G153" s="200">
        <v>14</v>
      </c>
      <c r="H153" s="200">
        <v>27</v>
      </c>
      <c r="I153" s="200">
        <v>13</v>
      </c>
      <c r="J153" s="200">
        <v>9</v>
      </c>
      <c r="K153" s="200">
        <v>7</v>
      </c>
      <c r="L153" s="200">
        <v>6</v>
      </c>
      <c r="M153" s="200">
        <v>1</v>
      </c>
      <c r="N153" s="200">
        <v>8</v>
      </c>
      <c r="O153" s="200">
        <v>16</v>
      </c>
      <c r="P153" s="185">
        <v>169</v>
      </c>
      <c r="Q153" s="169">
        <v>3</v>
      </c>
      <c r="R153" s="169">
        <v>6</v>
      </c>
      <c r="S153" s="169">
        <v>20</v>
      </c>
      <c r="T153" s="169">
        <v>30</v>
      </c>
      <c r="U153" s="169">
        <v>19</v>
      </c>
      <c r="V153" s="169">
        <v>4</v>
      </c>
      <c r="W153" s="169">
        <v>5</v>
      </c>
      <c r="X153" s="169">
        <v>0</v>
      </c>
      <c r="Y153" s="169">
        <v>3</v>
      </c>
      <c r="Z153" s="169">
        <v>3</v>
      </c>
      <c r="AA153" s="169">
        <v>6</v>
      </c>
      <c r="AB153" s="169">
        <v>4</v>
      </c>
      <c r="AC153" s="171">
        <v>103</v>
      </c>
      <c r="AD153" s="194">
        <v>5</v>
      </c>
      <c r="AE153" s="194">
        <v>7</v>
      </c>
      <c r="AF153" s="194">
        <v>3</v>
      </c>
      <c r="AG153" s="194">
        <v>5</v>
      </c>
      <c r="AH153" s="194">
        <v>11</v>
      </c>
      <c r="AI153" s="194">
        <v>1</v>
      </c>
      <c r="AJ153" s="194">
        <v>5</v>
      </c>
      <c r="AK153" s="194">
        <v>1</v>
      </c>
      <c r="AL153" s="194">
        <v>0</v>
      </c>
      <c r="AM153" s="194">
        <v>0</v>
      </c>
      <c r="AN153" s="194">
        <v>1</v>
      </c>
      <c r="AO153" s="194">
        <v>1</v>
      </c>
      <c r="AP153" s="195">
        <v>0</v>
      </c>
      <c r="AQ153" s="194">
        <v>0</v>
      </c>
      <c r="AR153" s="194">
        <v>0</v>
      </c>
      <c r="AS153" s="194">
        <v>0</v>
      </c>
      <c r="AT153" s="194">
        <v>0</v>
      </c>
      <c r="AU153" s="194">
        <v>1</v>
      </c>
      <c r="AV153" s="194">
        <v>1</v>
      </c>
      <c r="AW153" s="194">
        <v>0</v>
      </c>
      <c r="AX153" s="194">
        <v>1</v>
      </c>
      <c r="AY153" s="194">
        <v>1</v>
      </c>
      <c r="AZ153" s="194">
        <v>1</v>
      </c>
      <c r="BA153" s="194">
        <v>0</v>
      </c>
      <c r="BB153" s="195">
        <v>0</v>
      </c>
      <c r="BC153" s="194">
        <v>0</v>
      </c>
      <c r="BD153" s="194">
        <v>0</v>
      </c>
      <c r="BE153" s="194">
        <v>3</v>
      </c>
      <c r="BF153" s="194">
        <v>0</v>
      </c>
      <c r="BG153" s="194">
        <v>0</v>
      </c>
      <c r="BH153" s="194">
        <v>2</v>
      </c>
      <c r="BI153" s="194">
        <v>0</v>
      </c>
      <c r="BJ153" s="194">
        <v>0</v>
      </c>
      <c r="BK153" s="194">
        <v>0</v>
      </c>
      <c r="BL153" s="194">
        <v>0</v>
      </c>
      <c r="BM153" s="194">
        <v>2</v>
      </c>
      <c r="BN153" s="364">
        <f t="shared" si="62"/>
        <v>7</v>
      </c>
      <c r="BO153" s="194">
        <v>0</v>
      </c>
      <c r="BP153" s="194">
        <v>0</v>
      </c>
      <c r="BQ153" s="194">
        <v>0</v>
      </c>
      <c r="BR153" s="194">
        <v>0</v>
      </c>
      <c r="BS153" s="194">
        <v>1</v>
      </c>
      <c r="BT153" s="194">
        <v>0</v>
      </c>
      <c r="BU153" s="194">
        <v>0</v>
      </c>
      <c r="BV153" s="194">
        <v>0</v>
      </c>
      <c r="BW153" s="194">
        <v>0</v>
      </c>
      <c r="BX153" s="194">
        <v>0</v>
      </c>
      <c r="BY153" s="194">
        <v>0</v>
      </c>
      <c r="BZ153" s="194">
        <v>0</v>
      </c>
      <c r="CA153" s="195">
        <f>+CA154</f>
        <v>0</v>
      </c>
      <c r="CB153" s="194">
        <f>+CB154</f>
        <v>0</v>
      </c>
      <c r="CC153" s="194">
        <f t="shared" ref="CC153:CI153" si="64">+CC154</f>
        <v>0</v>
      </c>
      <c r="CD153" s="194">
        <f t="shared" si="64"/>
        <v>1</v>
      </c>
      <c r="CE153" s="194">
        <f t="shared" si="64"/>
        <v>0</v>
      </c>
      <c r="CF153" s="194">
        <f t="shared" si="64"/>
        <v>0</v>
      </c>
      <c r="CG153" s="194">
        <f t="shared" si="64"/>
        <v>1</v>
      </c>
      <c r="CH153" s="194">
        <f t="shared" si="64"/>
        <v>0</v>
      </c>
      <c r="CI153" s="194">
        <f t="shared" si="64"/>
        <v>0</v>
      </c>
      <c r="CJ153" s="194">
        <f>+CJ154</f>
        <v>0</v>
      </c>
      <c r="CK153" s="194">
        <f>+CK154</f>
        <v>0</v>
      </c>
      <c r="CL153" s="370">
        <f>+CL154</f>
        <v>0</v>
      </c>
      <c r="CM153" s="194">
        <f t="shared" si="58"/>
        <v>7</v>
      </c>
      <c r="CN153" s="441">
        <f t="shared" si="59"/>
        <v>1</v>
      </c>
      <c r="CO153" s="376">
        <f t="shared" si="60"/>
        <v>2</v>
      </c>
      <c r="CP153" s="465">
        <f t="shared" ref="CP153:CP154" si="65">((CO153/CN153)-1)*100</f>
        <v>100</v>
      </c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  <c r="DK153" s="234"/>
      <c r="DL153" s="234"/>
      <c r="DM153" s="234"/>
    </row>
    <row r="154" spans="1:117" ht="20.100000000000001" customHeight="1" thickBot="1" x14ac:dyDescent="0.3">
      <c r="A154" s="549"/>
      <c r="B154" s="173" t="s">
        <v>15</v>
      </c>
      <c r="C154" s="277" t="s">
        <v>16</v>
      </c>
      <c r="D154" s="197">
        <v>28</v>
      </c>
      <c r="E154" s="198">
        <v>18</v>
      </c>
      <c r="F154" s="198">
        <v>22</v>
      </c>
      <c r="G154" s="198">
        <v>14</v>
      </c>
      <c r="H154" s="198">
        <v>27</v>
      </c>
      <c r="I154" s="198">
        <v>13</v>
      </c>
      <c r="J154" s="198">
        <v>9</v>
      </c>
      <c r="K154" s="198">
        <v>7</v>
      </c>
      <c r="L154" s="198">
        <v>6</v>
      </c>
      <c r="M154" s="198">
        <v>1</v>
      </c>
      <c r="N154" s="198">
        <v>8</v>
      </c>
      <c r="O154" s="198">
        <v>16</v>
      </c>
      <c r="P154" s="185">
        <v>169</v>
      </c>
      <c r="Q154" s="199">
        <v>3</v>
      </c>
      <c r="R154" s="199">
        <v>6</v>
      </c>
      <c r="S154" s="199">
        <v>20</v>
      </c>
      <c r="T154" s="199">
        <v>30</v>
      </c>
      <c r="U154" s="199">
        <v>19</v>
      </c>
      <c r="V154" s="199">
        <v>4</v>
      </c>
      <c r="W154" s="199">
        <v>5</v>
      </c>
      <c r="X154" s="199">
        <v>0</v>
      </c>
      <c r="Y154" s="199">
        <v>3</v>
      </c>
      <c r="Z154" s="199">
        <v>3</v>
      </c>
      <c r="AA154" s="199">
        <v>6</v>
      </c>
      <c r="AB154" s="199">
        <v>4</v>
      </c>
      <c r="AC154" s="171">
        <v>103</v>
      </c>
      <c r="AD154" s="201">
        <v>5</v>
      </c>
      <c r="AE154" s="201">
        <v>7</v>
      </c>
      <c r="AF154" s="201">
        <v>3</v>
      </c>
      <c r="AG154" s="201">
        <v>5</v>
      </c>
      <c r="AH154" s="201">
        <v>11</v>
      </c>
      <c r="AI154" s="201">
        <v>1</v>
      </c>
      <c r="AJ154" s="201">
        <v>5</v>
      </c>
      <c r="AK154" s="201">
        <v>1</v>
      </c>
      <c r="AL154" s="201">
        <v>0</v>
      </c>
      <c r="AM154" s="201">
        <v>0</v>
      </c>
      <c r="AN154" s="201">
        <v>1</v>
      </c>
      <c r="AO154" s="201">
        <v>1</v>
      </c>
      <c r="AP154" s="246">
        <v>0</v>
      </c>
      <c r="AQ154" s="247">
        <v>0</v>
      </c>
      <c r="AR154" s="247">
        <v>0</v>
      </c>
      <c r="AS154" s="247">
        <v>0</v>
      </c>
      <c r="AT154" s="247">
        <v>0</v>
      </c>
      <c r="AU154" s="247">
        <v>1</v>
      </c>
      <c r="AV154" s="247">
        <v>1</v>
      </c>
      <c r="AW154" s="247">
        <v>0</v>
      </c>
      <c r="AX154" s="247">
        <v>1</v>
      </c>
      <c r="AY154" s="247">
        <v>1</v>
      </c>
      <c r="AZ154" s="247">
        <v>1</v>
      </c>
      <c r="BA154" s="247">
        <v>0</v>
      </c>
      <c r="BB154" s="113">
        <v>0</v>
      </c>
      <c r="BC154" s="247">
        <v>0</v>
      </c>
      <c r="BD154" s="247">
        <v>0</v>
      </c>
      <c r="BE154" s="247">
        <v>3</v>
      </c>
      <c r="BF154" s="247">
        <v>0</v>
      </c>
      <c r="BG154" s="247">
        <v>0</v>
      </c>
      <c r="BH154" s="247">
        <v>2</v>
      </c>
      <c r="BI154" s="247">
        <v>0</v>
      </c>
      <c r="BJ154" s="247">
        <v>0</v>
      </c>
      <c r="BK154" s="247">
        <v>0</v>
      </c>
      <c r="BL154" s="247">
        <v>0</v>
      </c>
      <c r="BM154" s="247">
        <v>2</v>
      </c>
      <c r="BN154" s="364">
        <f t="shared" si="62"/>
        <v>7</v>
      </c>
      <c r="BO154" s="247">
        <v>0</v>
      </c>
      <c r="BP154" s="247">
        <v>0</v>
      </c>
      <c r="BQ154" s="247">
        <v>0</v>
      </c>
      <c r="BR154" s="247">
        <v>0</v>
      </c>
      <c r="BS154" s="247">
        <v>1</v>
      </c>
      <c r="BT154" s="247">
        <v>0</v>
      </c>
      <c r="BU154" s="247">
        <v>0</v>
      </c>
      <c r="BV154" s="247">
        <v>0</v>
      </c>
      <c r="BW154" s="247">
        <v>0</v>
      </c>
      <c r="BX154" s="247">
        <v>0</v>
      </c>
      <c r="BY154" s="247">
        <v>0</v>
      </c>
      <c r="BZ154" s="247">
        <v>0</v>
      </c>
      <c r="CA154" s="246">
        <v>0</v>
      </c>
      <c r="CB154" s="247">
        <v>0</v>
      </c>
      <c r="CC154" s="247">
        <v>0</v>
      </c>
      <c r="CD154" s="247">
        <v>1</v>
      </c>
      <c r="CE154" s="247">
        <v>0</v>
      </c>
      <c r="CF154" s="114">
        <v>0</v>
      </c>
      <c r="CG154" s="114">
        <v>1</v>
      </c>
      <c r="CH154" s="114">
        <v>0</v>
      </c>
      <c r="CI154" s="114">
        <v>0</v>
      </c>
      <c r="CJ154" s="114">
        <v>0</v>
      </c>
      <c r="CK154" s="114">
        <v>0</v>
      </c>
      <c r="CL154" s="115">
        <v>0</v>
      </c>
      <c r="CM154" s="194">
        <f t="shared" si="58"/>
        <v>7</v>
      </c>
      <c r="CN154" s="441">
        <f t="shared" si="59"/>
        <v>1</v>
      </c>
      <c r="CO154" s="376">
        <f t="shared" si="60"/>
        <v>2</v>
      </c>
      <c r="CP154" s="465">
        <f t="shared" si="65"/>
        <v>100</v>
      </c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  <c r="DK154" s="234"/>
      <c r="DL154" s="234"/>
      <c r="DM154" s="234"/>
    </row>
    <row r="155" spans="1:117" ht="20.100000000000001" customHeight="1" thickBot="1" x14ac:dyDescent="0.3">
      <c r="A155" s="549"/>
      <c r="B155" s="153" t="s">
        <v>131</v>
      </c>
      <c r="C155" s="154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49"/>
      <c r="BC155" s="49"/>
      <c r="BD155" s="49"/>
      <c r="BE155" s="49"/>
      <c r="BF155" s="148"/>
      <c r="BG155" s="148"/>
      <c r="BH155" s="148"/>
      <c r="BI155" s="148"/>
      <c r="BJ155" s="148"/>
      <c r="BK155" s="148"/>
      <c r="BL155" s="148"/>
      <c r="BM155" s="148"/>
      <c r="BN155" s="155"/>
      <c r="BO155" s="49"/>
      <c r="BP155" s="148"/>
      <c r="BQ155" s="155"/>
      <c r="BR155" s="148"/>
      <c r="BS155" s="148"/>
      <c r="BT155" s="148"/>
      <c r="BU155" s="148"/>
      <c r="BV155" s="155"/>
      <c r="BW155" s="155"/>
      <c r="BX155" s="155"/>
      <c r="BY155" s="148"/>
      <c r="BZ155" s="148"/>
      <c r="CA155" s="148"/>
      <c r="CB155" s="155"/>
      <c r="CC155" s="148"/>
      <c r="CD155" s="148"/>
      <c r="CE155" s="148"/>
      <c r="CF155" s="148"/>
      <c r="CG155" s="148"/>
      <c r="CH155" s="148"/>
      <c r="CI155" s="148"/>
      <c r="CJ155" s="148"/>
      <c r="CK155" s="155"/>
      <c r="CL155" s="148"/>
      <c r="CM155" s="81"/>
      <c r="CN155" s="81"/>
      <c r="CO155" s="81"/>
      <c r="CP155" s="81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  <c r="DK155" s="234"/>
      <c r="DL155" s="234"/>
      <c r="DM155" s="234"/>
    </row>
    <row r="156" spans="1:117" ht="10.5" customHeight="1" x14ac:dyDescent="0.25">
      <c r="A156" s="549"/>
      <c r="B156" s="629"/>
      <c r="C156" s="630"/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7"/>
      <c r="P156" s="588" t="s">
        <v>76</v>
      </c>
      <c r="Q156" s="605"/>
      <c r="R156" s="606"/>
      <c r="S156" s="606"/>
      <c r="T156" s="606"/>
      <c r="U156" s="606"/>
      <c r="V156" s="606"/>
      <c r="W156" s="606"/>
      <c r="X156" s="606"/>
      <c r="Y156" s="606"/>
      <c r="Z156" s="606"/>
      <c r="AA156" s="606"/>
      <c r="AB156" s="607"/>
      <c r="AC156" s="588" t="s">
        <v>75</v>
      </c>
      <c r="AD156" s="280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2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0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634" t="s">
        <v>169</v>
      </c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2"/>
      <c r="CA156" s="281"/>
      <c r="CB156" s="281"/>
      <c r="CC156" s="281"/>
      <c r="CD156" s="281"/>
      <c r="CE156" s="281"/>
      <c r="CF156" s="281"/>
      <c r="CG156" s="281"/>
      <c r="CH156" s="281"/>
      <c r="CI156" s="281"/>
      <c r="CJ156" s="281"/>
      <c r="CK156" s="281"/>
      <c r="CL156" s="282"/>
      <c r="CM156" s="120"/>
      <c r="CN156" s="120"/>
      <c r="CO156" s="120"/>
      <c r="CP156" s="81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  <c r="DK156" s="234"/>
      <c r="DL156" s="234"/>
      <c r="DM156" s="234"/>
    </row>
    <row r="157" spans="1:117" ht="20.100000000000001" customHeight="1" x14ac:dyDescent="0.25">
      <c r="A157" s="549"/>
      <c r="B157" s="110"/>
      <c r="C157" s="381"/>
      <c r="D157" s="41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124"/>
      <c r="P157" s="589"/>
      <c r="Q157" s="135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136"/>
      <c r="AC157" s="589"/>
      <c r="AD157" s="135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136"/>
      <c r="AP157" s="83" t="s">
        <v>114</v>
      </c>
      <c r="AQ157" s="83" t="s">
        <v>79</v>
      </c>
      <c r="AR157" s="83" t="s">
        <v>82</v>
      </c>
      <c r="AS157" s="83" t="s">
        <v>83</v>
      </c>
      <c r="AT157" s="83" t="s">
        <v>84</v>
      </c>
      <c r="AU157" s="83" t="s">
        <v>113</v>
      </c>
      <c r="AV157" s="149" t="s">
        <v>85</v>
      </c>
      <c r="AW157" s="149" t="s">
        <v>88</v>
      </c>
      <c r="AX157" s="149" t="s">
        <v>89</v>
      </c>
      <c r="AY157" s="149" t="s">
        <v>90</v>
      </c>
      <c r="AZ157" s="149" t="s">
        <v>91</v>
      </c>
      <c r="BA157" s="149" t="s">
        <v>92</v>
      </c>
      <c r="BB157" s="135" t="s">
        <v>93</v>
      </c>
      <c r="BC157" s="83" t="s">
        <v>94</v>
      </c>
      <c r="BD157" s="83" t="s">
        <v>95</v>
      </c>
      <c r="BE157" s="83" t="s">
        <v>96</v>
      </c>
      <c r="BF157" s="83" t="s">
        <v>97</v>
      </c>
      <c r="BG157" s="83" t="s">
        <v>98</v>
      </c>
      <c r="BH157" s="83" t="s">
        <v>99</v>
      </c>
      <c r="BI157" s="83" t="s">
        <v>100</v>
      </c>
      <c r="BJ157" s="83" t="s">
        <v>101</v>
      </c>
      <c r="BK157" s="83" t="s">
        <v>102</v>
      </c>
      <c r="BL157" s="83" t="s">
        <v>105</v>
      </c>
      <c r="BM157" s="83" t="s">
        <v>106</v>
      </c>
      <c r="BN157" s="635"/>
      <c r="BO157" s="83" t="s">
        <v>112</v>
      </c>
      <c r="BP157" s="83" t="s">
        <v>116</v>
      </c>
      <c r="BQ157" s="83" t="s">
        <v>117</v>
      </c>
      <c r="BR157" s="83" t="s">
        <v>118</v>
      </c>
      <c r="BS157" s="83" t="s">
        <v>119</v>
      </c>
      <c r="BT157" s="83" t="s">
        <v>120</v>
      </c>
      <c r="BU157" s="83" t="s">
        <v>121</v>
      </c>
      <c r="BV157" s="83" t="s">
        <v>122</v>
      </c>
      <c r="BW157" s="149"/>
      <c r="BX157" s="149"/>
      <c r="BY157" s="149"/>
      <c r="BZ157" s="372"/>
      <c r="CA157" s="149"/>
      <c r="CB157" s="149"/>
      <c r="CC157" s="149"/>
      <c r="CD157" s="149"/>
      <c r="CE157" s="149"/>
      <c r="CF157" s="149"/>
      <c r="CG157" s="149"/>
      <c r="CH157" s="149"/>
      <c r="CI157" s="149"/>
      <c r="CJ157" s="149"/>
      <c r="CK157" s="149"/>
      <c r="CL157" s="372"/>
      <c r="CM157" s="120"/>
      <c r="CN157" s="120"/>
      <c r="CO157" s="120"/>
      <c r="CP157" s="81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  <c r="DK157" s="234"/>
      <c r="DL157" s="234"/>
      <c r="DM157" s="234"/>
    </row>
    <row r="158" spans="1:117" s="42" customFormat="1" ht="20.100000000000001" customHeight="1" thickBot="1" x14ac:dyDescent="0.25">
      <c r="A158" s="549"/>
      <c r="B158" s="41" t="s">
        <v>47</v>
      </c>
      <c r="C158" s="127"/>
      <c r="D158" s="413" t="s">
        <v>2</v>
      </c>
      <c r="E158" s="125" t="s">
        <v>3</v>
      </c>
      <c r="F158" s="125" t="s">
        <v>4</v>
      </c>
      <c r="G158" s="125" t="s">
        <v>5</v>
      </c>
      <c r="H158" s="125" t="s">
        <v>6</v>
      </c>
      <c r="I158" s="125" t="s">
        <v>7</v>
      </c>
      <c r="J158" s="125" t="s">
        <v>43</v>
      </c>
      <c r="K158" s="125" t="s">
        <v>44</v>
      </c>
      <c r="L158" s="125" t="s">
        <v>45</v>
      </c>
      <c r="M158" s="125" t="s">
        <v>65</v>
      </c>
      <c r="N158" s="125" t="s">
        <v>66</v>
      </c>
      <c r="O158" s="126" t="s">
        <v>67</v>
      </c>
      <c r="P158" s="589"/>
      <c r="Q158" s="261" t="s">
        <v>2</v>
      </c>
      <c r="R158" s="260" t="s">
        <v>3</v>
      </c>
      <c r="S158" s="260" t="s">
        <v>4</v>
      </c>
      <c r="T158" s="260" t="s">
        <v>5</v>
      </c>
      <c r="U158" s="260" t="s">
        <v>6</v>
      </c>
      <c r="V158" s="260" t="s">
        <v>7</v>
      </c>
      <c r="W158" s="260" t="s">
        <v>43</v>
      </c>
      <c r="X158" s="260" t="s">
        <v>44</v>
      </c>
      <c r="Y158" s="260" t="s">
        <v>45</v>
      </c>
      <c r="Z158" s="260" t="s">
        <v>65</v>
      </c>
      <c r="AA158" s="260" t="s">
        <v>66</v>
      </c>
      <c r="AB158" s="262" t="s">
        <v>67</v>
      </c>
      <c r="AC158" s="589"/>
      <c r="AD158" s="261" t="s">
        <v>2</v>
      </c>
      <c r="AE158" s="260" t="s">
        <v>3</v>
      </c>
      <c r="AF158" s="260" t="s">
        <v>4</v>
      </c>
      <c r="AG158" s="260" t="s">
        <v>5</v>
      </c>
      <c r="AH158" s="260" t="s">
        <v>6</v>
      </c>
      <c r="AI158" s="260" t="s">
        <v>7</v>
      </c>
      <c r="AJ158" s="260" t="s">
        <v>43</v>
      </c>
      <c r="AK158" s="260" t="s">
        <v>44</v>
      </c>
      <c r="AL158" s="260" t="s">
        <v>45</v>
      </c>
      <c r="AM158" s="260" t="s">
        <v>65</v>
      </c>
      <c r="AN158" s="260" t="s">
        <v>66</v>
      </c>
      <c r="AO158" s="262" t="s">
        <v>67</v>
      </c>
      <c r="AP158" s="260" t="s">
        <v>2</v>
      </c>
      <c r="AQ158" s="260" t="s">
        <v>3</v>
      </c>
      <c r="AR158" s="260" t="s">
        <v>4</v>
      </c>
      <c r="AS158" s="260" t="s">
        <v>5</v>
      </c>
      <c r="AT158" s="260" t="s">
        <v>6</v>
      </c>
      <c r="AU158" s="260" t="s">
        <v>7</v>
      </c>
      <c r="AV158" s="284" t="s">
        <v>43</v>
      </c>
      <c r="AW158" s="284" t="s">
        <v>44</v>
      </c>
      <c r="AX158" s="284" t="s">
        <v>45</v>
      </c>
      <c r="AY158" s="284" t="s">
        <v>65</v>
      </c>
      <c r="AZ158" s="284" t="s">
        <v>66</v>
      </c>
      <c r="BA158" s="284" t="s">
        <v>67</v>
      </c>
      <c r="BB158" s="300" t="s">
        <v>2</v>
      </c>
      <c r="BC158" s="284" t="s">
        <v>3</v>
      </c>
      <c r="BD158" s="284" t="s">
        <v>4</v>
      </c>
      <c r="BE158" s="293" t="s">
        <v>5</v>
      </c>
      <c r="BF158" s="293" t="s">
        <v>6</v>
      </c>
      <c r="BG158" s="293" t="s">
        <v>7</v>
      </c>
      <c r="BH158" s="293" t="s">
        <v>43</v>
      </c>
      <c r="BI158" s="293" t="s">
        <v>44</v>
      </c>
      <c r="BJ158" s="293" t="s">
        <v>45</v>
      </c>
      <c r="BK158" s="293" t="s">
        <v>65</v>
      </c>
      <c r="BL158" s="293" t="s">
        <v>66</v>
      </c>
      <c r="BM158" s="293" t="s">
        <v>67</v>
      </c>
      <c r="BN158" s="636"/>
      <c r="BO158" s="293" t="s">
        <v>2</v>
      </c>
      <c r="BP158" s="293" t="s">
        <v>3</v>
      </c>
      <c r="BQ158" s="293" t="s">
        <v>4</v>
      </c>
      <c r="BR158" s="293" t="s">
        <v>5</v>
      </c>
      <c r="BS158" s="293" t="s">
        <v>6</v>
      </c>
      <c r="BT158" s="293" t="s">
        <v>7</v>
      </c>
      <c r="BU158" s="293" t="s">
        <v>43</v>
      </c>
      <c r="BV158" s="293" t="s">
        <v>44</v>
      </c>
      <c r="BW158" s="293" t="s">
        <v>45</v>
      </c>
      <c r="BX158" s="293" t="s">
        <v>65</v>
      </c>
      <c r="BY158" s="293" t="s">
        <v>66</v>
      </c>
      <c r="BZ158" s="348" t="s">
        <v>67</v>
      </c>
      <c r="CA158" s="293" t="s">
        <v>2</v>
      </c>
      <c r="CB158" s="293" t="s">
        <v>3</v>
      </c>
      <c r="CC158" s="293" t="s">
        <v>4</v>
      </c>
      <c r="CD158" s="293" t="s">
        <v>5</v>
      </c>
      <c r="CE158" s="293" t="s">
        <v>6</v>
      </c>
      <c r="CF158" s="293" t="s">
        <v>7</v>
      </c>
      <c r="CG158" s="293" t="str">
        <f>+CG11</f>
        <v>Jul</v>
      </c>
      <c r="CH158" s="293" t="str">
        <f>+CH11</f>
        <v>Ago</v>
      </c>
      <c r="CI158" s="293" t="str">
        <f>+CI11</f>
        <v>Sep</v>
      </c>
      <c r="CJ158" s="293" t="s">
        <v>65</v>
      </c>
      <c r="CK158" s="293" t="s">
        <v>66</v>
      </c>
      <c r="CL158" s="348" t="s">
        <v>67</v>
      </c>
      <c r="CM158" s="120"/>
      <c r="CN158" s="120"/>
      <c r="CO158" s="120"/>
      <c r="CP158" s="150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  <c r="DJ158" s="234"/>
      <c r="DK158" s="234"/>
      <c r="DL158" s="234"/>
      <c r="DM158" s="234"/>
    </row>
    <row r="159" spans="1:117" s="44" customFormat="1" ht="20.100000000000001" customHeight="1" x14ac:dyDescent="0.25">
      <c r="A159" s="549"/>
      <c r="B159" s="28" t="s">
        <v>77</v>
      </c>
      <c r="C159" s="29"/>
      <c r="D159" s="121">
        <v>6.97</v>
      </c>
      <c r="E159" s="122">
        <v>6.97</v>
      </c>
      <c r="F159" s="122">
        <v>6.97</v>
      </c>
      <c r="G159" s="122">
        <v>6.97</v>
      </c>
      <c r="H159" s="122">
        <v>6.97</v>
      </c>
      <c r="I159" s="122">
        <v>6.97</v>
      </c>
      <c r="J159" s="122">
        <v>6.97</v>
      </c>
      <c r="K159" s="122">
        <v>6.97</v>
      </c>
      <c r="L159" s="122">
        <v>6.97</v>
      </c>
      <c r="M159" s="122">
        <v>6.97</v>
      </c>
      <c r="N159" s="122">
        <v>6.97</v>
      </c>
      <c r="O159" s="123">
        <v>6.97</v>
      </c>
      <c r="P159" s="409"/>
      <c r="Q159" s="410">
        <v>6.97</v>
      </c>
      <c r="R159" s="84">
        <v>6.97</v>
      </c>
      <c r="S159" s="84">
        <v>6.97</v>
      </c>
      <c r="T159" s="84">
        <v>6.97</v>
      </c>
      <c r="U159" s="84">
        <v>6.97</v>
      </c>
      <c r="V159" s="84">
        <v>6.97</v>
      </c>
      <c r="W159" s="84">
        <v>6.97</v>
      </c>
      <c r="X159" s="84">
        <v>6.97</v>
      </c>
      <c r="Y159" s="84">
        <v>6.97</v>
      </c>
      <c r="Z159" s="84">
        <v>6.97</v>
      </c>
      <c r="AA159" s="84">
        <v>6.97</v>
      </c>
      <c r="AB159" s="430">
        <v>6.94</v>
      </c>
      <c r="AC159" s="411"/>
      <c r="AD159" s="231">
        <v>6.94</v>
      </c>
      <c r="AE159" s="230">
        <v>6.9261538461538397</v>
      </c>
      <c r="AF159" s="230">
        <v>6.9083870967741969</v>
      </c>
      <c r="AG159" s="230">
        <v>6.8933333333333282</v>
      </c>
      <c r="AH159" s="230">
        <v>6.89</v>
      </c>
      <c r="AI159" s="230">
        <v>6.8816666666666642</v>
      </c>
      <c r="AJ159" s="230">
        <v>6.8761290322580653</v>
      </c>
      <c r="AK159" s="240">
        <v>6.8700000000000028</v>
      </c>
      <c r="AL159" s="240">
        <v>6.8700000000000028</v>
      </c>
      <c r="AM159" s="240">
        <v>6.8700000000000028</v>
      </c>
      <c r="AN159" s="240">
        <v>6.8606666666666722</v>
      </c>
      <c r="AO159" s="233">
        <v>6.86</v>
      </c>
      <c r="AP159" s="240">
        <v>6.86</v>
      </c>
      <c r="AQ159" s="240">
        <v>6.86</v>
      </c>
      <c r="AR159" s="240">
        <v>6.86</v>
      </c>
      <c r="AS159" s="240">
        <v>6.86</v>
      </c>
      <c r="AT159" s="240">
        <v>6.86</v>
      </c>
      <c r="AU159" s="240">
        <v>6.86</v>
      </c>
      <c r="AV159" s="240">
        <v>6.86</v>
      </c>
      <c r="AW159" s="240">
        <v>6.86</v>
      </c>
      <c r="AX159" s="240">
        <v>6.86</v>
      </c>
      <c r="AY159" s="240">
        <v>6.86</v>
      </c>
      <c r="AZ159" s="240">
        <v>6.86</v>
      </c>
      <c r="BA159" s="240">
        <v>6.86</v>
      </c>
      <c r="BB159" s="301">
        <v>6.86</v>
      </c>
      <c r="BC159" s="290">
        <v>6.86</v>
      </c>
      <c r="BD159" s="290">
        <v>6.86</v>
      </c>
      <c r="BE159" s="292">
        <v>6.86</v>
      </c>
      <c r="BF159" s="290">
        <v>6.86</v>
      </c>
      <c r="BG159" s="290">
        <v>6.86</v>
      </c>
      <c r="BH159" s="292">
        <v>6.86</v>
      </c>
      <c r="BI159" s="292">
        <v>6.86</v>
      </c>
      <c r="BJ159" s="290">
        <v>6.86</v>
      </c>
      <c r="BK159" s="290">
        <v>6.86</v>
      </c>
      <c r="BL159" s="290">
        <v>6.86</v>
      </c>
      <c r="BM159" s="290">
        <v>6.86</v>
      </c>
      <c r="BN159" s="444"/>
      <c r="BO159" s="290">
        <v>6.86</v>
      </c>
      <c r="BP159" s="290">
        <v>6.86</v>
      </c>
      <c r="BQ159" s="290">
        <v>6.86</v>
      </c>
      <c r="BR159" s="290">
        <v>6.86</v>
      </c>
      <c r="BS159" s="290">
        <v>6.86</v>
      </c>
      <c r="BT159" s="290">
        <v>6.86</v>
      </c>
      <c r="BU159" s="290">
        <v>6.86</v>
      </c>
      <c r="BV159" s="290">
        <v>6.86</v>
      </c>
      <c r="BW159" s="240"/>
      <c r="BX159" s="240"/>
      <c r="BY159" s="240"/>
      <c r="BZ159" s="233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40"/>
      <c r="CL159" s="233"/>
      <c r="CM159" s="232"/>
      <c r="CN159" s="232"/>
      <c r="CO159" s="232"/>
      <c r="CP159" s="226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  <c r="DL159" s="234"/>
      <c r="DM159" s="234"/>
    </row>
    <row r="160" spans="1:117" s="38" customFormat="1" ht="20.100000000000001" customHeight="1" thickBot="1" x14ac:dyDescent="0.3">
      <c r="A160" s="549"/>
      <c r="B160" s="590" t="s">
        <v>49</v>
      </c>
      <c r="C160" s="591"/>
      <c r="D160" s="302">
        <f t="shared" ref="D160:AI160" si="66">(D15+D84)/(D87+D153)</f>
        <v>2.8771320756755019</v>
      </c>
      <c r="E160" s="285">
        <f t="shared" si="66"/>
        <v>3.2619779206503399</v>
      </c>
      <c r="F160" s="285">
        <f t="shared" si="66"/>
        <v>2.6055552329083356</v>
      </c>
      <c r="G160" s="285">
        <f t="shared" si="66"/>
        <v>3.0203134248344092</v>
      </c>
      <c r="H160" s="285">
        <f t="shared" si="66"/>
        <v>3.2361768988692332</v>
      </c>
      <c r="I160" s="285">
        <f t="shared" si="66"/>
        <v>2.7059623852082648</v>
      </c>
      <c r="J160" s="285">
        <f t="shared" si="66"/>
        <v>2.8429645273499062</v>
      </c>
      <c r="K160" s="285">
        <f t="shared" si="66"/>
        <v>2.5970903396263667</v>
      </c>
      <c r="L160" s="285">
        <f t="shared" si="66"/>
        <v>2.8474711089583362</v>
      </c>
      <c r="M160" s="285">
        <f t="shared" si="66"/>
        <v>3.1349361113672076</v>
      </c>
      <c r="N160" s="285">
        <f t="shared" si="66"/>
        <v>3.2449068939679084</v>
      </c>
      <c r="O160" s="373">
        <f t="shared" si="66"/>
        <v>3.410590328381224</v>
      </c>
      <c r="P160" s="285">
        <f t="shared" si="66"/>
        <v>2.9845631039184206</v>
      </c>
      <c r="Q160" s="302">
        <f t="shared" si="66"/>
        <v>3.3242941711240857</v>
      </c>
      <c r="R160" s="285">
        <f t="shared" si="66"/>
        <v>3.3040696986178966</v>
      </c>
      <c r="S160" s="285">
        <f t="shared" si="66"/>
        <v>3.0140106010878305</v>
      </c>
      <c r="T160" s="285">
        <f t="shared" si="66"/>
        <v>3.9160067045651852</v>
      </c>
      <c r="U160" s="285">
        <f t="shared" si="66"/>
        <v>3.0185109033090889</v>
      </c>
      <c r="V160" s="285">
        <f t="shared" si="66"/>
        <v>3.3570654377438736</v>
      </c>
      <c r="W160" s="285">
        <f t="shared" si="66"/>
        <v>3.4587657177957354</v>
      </c>
      <c r="X160" s="285">
        <f t="shared" si="66"/>
        <v>3.3339669988731311</v>
      </c>
      <c r="Y160" s="285">
        <f t="shared" si="66"/>
        <v>3.1308483978774944</v>
      </c>
      <c r="Z160" s="285">
        <f t="shared" si="66"/>
        <v>3.3197161035351215</v>
      </c>
      <c r="AA160" s="285">
        <f t="shared" si="66"/>
        <v>3.2477344912646782</v>
      </c>
      <c r="AB160" s="373">
        <f t="shared" si="66"/>
        <v>3.437807394572129</v>
      </c>
      <c r="AC160" s="285">
        <f t="shared" si="66"/>
        <v>3.3206363259677221</v>
      </c>
      <c r="AD160" s="302">
        <f t="shared" si="66"/>
        <v>3.3716527635788132</v>
      </c>
      <c r="AE160" s="285">
        <f t="shared" si="66"/>
        <v>3.5887324231285347</v>
      </c>
      <c r="AF160" s="285">
        <f t="shared" si="66"/>
        <v>3.5458999243165619</v>
      </c>
      <c r="AG160" s="285">
        <f t="shared" si="66"/>
        <v>5.183712625234608</v>
      </c>
      <c r="AH160" s="285">
        <f t="shared" si="66"/>
        <v>5.2278311196563001</v>
      </c>
      <c r="AI160" s="285">
        <f t="shared" si="66"/>
        <v>4.2610806974248705</v>
      </c>
      <c r="AJ160" s="285">
        <f t="shared" ref="AJ160:BO160" si="67">(AJ15+AJ84)/(AJ87+AJ153)</f>
        <v>6.3939281289793328</v>
      </c>
      <c r="AK160" s="285">
        <f t="shared" si="67"/>
        <v>4.8842788985942445</v>
      </c>
      <c r="AL160" s="285">
        <f t="shared" si="67"/>
        <v>5.6022080719451663</v>
      </c>
      <c r="AM160" s="285">
        <f t="shared" si="67"/>
        <v>5.2862851096965136</v>
      </c>
      <c r="AN160" s="285">
        <f t="shared" si="67"/>
        <v>5.7597443806116475</v>
      </c>
      <c r="AO160" s="373">
        <f t="shared" si="67"/>
        <v>6.0996066291126647</v>
      </c>
      <c r="AP160" s="285">
        <f t="shared" si="67"/>
        <v>6.1016703646310191</v>
      </c>
      <c r="AQ160" s="285">
        <f t="shared" si="67"/>
        <v>5.5662457792463771</v>
      </c>
      <c r="AR160" s="285">
        <f t="shared" si="67"/>
        <v>5.8985326654670729</v>
      </c>
      <c r="AS160" s="285">
        <f t="shared" si="67"/>
        <v>6.1087318158903248</v>
      </c>
      <c r="AT160" s="285">
        <f t="shared" si="67"/>
        <v>6.2709889800380045</v>
      </c>
      <c r="AU160" s="285">
        <f t="shared" si="67"/>
        <v>5.9211608189356824</v>
      </c>
      <c r="AV160" s="285">
        <f t="shared" si="67"/>
        <v>6.6636516549999998</v>
      </c>
      <c r="AW160" s="285">
        <f t="shared" si="67"/>
        <v>5.8894146436707882</v>
      </c>
      <c r="AX160" s="285">
        <f t="shared" si="67"/>
        <v>5.7517959673599846</v>
      </c>
      <c r="AY160" s="285">
        <f t="shared" si="67"/>
        <v>6.4019578020398962</v>
      </c>
      <c r="AZ160" s="285">
        <f t="shared" si="67"/>
        <v>5.7066982578305439</v>
      </c>
      <c r="BA160" s="285">
        <f t="shared" si="67"/>
        <v>5.9175895330748745</v>
      </c>
      <c r="BB160" s="302">
        <f t="shared" si="67"/>
        <v>6.5527787376268822</v>
      </c>
      <c r="BC160" s="285">
        <f t="shared" si="67"/>
        <v>5.3295972973355772</v>
      </c>
      <c r="BD160" s="285">
        <f t="shared" si="67"/>
        <v>5.4711684350543175</v>
      </c>
      <c r="BE160" s="285">
        <f t="shared" si="67"/>
        <v>6.5508573728085233</v>
      </c>
      <c r="BF160" s="285">
        <f t="shared" si="67"/>
        <v>6.0812392814858036</v>
      </c>
      <c r="BG160" s="285">
        <f t="shared" si="67"/>
        <v>5.8697022998744757</v>
      </c>
      <c r="BH160" s="285">
        <f t="shared" si="67"/>
        <v>6.1265531744913897</v>
      </c>
      <c r="BI160" s="285">
        <f t="shared" si="67"/>
        <v>5.6825977969680848</v>
      </c>
      <c r="BJ160" s="285">
        <f t="shared" si="67"/>
        <v>5.124374843273273</v>
      </c>
      <c r="BK160" s="285">
        <f t="shared" si="67"/>
        <v>5.4132280646174626</v>
      </c>
      <c r="BL160" s="285">
        <f t="shared" si="67"/>
        <v>5.6325600533304669</v>
      </c>
      <c r="BM160" s="285">
        <f t="shared" si="67"/>
        <v>6.03423246304245</v>
      </c>
      <c r="BN160" s="445">
        <f t="shared" si="67"/>
        <v>5.8256525335468705</v>
      </c>
      <c r="BO160" s="285">
        <f t="shared" si="67"/>
        <v>6.5598100891647171</v>
      </c>
      <c r="BP160" s="285">
        <f t="shared" ref="BP160:CH160" si="68">(BP15+BP84)/(BP87+BP153)</f>
        <v>5.238418320000001</v>
      </c>
      <c r="BQ160" s="285">
        <f t="shared" si="68"/>
        <v>5.7592924000109669</v>
      </c>
      <c r="BR160" s="285">
        <f t="shared" si="68"/>
        <v>6.357940745292165</v>
      </c>
      <c r="BS160" s="285">
        <f t="shared" si="68"/>
        <v>5.8974869851722742</v>
      </c>
      <c r="BT160" s="285">
        <f t="shared" si="68"/>
        <v>5.6787929430375144</v>
      </c>
      <c r="BU160" s="285">
        <f t="shared" si="68"/>
        <v>7.0235410535324432</v>
      </c>
      <c r="BV160" s="285">
        <f t="shared" si="68"/>
        <v>5.5262752069285703</v>
      </c>
      <c r="BW160" s="285">
        <f t="shared" si="68"/>
        <v>5.5426914227016368</v>
      </c>
      <c r="BX160" s="285">
        <f t="shared" si="68"/>
        <v>5.9076141242679867</v>
      </c>
      <c r="BY160" s="285">
        <f t="shared" si="68"/>
        <v>5.7180883593193501</v>
      </c>
      <c r="BZ160" s="373">
        <f t="shared" si="68"/>
        <v>6.1290600208753698</v>
      </c>
      <c r="CA160" s="285">
        <f t="shared" si="68"/>
        <v>5.8750630608195511</v>
      </c>
      <c r="CB160" s="285">
        <f t="shared" si="68"/>
        <v>5.711236947601912</v>
      </c>
      <c r="CC160" s="285">
        <f t="shared" si="68"/>
        <v>5.3392793938553815</v>
      </c>
      <c r="CD160" s="285">
        <f t="shared" si="68"/>
        <v>6.5159991450437698</v>
      </c>
      <c r="CE160" s="285">
        <f t="shared" si="68"/>
        <v>5.8634625123164419</v>
      </c>
      <c r="CF160" s="285">
        <f t="shared" si="68"/>
        <v>5.619055409529679</v>
      </c>
      <c r="CG160" s="285">
        <f t="shared" si="68"/>
        <v>6.3979371536449889</v>
      </c>
      <c r="CH160" s="285">
        <f t="shared" si="68"/>
        <v>4.9620930658609597</v>
      </c>
      <c r="CI160" s="285">
        <f t="shared" ref="CI160:CJ160" si="69">(CI15+CI84)/(CI87+CI153)</f>
        <v>4.6839682359426797</v>
      </c>
      <c r="CJ160" s="285">
        <f t="shared" si="69"/>
        <v>5.1417120950607185</v>
      </c>
      <c r="CK160" s="285">
        <f t="shared" ref="CK160:CL160" si="70">(CK15+CK84)/(CK87+CK153)</f>
        <v>4.9516278397836739</v>
      </c>
      <c r="CL160" s="373">
        <f t="shared" si="70"/>
        <v>5.4645545860729197</v>
      </c>
      <c r="CM160" s="2"/>
      <c r="CN160" s="2"/>
      <c r="CO160" s="2"/>
      <c r="CP160" s="227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  <c r="DK160" s="234"/>
      <c r="DL160" s="234"/>
      <c r="DM160" s="234"/>
    </row>
    <row r="161" spans="1:117" s="38" customFormat="1" ht="20.100000000000001" customHeight="1" x14ac:dyDescent="0.25">
      <c r="A161" s="549"/>
      <c r="B161" s="28" t="s">
        <v>78</v>
      </c>
      <c r="C161" s="29"/>
      <c r="D161" s="90">
        <v>1.4823500000000001</v>
      </c>
      <c r="E161" s="91">
        <v>1.4956400000000001</v>
      </c>
      <c r="F161" s="91">
        <v>1.5070300000000001</v>
      </c>
      <c r="G161" s="91">
        <v>1.51573</v>
      </c>
      <c r="H161" s="91">
        <v>1.5223199999999999</v>
      </c>
      <c r="I161" s="91">
        <v>1.5275399999999999</v>
      </c>
      <c r="J161" s="91">
        <v>1.5307299999999999</v>
      </c>
      <c r="K161" s="91">
        <v>1.5328900000000001</v>
      </c>
      <c r="L161" s="91">
        <v>1.5346900000000001</v>
      </c>
      <c r="M161" s="91">
        <v>1.53589</v>
      </c>
      <c r="N161" s="91">
        <v>1.5368200000000001</v>
      </c>
      <c r="O161" s="414">
        <v>1.5375399999999999</v>
      </c>
      <c r="P161" s="408"/>
      <c r="Q161" s="92">
        <v>1.53793</v>
      </c>
      <c r="R161" s="93">
        <v>1.5380499999999999</v>
      </c>
      <c r="S161" s="93">
        <v>1.53826</v>
      </c>
      <c r="T161" s="93">
        <v>1.5389600000000001</v>
      </c>
      <c r="U161" s="93">
        <v>1.5403100000000001</v>
      </c>
      <c r="V161" s="93">
        <v>1.5420100000000001</v>
      </c>
      <c r="W161" s="93">
        <v>1.5436099999999999</v>
      </c>
      <c r="X161" s="93">
        <v>1.5460499999999999</v>
      </c>
      <c r="Y161" s="93">
        <v>1.5492600000000001</v>
      </c>
      <c r="Z161" s="93">
        <v>1.5527200000000001</v>
      </c>
      <c r="AA161" s="93">
        <v>1.5579799999999999</v>
      </c>
      <c r="AB161" s="164">
        <v>1.5645100000000001</v>
      </c>
      <c r="AC161" s="408"/>
      <c r="AD161" s="202">
        <v>1.5729</v>
      </c>
      <c r="AE161" s="203">
        <v>1.5829800000000001</v>
      </c>
      <c r="AF161" s="203">
        <v>1.5949899999999999</v>
      </c>
      <c r="AG161" s="203">
        <v>1.60812</v>
      </c>
      <c r="AH161" s="203">
        <v>1.6227499999999999</v>
      </c>
      <c r="AI161" s="203">
        <v>1.6371</v>
      </c>
      <c r="AJ161" s="203">
        <v>1.65073</v>
      </c>
      <c r="AK161" s="203">
        <v>1.66629</v>
      </c>
      <c r="AL161" s="203">
        <v>1.6803900000000001</v>
      </c>
      <c r="AM161" s="203">
        <v>1.6939200000000001</v>
      </c>
      <c r="AN161" s="203">
        <v>1.70662</v>
      </c>
      <c r="AO161" s="204">
        <v>1.7180200000000001</v>
      </c>
      <c r="AP161" s="203">
        <v>1.7285999999999999</v>
      </c>
      <c r="AQ161" s="203">
        <v>1.73722</v>
      </c>
      <c r="AR161" s="203">
        <v>1.7441199999999999</v>
      </c>
      <c r="AS161" s="203">
        <v>1.7503299999999999</v>
      </c>
      <c r="AT161" s="203">
        <v>1.7562199999999999</v>
      </c>
      <c r="AU161" s="203">
        <v>1.7622100000000001</v>
      </c>
      <c r="AV161" s="327">
        <v>1.7689299999999999</v>
      </c>
      <c r="AW161" s="327">
        <v>1.7752600000000001</v>
      </c>
      <c r="AX161" s="327">
        <v>1.7811399999999999</v>
      </c>
      <c r="AY161" s="327">
        <v>1.7879700000000001</v>
      </c>
      <c r="AZ161" s="327">
        <v>1.79437</v>
      </c>
      <c r="BA161" s="327">
        <v>1.80078</v>
      </c>
      <c r="BB161" s="303">
        <v>1.8075000000000001</v>
      </c>
      <c r="BC161" s="291">
        <v>1.8145800000000001</v>
      </c>
      <c r="BD161" s="291">
        <v>1.8211999999999999</v>
      </c>
      <c r="BE161" s="291">
        <v>1.82942</v>
      </c>
      <c r="BF161" s="291">
        <v>1.8368599999999999</v>
      </c>
      <c r="BG161" s="291">
        <v>1.84368</v>
      </c>
      <c r="BH161" s="299">
        <v>1.8512900000000001</v>
      </c>
      <c r="BI161" s="299">
        <v>1.85859</v>
      </c>
      <c r="BJ161" s="299">
        <v>1.86754</v>
      </c>
      <c r="BK161" s="299">
        <v>1.8778900000000001</v>
      </c>
      <c r="BL161" s="299">
        <v>1.8887100000000001</v>
      </c>
      <c r="BM161" s="299">
        <v>1.8999299999999999</v>
      </c>
      <c r="BN161" s="446"/>
      <c r="BO161" s="291">
        <v>1.91005</v>
      </c>
      <c r="BP161" s="291">
        <v>1.91974</v>
      </c>
      <c r="BQ161" s="291">
        <v>1.9292499999999999</v>
      </c>
      <c r="BR161" s="291">
        <v>1.93885</v>
      </c>
      <c r="BS161" s="291">
        <v>1.94835</v>
      </c>
      <c r="BT161" s="291">
        <v>1.9587699999999999</v>
      </c>
      <c r="BU161" s="291">
        <v>1.96984</v>
      </c>
      <c r="BV161" s="291">
        <v>1.98082</v>
      </c>
      <c r="BW161" s="388"/>
      <c r="BX161" s="388"/>
      <c r="BY161" s="388"/>
      <c r="BZ161" s="374"/>
      <c r="CA161" s="388"/>
      <c r="CB161" s="388"/>
      <c r="CC161" s="388"/>
      <c r="CD161" s="388"/>
      <c r="CE161" s="388"/>
      <c r="CF161" s="388"/>
      <c r="CG161" s="388"/>
      <c r="CH161" s="388"/>
      <c r="CI161" s="388"/>
      <c r="CJ161" s="388"/>
      <c r="CK161" s="388"/>
      <c r="CL161" s="374"/>
      <c r="CM161" s="2"/>
      <c r="CN161" s="2"/>
      <c r="CO161" s="2"/>
      <c r="CP161" s="227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  <c r="DK161" s="234"/>
      <c r="DL161" s="234"/>
      <c r="DM161" s="234"/>
    </row>
    <row r="162" spans="1:117" ht="20.100000000000001" customHeight="1" thickBot="1" x14ac:dyDescent="0.25">
      <c r="A162" s="549"/>
      <c r="B162" s="600" t="s">
        <v>49</v>
      </c>
      <c r="C162" s="601"/>
      <c r="D162" s="302">
        <f t="shared" ref="D162:AI162" si="71">(D50+D81)/(D121+D151)</f>
        <v>3.6697690379930368</v>
      </c>
      <c r="E162" s="285">
        <f t="shared" si="71"/>
        <v>3.6166605939080245</v>
      </c>
      <c r="F162" s="285">
        <f t="shared" si="71"/>
        <v>3.6798722818261926</v>
      </c>
      <c r="G162" s="285">
        <f t="shared" si="71"/>
        <v>3.3294272321257092</v>
      </c>
      <c r="H162" s="285">
        <f t="shared" si="71"/>
        <v>3.1770080690580373</v>
      </c>
      <c r="I162" s="285">
        <f t="shared" si="71"/>
        <v>3.231216699529293</v>
      </c>
      <c r="J162" s="285">
        <f t="shared" si="71"/>
        <v>2.9651370742269574</v>
      </c>
      <c r="K162" s="285">
        <f t="shared" si="71"/>
        <v>3.7107307857442136</v>
      </c>
      <c r="L162" s="285">
        <f t="shared" si="71"/>
        <v>3.5442532762002279</v>
      </c>
      <c r="M162" s="285">
        <f t="shared" si="71"/>
        <v>3.9552659474908731</v>
      </c>
      <c r="N162" s="285">
        <f t="shared" si="71"/>
        <v>4.0678412247373599</v>
      </c>
      <c r="O162" s="373">
        <f t="shared" si="71"/>
        <v>3.5827437671103999</v>
      </c>
      <c r="P162" s="285">
        <f t="shared" si="71"/>
        <v>3.5341210523884969</v>
      </c>
      <c r="Q162" s="302">
        <f t="shared" si="71"/>
        <v>3.5356118696181658</v>
      </c>
      <c r="R162" s="285">
        <f t="shared" si="71"/>
        <v>3.5095221846057454</v>
      </c>
      <c r="S162" s="285">
        <f t="shared" si="71"/>
        <v>3.1972777289160494</v>
      </c>
      <c r="T162" s="285">
        <f t="shared" si="71"/>
        <v>3.9644141490813185</v>
      </c>
      <c r="U162" s="285">
        <f t="shared" si="71"/>
        <v>4.0877411449207042</v>
      </c>
      <c r="V162" s="285">
        <f t="shared" si="71"/>
        <v>3.6738303281989437</v>
      </c>
      <c r="W162" s="285">
        <f t="shared" si="71"/>
        <v>3.7988204003715031</v>
      </c>
      <c r="X162" s="285">
        <f t="shared" si="71"/>
        <v>3.4953556921879469</v>
      </c>
      <c r="Y162" s="285">
        <f t="shared" si="71"/>
        <v>3.4456966463731065</v>
      </c>
      <c r="Z162" s="285">
        <f t="shared" si="71"/>
        <v>4.0479747276689473</v>
      </c>
      <c r="AA162" s="285">
        <f t="shared" si="71"/>
        <v>3.9312371871574854</v>
      </c>
      <c r="AB162" s="373">
        <f t="shared" si="71"/>
        <v>5.4989634606227744</v>
      </c>
      <c r="AC162" s="285">
        <f t="shared" si="71"/>
        <v>3.8807435337471179</v>
      </c>
      <c r="AD162" s="302">
        <f t="shared" si="71"/>
        <v>3.3191708278487928</v>
      </c>
      <c r="AE162" s="285">
        <f t="shared" si="71"/>
        <v>3.2370734461172974</v>
      </c>
      <c r="AF162" s="285">
        <f t="shared" si="71"/>
        <v>3.5596741390483015</v>
      </c>
      <c r="AG162" s="285">
        <f t="shared" si="71"/>
        <v>4.2136218446432858</v>
      </c>
      <c r="AH162" s="285">
        <f t="shared" si="71"/>
        <v>5.0225431922672685</v>
      </c>
      <c r="AI162" s="285">
        <f t="shared" si="71"/>
        <v>4.1533614133866452</v>
      </c>
      <c r="AJ162" s="285">
        <f t="shared" ref="AJ162:BO162" si="72">(AJ50+AJ81)/(AJ121+AJ151)</f>
        <v>4.8306668975699765</v>
      </c>
      <c r="AK162" s="285">
        <f t="shared" si="72"/>
        <v>3.6476297960663162</v>
      </c>
      <c r="AL162" s="285">
        <f t="shared" si="72"/>
        <v>3.9951472333533156</v>
      </c>
      <c r="AM162" s="285">
        <f t="shared" si="72"/>
        <v>3.9475269145697256</v>
      </c>
      <c r="AN162" s="285">
        <f t="shared" si="72"/>
        <v>3.451084224800498</v>
      </c>
      <c r="AO162" s="373">
        <f t="shared" si="72"/>
        <v>4.4167225397038781</v>
      </c>
      <c r="AP162" s="285">
        <f t="shared" si="72"/>
        <v>3.5470601486118278</v>
      </c>
      <c r="AQ162" s="285">
        <f t="shared" si="72"/>
        <v>3.726669526349518</v>
      </c>
      <c r="AR162" s="285">
        <f t="shared" si="72"/>
        <v>3.4921633993756722</v>
      </c>
      <c r="AS162" s="285">
        <f t="shared" si="72"/>
        <v>3.4335865378416832</v>
      </c>
      <c r="AT162" s="285">
        <f t="shared" si="72"/>
        <v>4.8215086135526493</v>
      </c>
      <c r="AU162" s="285">
        <f t="shared" si="72"/>
        <v>4.3250801641187824</v>
      </c>
      <c r="AV162" s="285">
        <f t="shared" si="72"/>
        <v>3.5626922832503092</v>
      </c>
      <c r="AW162" s="285">
        <f t="shared" si="72"/>
        <v>3.818416779907178</v>
      </c>
      <c r="AX162" s="285">
        <f t="shared" si="72"/>
        <v>2.7154368168424772</v>
      </c>
      <c r="AY162" s="285">
        <f t="shared" si="72"/>
        <v>4.7902340584734402</v>
      </c>
      <c r="AZ162" s="285">
        <f t="shared" si="72"/>
        <v>3.9868494616410923</v>
      </c>
      <c r="BA162" s="285">
        <f t="shared" si="72"/>
        <v>4.1430125889548783</v>
      </c>
      <c r="BB162" s="302">
        <f t="shared" si="72"/>
        <v>4.5407169019762108</v>
      </c>
      <c r="BC162" s="285">
        <f t="shared" si="72"/>
        <v>4.8866605412763615</v>
      </c>
      <c r="BD162" s="285">
        <f t="shared" si="72"/>
        <v>4.9408474003494121</v>
      </c>
      <c r="BE162" s="285">
        <f t="shared" si="72"/>
        <v>4.6347431043745351</v>
      </c>
      <c r="BF162" s="285">
        <f t="shared" si="72"/>
        <v>5.0581990917209376</v>
      </c>
      <c r="BG162" s="285">
        <f t="shared" si="72"/>
        <v>6.969022825840959</v>
      </c>
      <c r="BH162" s="285">
        <f t="shared" si="72"/>
        <v>4.9607264204602188</v>
      </c>
      <c r="BI162" s="285">
        <f t="shared" si="72"/>
        <v>6.1502419779562461</v>
      </c>
      <c r="BJ162" s="285">
        <f t="shared" si="72"/>
        <v>5.5605890027673253</v>
      </c>
      <c r="BK162" s="285">
        <f t="shared" si="72"/>
        <v>4.9386989227760756</v>
      </c>
      <c r="BL162" s="285">
        <f t="shared" si="72"/>
        <v>4.807737406424323</v>
      </c>
      <c r="BM162" s="285">
        <f t="shared" si="72"/>
        <v>5.3181244352579835</v>
      </c>
      <c r="BN162" s="445">
        <f t="shared" si="72"/>
        <v>5.2268717542744181</v>
      </c>
      <c r="BO162" s="285">
        <f t="shared" si="72"/>
        <v>5.2639951508916027</v>
      </c>
      <c r="BP162" s="285">
        <f t="shared" ref="BP162:CH162" si="73">(BP50+BP81)/(BP121+BP151)</f>
        <v>5.3811340618490506</v>
      </c>
      <c r="BQ162" s="285">
        <f t="shared" si="73"/>
        <v>5.7017889587932071</v>
      </c>
      <c r="BR162" s="285">
        <f t="shared" si="73"/>
        <v>5.8621928826847594</v>
      </c>
      <c r="BS162" s="285">
        <f t="shared" si="73"/>
        <v>6.5881847198645289</v>
      </c>
      <c r="BT162" s="285">
        <f t="shared" si="73"/>
        <v>5.709072022241747</v>
      </c>
      <c r="BU162" s="285">
        <f t="shared" si="73"/>
        <v>4.8722894306944546</v>
      </c>
      <c r="BV162" s="285">
        <f t="shared" si="73"/>
        <v>5.1745249477901893</v>
      </c>
      <c r="BW162" s="285">
        <f t="shared" si="73"/>
        <v>4.1340081031840956</v>
      </c>
      <c r="BX162" s="285">
        <f t="shared" si="73"/>
        <v>4.1379122021713455</v>
      </c>
      <c r="BY162" s="285">
        <f t="shared" si="73"/>
        <v>3.4520112615465339</v>
      </c>
      <c r="BZ162" s="373">
        <f t="shared" si="73"/>
        <v>3.2948596383764048</v>
      </c>
      <c r="CA162" s="285">
        <f t="shared" si="73"/>
        <v>3.2002491027023559</v>
      </c>
      <c r="CB162" s="285">
        <f t="shared" si="73"/>
        <v>2.9330751274078595</v>
      </c>
      <c r="CC162" s="285">
        <f t="shared" si="73"/>
        <v>2.6066823142648312</v>
      </c>
      <c r="CD162" s="285">
        <f t="shared" si="73"/>
        <v>3.1378679061940522</v>
      </c>
      <c r="CE162" s="285">
        <f t="shared" si="73"/>
        <v>2.6684271903330568</v>
      </c>
      <c r="CF162" s="285">
        <f t="shared" ref="CF162:CG162" si="74">(CF50+CF81)/(CF121+CF151)</f>
        <v>2.7114395617074041</v>
      </c>
      <c r="CG162" s="285">
        <f t="shared" si="74"/>
        <v>1.8526733219659794</v>
      </c>
      <c r="CH162" s="285">
        <f t="shared" si="73"/>
        <v>2.0912066571906731</v>
      </c>
      <c r="CI162" s="285">
        <f t="shared" ref="CI162:CJ162" si="75">(CI50+CI81)/(CI121+CI151)</f>
        <v>1.9187148483183765</v>
      </c>
      <c r="CJ162" s="285">
        <f t="shared" si="75"/>
        <v>2.3943280318750331</v>
      </c>
      <c r="CK162" s="285">
        <f t="shared" ref="CK162:CL162" si="76">(CK50+CK81)/(CK121+CK151)</f>
        <v>1.8236352029033653</v>
      </c>
      <c r="CL162" s="373">
        <f t="shared" si="76"/>
        <v>3.75307171198381</v>
      </c>
      <c r="CM162" s="152"/>
      <c r="CN162" s="152"/>
      <c r="CO162" s="152"/>
      <c r="CP162" s="228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  <c r="DK162" s="234"/>
      <c r="DL162" s="234"/>
      <c r="DM162" s="234"/>
    </row>
    <row r="163" spans="1:117" ht="20.100000000000001" customHeight="1" x14ac:dyDescent="0.25">
      <c r="A163" s="549"/>
      <c r="B163" s="353" t="s">
        <v>193</v>
      </c>
      <c r="C163" s="353"/>
      <c r="D163" s="354"/>
      <c r="E163" s="354"/>
      <c r="F163" s="354"/>
      <c r="G163" s="354"/>
      <c r="H163" s="354"/>
      <c r="I163" s="354"/>
      <c r="J163" s="354"/>
      <c r="K163" s="354"/>
      <c r="L163" s="354"/>
      <c r="M163" s="354"/>
      <c r="N163" s="354"/>
      <c r="O163" s="354"/>
      <c r="P163" s="355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355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357"/>
      <c r="BR163" s="67"/>
      <c r="BS163" s="67"/>
      <c r="BT163" s="67"/>
      <c r="BU163" s="67"/>
      <c r="BV163" s="357"/>
      <c r="BW163" s="389"/>
      <c r="BX163" s="389"/>
      <c r="BY163" s="151"/>
      <c r="BZ163" s="151"/>
      <c r="CA163" s="151"/>
      <c r="CB163" s="389"/>
      <c r="CC163" s="151"/>
      <c r="CD163" s="151"/>
      <c r="CE163" s="151"/>
      <c r="CF163" s="151"/>
      <c r="CG163" s="151"/>
      <c r="CH163" s="151"/>
      <c r="CI163" s="151"/>
      <c r="CJ163" s="151"/>
      <c r="CK163" s="389"/>
      <c r="CL163" s="151"/>
      <c r="CM163" s="152"/>
      <c r="CN163" s="152"/>
      <c r="CO163" s="152"/>
      <c r="CP163" s="228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234"/>
      <c r="DK163" s="234"/>
      <c r="DL163" s="234"/>
      <c r="DM163" s="234"/>
    </row>
    <row r="164" spans="1:117" ht="20.100000000000001" customHeight="1" x14ac:dyDescent="0.25">
      <c r="A164" s="549"/>
      <c r="B164" s="353"/>
      <c r="C164" s="353"/>
      <c r="D164" s="354"/>
      <c r="E164" s="354"/>
      <c r="F164" s="354"/>
      <c r="G164" s="354"/>
      <c r="H164" s="354"/>
      <c r="I164" s="354"/>
      <c r="J164" s="354"/>
      <c r="K164" s="354"/>
      <c r="L164" s="354"/>
      <c r="M164" s="354"/>
      <c r="N164" s="354"/>
      <c r="O164" s="354"/>
      <c r="P164" s="355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355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1"/>
      <c r="CK164" s="151"/>
      <c r="CL164" s="151"/>
      <c r="CM164" s="152"/>
      <c r="CN164" s="152"/>
      <c r="CO164" s="152"/>
      <c r="CP164" s="228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  <c r="DL164" s="234"/>
      <c r="DM164" s="234"/>
    </row>
    <row r="165" spans="1:117" ht="20.100000000000001" customHeight="1" thickBot="1" x14ac:dyDescent="0.3">
      <c r="A165" s="549"/>
      <c r="B165" s="305" t="s">
        <v>109</v>
      </c>
      <c r="C165" s="305"/>
      <c r="D165" s="305"/>
      <c r="E165" s="305"/>
      <c r="F165" s="305"/>
      <c r="G165" s="72"/>
      <c r="H165" s="72"/>
      <c r="I165" s="72"/>
      <c r="J165" s="72"/>
      <c r="K165" s="72"/>
      <c r="L165" s="148"/>
      <c r="M165" s="148"/>
      <c r="N165" s="148"/>
      <c r="O165" s="148"/>
      <c r="P165" s="80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356"/>
      <c r="BR165" s="148"/>
      <c r="BS165" s="148"/>
      <c r="BT165" s="148"/>
      <c r="BU165" s="148"/>
      <c r="BV165" s="356"/>
      <c r="BW165" s="356"/>
      <c r="BX165" s="356"/>
      <c r="BY165" s="148"/>
      <c r="BZ165" s="148"/>
      <c r="CA165" s="148"/>
      <c r="CB165" s="356"/>
      <c r="CC165" s="148"/>
      <c r="CD165" s="148"/>
      <c r="CE165" s="148"/>
      <c r="CF165" s="148"/>
      <c r="CG165" s="148"/>
      <c r="CH165" s="148"/>
      <c r="CI165" s="148"/>
      <c r="CJ165" s="148"/>
      <c r="CK165" s="356"/>
      <c r="CL165" s="148"/>
      <c r="CM165" s="81"/>
      <c r="CN165" s="81"/>
      <c r="CO165" s="81"/>
      <c r="CP165" s="81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  <c r="DL165" s="234"/>
      <c r="DM165" s="234"/>
    </row>
    <row r="166" spans="1:117" ht="20.100000000000001" customHeight="1" thickBot="1" x14ac:dyDescent="0.35">
      <c r="A166" s="549"/>
      <c r="B166" s="328"/>
      <c r="C166" s="322" t="s">
        <v>111</v>
      </c>
      <c r="D166" s="323">
        <f t="shared" ref="D166:BP166" si="77">+D168+D170+D172+D174</f>
        <v>2588.7615783046463</v>
      </c>
      <c r="E166" s="324">
        <f t="shared" si="77"/>
        <v>1542.0943257036242</v>
      </c>
      <c r="F166" s="324">
        <f t="shared" si="77"/>
        <v>2376.6545797444564</v>
      </c>
      <c r="G166" s="324">
        <f t="shared" si="77"/>
        <v>1740.5745345458877</v>
      </c>
      <c r="H166" s="324">
        <f t="shared" si="77"/>
        <v>1557.488181108625</v>
      </c>
      <c r="I166" s="324">
        <f t="shared" si="77"/>
        <v>1251.8941188329802</v>
      </c>
      <c r="J166" s="324">
        <f t="shared" si="77"/>
        <v>1017.5470640863957</v>
      </c>
      <c r="K166" s="324">
        <f t="shared" si="77"/>
        <v>495.8973642426094</v>
      </c>
      <c r="L166" s="324">
        <f t="shared" si="77"/>
        <v>614.63520010395132</v>
      </c>
      <c r="M166" s="324">
        <f t="shared" si="77"/>
        <v>1295.8248839478986</v>
      </c>
      <c r="N166" s="324">
        <f t="shared" si="77"/>
        <v>1764.8474226532758</v>
      </c>
      <c r="O166" s="325">
        <f t="shared" si="77"/>
        <v>1547.095450483142</v>
      </c>
      <c r="P166" s="324">
        <f t="shared" si="77"/>
        <v>17793.314703757493</v>
      </c>
      <c r="Q166" s="323">
        <f t="shared" si="77"/>
        <v>2501.6358281167791</v>
      </c>
      <c r="R166" s="324">
        <f t="shared" si="77"/>
        <v>1753.1068143374739</v>
      </c>
      <c r="S166" s="324">
        <f t="shared" si="77"/>
        <v>1239.441870288269</v>
      </c>
      <c r="T166" s="324">
        <f t="shared" si="77"/>
        <v>2104.5252439749715</v>
      </c>
      <c r="U166" s="324">
        <f t="shared" si="77"/>
        <v>1186.2977953471484</v>
      </c>
      <c r="V166" s="324">
        <f t="shared" si="77"/>
        <v>1726.3310406698897</v>
      </c>
      <c r="W166" s="324">
        <f t="shared" si="77"/>
        <v>1078.896356800426</v>
      </c>
      <c r="X166" s="324">
        <f t="shared" si="77"/>
        <v>1553.7538609115866</v>
      </c>
      <c r="Y166" s="324">
        <f t="shared" si="77"/>
        <v>2090.356246469707</v>
      </c>
      <c r="Z166" s="324">
        <f t="shared" si="77"/>
        <v>2103.8966210157751</v>
      </c>
      <c r="AA166" s="324">
        <f t="shared" si="77"/>
        <v>1803.2185844182488</v>
      </c>
      <c r="AB166" s="325">
        <f t="shared" si="77"/>
        <v>2098.9093207559531</v>
      </c>
      <c r="AC166" s="324">
        <f t="shared" si="77"/>
        <v>21240.369583106229</v>
      </c>
      <c r="AD166" s="323">
        <f t="shared" si="77"/>
        <v>1874.4898725065577</v>
      </c>
      <c r="AE166" s="324">
        <f t="shared" si="77"/>
        <v>2407.1874719002321</v>
      </c>
      <c r="AF166" s="324">
        <f t="shared" si="77"/>
        <v>2913.6236790697412</v>
      </c>
      <c r="AG166" s="324">
        <f t="shared" si="77"/>
        <v>3813.8879679389224</v>
      </c>
      <c r="AH166" s="324">
        <f t="shared" si="77"/>
        <v>4316.9198411973466</v>
      </c>
      <c r="AI166" s="324">
        <f t="shared" si="77"/>
        <v>4239.9866009321713</v>
      </c>
      <c r="AJ166" s="324">
        <f t="shared" si="77"/>
        <v>5392.6510195517858</v>
      </c>
      <c r="AK166" s="324">
        <f t="shared" si="77"/>
        <v>4680.4648220305853</v>
      </c>
      <c r="AL166" s="324">
        <f t="shared" si="77"/>
        <v>5077.989718513465</v>
      </c>
      <c r="AM166" s="324">
        <f t="shared" si="77"/>
        <v>3652.5158793933533</v>
      </c>
      <c r="AN166" s="324">
        <f t="shared" si="77"/>
        <v>4217.6088403521526</v>
      </c>
      <c r="AO166" s="325">
        <f t="shared" si="77"/>
        <v>4643.305696450293</v>
      </c>
      <c r="AP166" s="324">
        <f t="shared" si="77"/>
        <v>4228.3937826469582</v>
      </c>
      <c r="AQ166" s="324">
        <f t="shared" si="77"/>
        <v>5522.7781438397687</v>
      </c>
      <c r="AR166" s="324">
        <f t="shared" si="77"/>
        <v>6228.2780369439524</v>
      </c>
      <c r="AS166" s="324">
        <f t="shared" si="77"/>
        <v>4505.7761239360952</v>
      </c>
      <c r="AT166" s="324">
        <f t="shared" si="77"/>
        <v>7440.8712272816801</v>
      </c>
      <c r="AU166" s="324">
        <f t="shared" si="77"/>
        <v>4019.6503883150162</v>
      </c>
      <c r="AV166" s="324">
        <f t="shared" si="77"/>
        <v>4112.2445788598261</v>
      </c>
      <c r="AW166" s="324">
        <f t="shared" si="77"/>
        <v>4463.917951798343</v>
      </c>
      <c r="AX166" s="324">
        <f t="shared" si="77"/>
        <v>4815.5992404342524</v>
      </c>
      <c r="AY166" s="324">
        <f t="shared" si="77"/>
        <v>6577.1634778596599</v>
      </c>
      <c r="AZ166" s="324">
        <f t="shared" si="77"/>
        <v>4540.3975930608931</v>
      </c>
      <c r="BA166" s="325">
        <f t="shared" si="77"/>
        <v>3630.9605585927761</v>
      </c>
      <c r="BB166" s="323">
        <f t="shared" si="77"/>
        <v>3425.9025072096742</v>
      </c>
      <c r="BC166" s="324">
        <f t="shared" si="77"/>
        <v>4287.5734801646649</v>
      </c>
      <c r="BD166" s="324">
        <f t="shared" si="77"/>
        <v>4679.6385540733445</v>
      </c>
      <c r="BE166" s="324">
        <f t="shared" si="77"/>
        <v>3598.9874000204222</v>
      </c>
      <c r="BF166" s="324">
        <f t="shared" si="77"/>
        <v>5026.8078198865769</v>
      </c>
      <c r="BG166" s="324">
        <f t="shared" si="77"/>
        <v>7426.0926745981151</v>
      </c>
      <c r="BH166" s="324">
        <f t="shared" si="77"/>
        <v>6271.0202478864567</v>
      </c>
      <c r="BI166" s="324">
        <f t="shared" si="77"/>
        <v>6969.0359478952669</v>
      </c>
      <c r="BJ166" s="324">
        <f t="shared" si="77"/>
        <v>8187.7780361784089</v>
      </c>
      <c r="BK166" s="324">
        <f t="shared" si="77"/>
        <v>8419.4686110001876</v>
      </c>
      <c r="BL166" s="324">
        <f t="shared" si="77"/>
        <v>11868.693490545065</v>
      </c>
      <c r="BM166" s="324">
        <f t="shared" si="77"/>
        <v>12612.196358947454</v>
      </c>
      <c r="BN166" s="442">
        <f>SUM(BB166:BM166)</f>
        <v>82773.195128405641</v>
      </c>
      <c r="BO166" s="324">
        <f t="shared" si="77"/>
        <v>13270.253212600261</v>
      </c>
      <c r="BP166" s="324">
        <f t="shared" si="77"/>
        <v>10953.852432337209</v>
      </c>
      <c r="BQ166" s="324">
        <f t="shared" ref="BQ166:BY166" si="78">+BQ168+BQ170+BQ172+BQ174</f>
        <v>9165.5728305337325</v>
      </c>
      <c r="BR166" s="324">
        <f t="shared" si="78"/>
        <v>8342.3833353049195</v>
      </c>
      <c r="BS166" s="324">
        <f t="shared" si="78"/>
        <v>7581.7696055242832</v>
      </c>
      <c r="BT166" s="324">
        <f t="shared" si="78"/>
        <v>5216.012056069605</v>
      </c>
      <c r="BU166" s="324">
        <f t="shared" si="78"/>
        <v>5287.4606120067565</v>
      </c>
      <c r="BV166" s="324">
        <f t="shared" si="78"/>
        <v>5017.838580243998</v>
      </c>
      <c r="BW166" s="324">
        <f t="shared" si="78"/>
        <v>6496.181113353744</v>
      </c>
      <c r="BX166" s="324">
        <f t="shared" si="78"/>
        <v>8400.3318595136934</v>
      </c>
      <c r="BY166" s="324">
        <f t="shared" si="78"/>
        <v>7832.6776490245938</v>
      </c>
      <c r="BZ166" s="324">
        <f t="shared" ref="BZ166:CK166" si="79">+BZ168+BZ170+BZ172+BZ174</f>
        <v>10159.251663221377</v>
      </c>
      <c r="CA166" s="323">
        <f t="shared" si="79"/>
        <v>8085.6259527091033</v>
      </c>
      <c r="CB166" s="324">
        <f t="shared" si="79"/>
        <v>7975.9732310705876</v>
      </c>
      <c r="CC166" s="324">
        <f t="shared" si="79"/>
        <v>8148.7180801875547</v>
      </c>
      <c r="CD166" s="324">
        <f t="shared" si="79"/>
        <v>8620.1659421977256</v>
      </c>
      <c r="CE166" s="324">
        <f t="shared" si="79"/>
        <v>10663.766595385827</v>
      </c>
      <c r="CF166" s="324">
        <f t="shared" ref="CF166:CG166" si="80">+CF168+CF170+CF172+CF174</f>
        <v>11457.005466661165</v>
      </c>
      <c r="CG166" s="324">
        <f t="shared" si="80"/>
        <v>9429.7233681703983</v>
      </c>
      <c r="CH166" s="324">
        <f t="shared" si="79"/>
        <v>9750.0555667123172</v>
      </c>
      <c r="CI166" s="324">
        <f t="shared" si="79"/>
        <v>9684.9251135878221</v>
      </c>
      <c r="CJ166" s="324">
        <f t="shared" si="79"/>
        <v>10088.347320027295</v>
      </c>
      <c r="CK166" s="324">
        <f t="shared" si="79"/>
        <v>9877.6337359675308</v>
      </c>
      <c r="CL166" s="325">
        <f t="shared" ref="CL166" si="81">+CL168+CL170+CL172+CL174</f>
        <v>8144.7291666335896</v>
      </c>
      <c r="CM166" s="324">
        <f>SUM($BB166:$BM166)</f>
        <v>82773.195128405641</v>
      </c>
      <c r="CN166" s="324">
        <f>SUM($BO166:$BZ166)</f>
        <v>97723.58494973417</v>
      </c>
      <c r="CO166" s="325">
        <f>SUM($CA166:$CL166)</f>
        <v>111926.66953931094</v>
      </c>
      <c r="CP166" s="556">
        <f t="shared" ref="CP166:CP178" si="82">((CO166/CN166)-1)*100</f>
        <v>14.533937326268131</v>
      </c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  <c r="DK166" s="234"/>
      <c r="DL166" s="234"/>
      <c r="DM166" s="234"/>
    </row>
    <row r="167" spans="1:117" ht="20.100000000000001" customHeight="1" x14ac:dyDescent="0.25">
      <c r="A167" s="549"/>
      <c r="B167" s="48" t="s">
        <v>54</v>
      </c>
      <c r="C167" s="70"/>
      <c r="D167" s="306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308"/>
      <c r="P167" s="80"/>
      <c r="Q167" s="307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308"/>
      <c r="AC167" s="148"/>
      <c r="AD167" s="307"/>
      <c r="AE167" s="283"/>
      <c r="AF167" s="283"/>
      <c r="AG167" s="283"/>
      <c r="AH167" s="283"/>
      <c r="AI167" s="283"/>
      <c r="AJ167" s="283"/>
      <c r="AK167" s="283"/>
      <c r="AL167" s="283"/>
      <c r="AM167" s="283"/>
      <c r="AN167" s="283"/>
      <c r="AO167" s="347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2"/>
      <c r="BB167" s="309"/>
      <c r="BC167" s="283"/>
      <c r="BD167" s="283"/>
      <c r="BE167" s="283"/>
      <c r="BF167" s="283"/>
      <c r="BG167" s="283"/>
      <c r="BH167" s="283"/>
      <c r="BI167" s="283"/>
      <c r="BJ167" s="283"/>
      <c r="BK167" s="283"/>
      <c r="BL167" s="283"/>
      <c r="BM167" s="283"/>
      <c r="BN167" s="359"/>
      <c r="BO167" s="281"/>
      <c r="BP167" s="283"/>
      <c r="BQ167" s="283"/>
      <c r="BR167" s="283"/>
      <c r="BS167" s="283"/>
      <c r="BT167" s="283"/>
      <c r="BU167" s="283"/>
      <c r="BV167" s="283"/>
      <c r="BW167" s="283"/>
      <c r="BX167" s="283"/>
      <c r="BY167" s="283"/>
      <c r="BZ167" s="283"/>
      <c r="CA167" s="309"/>
      <c r="CB167" s="283"/>
      <c r="CC167" s="283"/>
      <c r="CD167" s="283"/>
      <c r="CE167" s="283"/>
      <c r="CF167" s="283"/>
      <c r="CG167" s="283"/>
      <c r="CH167" s="283"/>
      <c r="CI167" s="283"/>
      <c r="CJ167" s="283"/>
      <c r="CK167" s="283"/>
      <c r="CL167" s="347"/>
      <c r="CM167" s="283"/>
      <c r="CN167" s="283"/>
      <c r="CO167" s="347"/>
      <c r="CP167" s="359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  <c r="DL167" s="234"/>
      <c r="DM167" s="234"/>
    </row>
    <row r="168" spans="1:117" ht="20.100000000000001" customHeight="1" thickBot="1" x14ac:dyDescent="0.3">
      <c r="A168" s="549"/>
      <c r="B168" s="598" t="s">
        <v>49</v>
      </c>
      <c r="C168" s="599"/>
      <c r="D168" s="46">
        <v>1031.4479298099991</v>
      </c>
      <c r="E168" s="32">
        <v>649.52711323000028</v>
      </c>
      <c r="F168" s="32">
        <v>1294.0200998700004</v>
      </c>
      <c r="G168" s="32">
        <v>929.24968251999962</v>
      </c>
      <c r="H168" s="32">
        <v>934.02458932000002</v>
      </c>
      <c r="I168" s="32">
        <v>808.07699770999989</v>
      </c>
      <c r="J168" s="32">
        <v>318.65586352999992</v>
      </c>
      <c r="K168" s="32">
        <v>154.96374019000001</v>
      </c>
      <c r="L168" s="32">
        <v>178.12478805999993</v>
      </c>
      <c r="M168" s="32">
        <v>1088.3052618299996</v>
      </c>
      <c r="N168" s="32">
        <v>798.77597397999887</v>
      </c>
      <c r="O168" s="47">
        <v>723</v>
      </c>
      <c r="P168" s="80">
        <v>8908.172040049998</v>
      </c>
      <c r="Q168" s="46">
        <v>595.60502907000068</v>
      </c>
      <c r="R168" s="32">
        <v>1344.7362922499995</v>
      </c>
      <c r="S168" s="32">
        <v>509.22780596999991</v>
      </c>
      <c r="T168" s="32">
        <v>1629.0105814799997</v>
      </c>
      <c r="U168" s="32">
        <v>734.24528783000005</v>
      </c>
      <c r="V168" s="32">
        <v>984.81543128999965</v>
      </c>
      <c r="W168" s="32">
        <v>539.04908481999996</v>
      </c>
      <c r="X168" s="32">
        <v>1061.1941977000001</v>
      </c>
      <c r="Y168" s="32">
        <v>1467.5737357900005</v>
      </c>
      <c r="Z168" s="32">
        <v>1052.0946818600009</v>
      </c>
      <c r="AA168" s="32">
        <v>1069.6166688500009</v>
      </c>
      <c r="AB168" s="64">
        <v>1261.5911522999997</v>
      </c>
      <c r="AC168" s="80">
        <v>12248.75994921</v>
      </c>
      <c r="AD168" s="46">
        <v>939.51753005999967</v>
      </c>
      <c r="AE168" s="32">
        <v>1364.7693305300002</v>
      </c>
      <c r="AF168" s="32">
        <v>1928.7757511500013</v>
      </c>
      <c r="AG168" s="32">
        <v>2541.06652897</v>
      </c>
      <c r="AH168" s="32">
        <v>2902.2232155599991</v>
      </c>
      <c r="AI168" s="32">
        <v>2544.956087700004</v>
      </c>
      <c r="AJ168" s="32">
        <v>3244.7380453500027</v>
      </c>
      <c r="AK168" s="32">
        <v>2957.1326698999937</v>
      </c>
      <c r="AL168" s="32">
        <v>3392.4347094699992</v>
      </c>
      <c r="AM168" s="32">
        <v>2129.8483181899992</v>
      </c>
      <c r="AN168" s="32">
        <v>2709.4423110200009</v>
      </c>
      <c r="AO168" s="47">
        <v>2837.1127814300016</v>
      </c>
      <c r="AP168" s="32">
        <v>2493.0626147500029</v>
      </c>
      <c r="AQ168" s="32">
        <v>3128.2061367100018</v>
      </c>
      <c r="AR168" s="32">
        <v>4856.935689949989</v>
      </c>
      <c r="AS168" s="32">
        <v>2762.9875580099983</v>
      </c>
      <c r="AT168" s="32">
        <v>5754.8928743699935</v>
      </c>
      <c r="AU168" s="32">
        <v>3067.8732577099968</v>
      </c>
      <c r="AV168" s="32">
        <v>3376.9726954999996</v>
      </c>
      <c r="AW168" s="32">
        <v>3503.9719616600032</v>
      </c>
      <c r="AX168" s="32">
        <v>4309.8975880799917</v>
      </c>
      <c r="AY168" s="32">
        <v>5591.1296409800043</v>
      </c>
      <c r="AZ168" s="32">
        <v>4052.2001801000069</v>
      </c>
      <c r="BA168" s="47">
        <v>3094.9323011100032</v>
      </c>
      <c r="BB168" s="46">
        <v>2996.6498351000027</v>
      </c>
      <c r="BC168" s="32">
        <v>3236.7777076599987</v>
      </c>
      <c r="BD168" s="32">
        <v>3721.7504594800039</v>
      </c>
      <c r="BE168" s="32">
        <v>2790.5011838199989</v>
      </c>
      <c r="BF168" s="32">
        <v>3912.2759203500073</v>
      </c>
      <c r="BG168" s="32">
        <v>4991.9322098700022</v>
      </c>
      <c r="BH168" s="32">
        <v>5176.7475518299989</v>
      </c>
      <c r="BI168" s="32">
        <v>5149.1883556699968</v>
      </c>
      <c r="BJ168" s="32">
        <v>6032.0595529900029</v>
      </c>
      <c r="BK168" s="32">
        <v>6923.7306057900096</v>
      </c>
      <c r="BL168" s="32">
        <v>9558.7028011100174</v>
      </c>
      <c r="BM168" s="32">
        <v>9770.888814290005</v>
      </c>
      <c r="BN168" s="447">
        <f>SUM(BB168:BM168)</f>
        <v>64261.204997960049</v>
      </c>
      <c r="BO168" s="32">
        <v>11571.26173863998</v>
      </c>
      <c r="BP168" s="32">
        <v>9964.1398661999719</v>
      </c>
      <c r="BQ168" s="32">
        <v>8021.4579470299823</v>
      </c>
      <c r="BR168" s="32">
        <v>7183.6177719500156</v>
      </c>
      <c r="BS168" s="32">
        <v>6279.9927802900038</v>
      </c>
      <c r="BT168" s="32">
        <v>4302.8061879699981</v>
      </c>
      <c r="BU168" s="32">
        <v>4498.5957524899995</v>
      </c>
      <c r="BV168" s="32">
        <v>4402.626859189997</v>
      </c>
      <c r="BW168" s="247">
        <v>5720.2641310800072</v>
      </c>
      <c r="BX168" s="247">
        <v>7649.3569233399821</v>
      </c>
      <c r="BY168" s="247">
        <v>7055.9879852199947</v>
      </c>
      <c r="BZ168" s="247">
        <v>9428.6093798200091</v>
      </c>
      <c r="CA168" s="246">
        <v>7726.6698343500402</v>
      </c>
      <c r="CB168" s="247">
        <v>7506.7080589700126</v>
      </c>
      <c r="CC168" s="247">
        <v>7733.4886475799904</v>
      </c>
      <c r="CD168" s="247">
        <v>7418.1075569500063</v>
      </c>
      <c r="CE168" s="247">
        <v>10299.770974770026</v>
      </c>
      <c r="CF168" s="247">
        <v>10689.701682210019</v>
      </c>
      <c r="CG168" s="247">
        <v>8824.0128113000101</v>
      </c>
      <c r="CH168" s="247">
        <v>9276.9887676300132</v>
      </c>
      <c r="CI168" s="247">
        <v>9019.2468466400023</v>
      </c>
      <c r="CJ168" s="247">
        <v>9275.9566538999698</v>
      </c>
      <c r="CK168" s="247">
        <v>8245.8512997499984</v>
      </c>
      <c r="CL168" s="248">
        <v>5738.2349759800118</v>
      </c>
      <c r="CM168" s="24">
        <f>SUM($BB168:$BM168)</f>
        <v>64261.204997960049</v>
      </c>
      <c r="CN168" s="24">
        <f>SUM($BO168:$BZ168)</f>
        <v>86078.717323219927</v>
      </c>
      <c r="CO168" s="102">
        <f>SUM($CA168:$CL168)</f>
        <v>101754.73811003008</v>
      </c>
      <c r="CP168" s="362">
        <f t="shared" si="82"/>
        <v>18.211262056737819</v>
      </c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  <c r="DL168" s="234"/>
      <c r="DM168" s="234"/>
    </row>
    <row r="169" spans="1:117" ht="20.100000000000001" customHeight="1" x14ac:dyDescent="0.25">
      <c r="A169" s="549"/>
      <c r="B169" s="28" t="s">
        <v>55</v>
      </c>
      <c r="C169" s="29"/>
      <c r="D169" s="85">
        <v>74.921981250000002</v>
      </c>
      <c r="E169" s="86">
        <v>39.493403629999989</v>
      </c>
      <c r="F169" s="86">
        <v>84.690350079999988</v>
      </c>
      <c r="G169" s="86">
        <v>77.883325080000049</v>
      </c>
      <c r="H169" s="86">
        <v>69.039232120000037</v>
      </c>
      <c r="I169" s="86">
        <v>30.093731320000014</v>
      </c>
      <c r="J169" s="86">
        <v>36.483143919999996</v>
      </c>
      <c r="K169" s="86">
        <v>31.71163649</v>
      </c>
      <c r="L169" s="86">
        <v>24.810495969999959</v>
      </c>
      <c r="M169" s="87">
        <v>19.807245940000005</v>
      </c>
      <c r="N169" s="87">
        <v>93.92294644000016</v>
      </c>
      <c r="O169" s="88">
        <v>49.053148180000001</v>
      </c>
      <c r="P169" s="378">
        <v>631.91064042000028</v>
      </c>
      <c r="Q169" s="85">
        <v>18.582814799999991</v>
      </c>
      <c r="R169" s="86">
        <v>28.257001670000015</v>
      </c>
      <c r="S169" s="86">
        <v>59.667453310000077</v>
      </c>
      <c r="T169" s="86">
        <v>26.696036359999983</v>
      </c>
      <c r="U169" s="86">
        <v>39.074082709999999</v>
      </c>
      <c r="V169" s="86">
        <v>43.463571550000097</v>
      </c>
      <c r="W169" s="86">
        <v>31.337439459999999</v>
      </c>
      <c r="X169" s="86">
        <v>31.452429589999998</v>
      </c>
      <c r="Y169" s="86">
        <v>43.08681360000007</v>
      </c>
      <c r="Z169" s="86">
        <v>92.58448791000005</v>
      </c>
      <c r="AA169" s="86">
        <v>51.207195470000002</v>
      </c>
      <c r="AB169" s="89">
        <v>56.379494839999964</v>
      </c>
      <c r="AC169" s="378">
        <v>521.78882127000031</v>
      </c>
      <c r="AD169" s="253">
        <v>51.263080810000005</v>
      </c>
      <c r="AE169" s="254">
        <v>61.890715800000102</v>
      </c>
      <c r="AF169" s="254">
        <v>49.67676968</v>
      </c>
      <c r="AG169" s="254">
        <v>52.731325030000079</v>
      </c>
      <c r="AH169" s="254">
        <v>69.807437419999999</v>
      </c>
      <c r="AI169" s="254">
        <v>105.03755701000009</v>
      </c>
      <c r="AJ169" s="254">
        <v>138.61081298999994</v>
      </c>
      <c r="AK169" s="254">
        <v>78.233894729999875</v>
      </c>
      <c r="AL169" s="254">
        <v>114.19914666000003</v>
      </c>
      <c r="AM169" s="254">
        <v>70.55052053999998</v>
      </c>
      <c r="AN169" s="254">
        <v>86.297923009999934</v>
      </c>
      <c r="AO169" s="255">
        <v>101.40199860000023</v>
      </c>
      <c r="AP169" s="254"/>
      <c r="AQ169" s="254"/>
      <c r="AR169" s="254"/>
      <c r="AS169" s="254"/>
      <c r="AT169" s="254"/>
      <c r="AU169" s="254"/>
      <c r="AV169" s="254"/>
      <c r="AW169" s="254"/>
      <c r="AX169" s="254"/>
      <c r="AY169" s="254"/>
      <c r="AZ169" s="254"/>
      <c r="BA169" s="255"/>
      <c r="BB169" s="288"/>
      <c r="BC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448"/>
      <c r="BO169" s="254"/>
      <c r="BP169" s="254"/>
      <c r="BQ169" s="254"/>
      <c r="BR169" s="254"/>
      <c r="BS169" s="254"/>
      <c r="BT169" s="254"/>
      <c r="BU169" s="254"/>
      <c r="BV169" s="254"/>
      <c r="BW169" s="254"/>
      <c r="BX169" s="254"/>
      <c r="BY169" s="254"/>
      <c r="BZ169" s="254"/>
      <c r="CA169" s="288"/>
      <c r="CB169" s="254"/>
      <c r="CC169" s="254"/>
      <c r="CD169" s="254"/>
      <c r="CE169" s="466"/>
      <c r="CF169" s="466"/>
      <c r="CG169" s="466"/>
      <c r="CH169" s="466"/>
      <c r="CI169" s="466"/>
      <c r="CJ169" s="466"/>
      <c r="CK169" s="466"/>
      <c r="CL169" s="461"/>
      <c r="CM169" s="145"/>
      <c r="CN169" s="145"/>
      <c r="CO169" s="400"/>
      <c r="CP169" s="350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  <c r="DL169" s="234"/>
      <c r="DM169" s="234"/>
    </row>
    <row r="170" spans="1:117" ht="20.100000000000001" customHeight="1" thickBot="1" x14ac:dyDescent="0.3">
      <c r="A170" s="549"/>
      <c r="B170" s="598" t="s">
        <v>49</v>
      </c>
      <c r="C170" s="599"/>
      <c r="D170" s="46">
        <v>522.20620931250005</v>
      </c>
      <c r="E170" s="32">
        <v>275.26902330109993</v>
      </c>
      <c r="F170" s="32">
        <v>590.2917400575999</v>
      </c>
      <c r="G170" s="32">
        <v>542.84677580760035</v>
      </c>
      <c r="H170" s="32">
        <v>481.20344787640022</v>
      </c>
      <c r="I170" s="32">
        <v>209.75330730040008</v>
      </c>
      <c r="J170" s="32">
        <v>254.28751312239996</v>
      </c>
      <c r="K170" s="32">
        <v>221.03010633529999</v>
      </c>
      <c r="L170" s="32">
        <v>172.92915691089971</v>
      </c>
      <c r="M170" s="50">
        <v>138.05650420180004</v>
      </c>
      <c r="N170" s="50">
        <v>654.64293668680114</v>
      </c>
      <c r="O170" s="51">
        <v>341.90044281460001</v>
      </c>
      <c r="P170" s="80">
        <v>4404.4171637274012</v>
      </c>
      <c r="Q170" s="46">
        <v>129.52221915599992</v>
      </c>
      <c r="R170" s="32">
        <v>196.95130163990009</v>
      </c>
      <c r="S170" s="32">
        <v>415.88214957070051</v>
      </c>
      <c r="T170" s="32">
        <v>186.07137342919987</v>
      </c>
      <c r="U170" s="32">
        <v>272.3463564887</v>
      </c>
      <c r="V170" s="32">
        <v>302.94109370350066</v>
      </c>
      <c r="W170" s="32">
        <v>218.42195303619999</v>
      </c>
      <c r="X170" s="32">
        <v>219.22343424229999</v>
      </c>
      <c r="Y170" s="32">
        <v>300.31509079200049</v>
      </c>
      <c r="Z170" s="32">
        <v>645.31388073270034</v>
      </c>
      <c r="AA170" s="32">
        <v>356.9141524259</v>
      </c>
      <c r="AB170" s="64">
        <v>391.27369418959978</v>
      </c>
      <c r="AC170" s="24">
        <v>3635.1766994067016</v>
      </c>
      <c r="AD170" s="256">
        <v>355.76578082140003</v>
      </c>
      <c r="AE170" s="225">
        <v>428.66461927938491</v>
      </c>
      <c r="AF170" s="128">
        <v>343.18635466673567</v>
      </c>
      <c r="AG170" s="128">
        <v>363.4946005401336</v>
      </c>
      <c r="AH170" s="128">
        <v>480.97324382379998</v>
      </c>
      <c r="AI170" s="128">
        <v>722.83345482381696</v>
      </c>
      <c r="AJ170" s="128">
        <v>953.10583538543199</v>
      </c>
      <c r="AK170" s="128">
        <v>537.46685679509937</v>
      </c>
      <c r="AL170" s="128">
        <v>784.54813755420048</v>
      </c>
      <c r="AM170" s="128">
        <v>484.68207610980005</v>
      </c>
      <c r="AN170" s="128">
        <v>592.0612837972734</v>
      </c>
      <c r="AO170" s="257">
        <v>695.6177103960016</v>
      </c>
      <c r="AP170" s="128">
        <v>369.66138787339997</v>
      </c>
      <c r="AQ170" s="128">
        <v>675.58467205320096</v>
      </c>
      <c r="AR170" s="128">
        <v>598.00628216980022</v>
      </c>
      <c r="AS170" s="128">
        <v>432.47349769120041</v>
      </c>
      <c r="AT170" s="128">
        <v>839.01203520400088</v>
      </c>
      <c r="AU170" s="128">
        <v>312.49721134100002</v>
      </c>
      <c r="AV170" s="128">
        <v>553.4435072459994</v>
      </c>
      <c r="AW170" s="128">
        <v>622.72798130759986</v>
      </c>
      <c r="AX170" s="128">
        <v>308.11137612220006</v>
      </c>
      <c r="AY170" s="128">
        <v>402.48708222380014</v>
      </c>
      <c r="AZ170" s="128">
        <v>384.19330276179971</v>
      </c>
      <c r="BA170" s="257">
        <v>450.53088182760001</v>
      </c>
      <c r="BB170" s="256">
        <v>402.38189695199952</v>
      </c>
      <c r="BC170" s="128">
        <v>986.89661684739872</v>
      </c>
      <c r="BD170" s="128">
        <v>912.93637453760061</v>
      </c>
      <c r="BE170" s="128">
        <v>763.15005038580045</v>
      </c>
      <c r="BF170" s="128">
        <v>1069.0992551441998</v>
      </c>
      <c r="BG170" s="128">
        <v>1496.606062620202</v>
      </c>
      <c r="BH170" s="128">
        <v>866.780342593201</v>
      </c>
      <c r="BI170" s="128">
        <v>1206.711034670403</v>
      </c>
      <c r="BJ170" s="128">
        <v>1307.7050440384005</v>
      </c>
      <c r="BK170" s="128">
        <v>941.01675368539929</v>
      </c>
      <c r="BL170" s="128">
        <v>921.62388423140021</v>
      </c>
      <c r="BM170" s="128">
        <v>802.67408574919853</v>
      </c>
      <c r="BN170" s="449">
        <f>SUM(BB170:BM170)</f>
        <v>11677.581401455202</v>
      </c>
      <c r="BO170" s="128">
        <v>1380.9222577961993</v>
      </c>
      <c r="BP170" s="128">
        <v>587.50554612539975</v>
      </c>
      <c r="BQ170" s="128">
        <v>635.34982242340095</v>
      </c>
      <c r="BR170" s="128">
        <v>722.16484263700011</v>
      </c>
      <c r="BS170" s="128">
        <v>859.42931504360001</v>
      </c>
      <c r="BT170" s="128">
        <v>625.77750499039939</v>
      </c>
      <c r="BU170" s="128">
        <v>680.06636767720079</v>
      </c>
      <c r="BV170" s="128">
        <v>615.21172105400126</v>
      </c>
      <c r="BW170" s="385">
        <v>646.00415160400019</v>
      </c>
      <c r="BX170" s="385">
        <v>726.8802986605989</v>
      </c>
      <c r="BY170" s="385">
        <v>776.68966380459949</v>
      </c>
      <c r="BZ170" s="385">
        <v>701.87766502979946</v>
      </c>
      <c r="CA170" s="435">
        <v>323.71663388440015</v>
      </c>
      <c r="CB170" s="385">
        <v>467.25738994899945</v>
      </c>
      <c r="CC170" s="385">
        <v>375.43390150280061</v>
      </c>
      <c r="CD170" s="385">
        <v>770.82995539060096</v>
      </c>
      <c r="CE170" s="385">
        <v>251.70838059360008</v>
      </c>
      <c r="CF170" s="385">
        <v>743.12180176359982</v>
      </c>
      <c r="CG170" s="385">
        <v>555.28977684460006</v>
      </c>
      <c r="CH170" s="385">
        <v>305.81081317639973</v>
      </c>
      <c r="CI170" s="385">
        <v>553.8433345941994</v>
      </c>
      <c r="CJ170" s="385">
        <v>662.055911977601</v>
      </c>
      <c r="CK170" s="385">
        <v>266.16183683880018</v>
      </c>
      <c r="CL170" s="438">
        <v>732.21722321300001</v>
      </c>
      <c r="CM170" s="24">
        <f>SUM($BB170:$BM170)</f>
        <v>11677.581401455202</v>
      </c>
      <c r="CN170" s="24">
        <f>SUM($BO170:$BZ170)</f>
        <v>8957.8791568461984</v>
      </c>
      <c r="CO170" s="102">
        <f>SUM($CA170:$CL170)</f>
        <v>6007.4469597285997</v>
      </c>
      <c r="CP170" s="362">
        <f t="shared" si="82"/>
        <v>-32.936726935668524</v>
      </c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  <c r="DK170" s="234"/>
      <c r="DL170" s="234"/>
      <c r="DM170" s="234"/>
    </row>
    <row r="171" spans="1:117" ht="20.100000000000001" customHeight="1" x14ac:dyDescent="0.25">
      <c r="A171" s="549"/>
      <c r="B171" s="28" t="s">
        <v>56</v>
      </c>
      <c r="C171" s="29"/>
      <c r="D171" s="85">
        <v>698.28815001999999</v>
      </c>
      <c r="E171" s="86">
        <v>412.73179988000038</v>
      </c>
      <c r="F171" s="86">
        <v>326.69737153</v>
      </c>
      <c r="G171" s="86">
        <v>168.55983011999999</v>
      </c>
      <c r="H171" s="86">
        <v>87.50684514000001</v>
      </c>
      <c r="I171" s="86">
        <v>142.14173013000004</v>
      </c>
      <c r="J171" s="86">
        <v>274.74349383000003</v>
      </c>
      <c r="K171" s="86">
        <v>63.504692460000001</v>
      </c>
      <c r="L171" s="86">
        <v>157.05024821999996</v>
      </c>
      <c r="M171" s="87">
        <v>36.921199099999995</v>
      </c>
      <c r="N171" s="87">
        <v>196.16085679999998</v>
      </c>
      <c r="O171" s="88">
        <v>302.79640230000001</v>
      </c>
      <c r="P171" s="378">
        <v>2867.102619530001</v>
      </c>
      <c r="Q171" s="94">
        <v>1144.0100146000004</v>
      </c>
      <c r="R171" s="95">
        <v>132.50687908999998</v>
      </c>
      <c r="S171" s="95">
        <v>185.97057634000004</v>
      </c>
      <c r="T171" s="95">
        <v>184.90163819999995</v>
      </c>
      <c r="U171" s="95">
        <v>102.70247692999999</v>
      </c>
      <c r="V171" s="95">
        <v>208.71156492000003</v>
      </c>
      <c r="W171" s="95">
        <v>201.90660901000007</v>
      </c>
      <c r="X171" s="95">
        <v>173.27607813</v>
      </c>
      <c r="Y171" s="95">
        <v>200.27993837</v>
      </c>
      <c r="Z171" s="95">
        <v>258.68305238000005</v>
      </c>
      <c r="AA171" s="95">
        <v>235.87274161000005</v>
      </c>
      <c r="AB171" s="96">
        <v>276.36466437999968</v>
      </c>
      <c r="AC171" s="431"/>
      <c r="AD171" s="85">
        <v>361.30260102</v>
      </c>
      <c r="AE171" s="86">
        <v>385.05067476000056</v>
      </c>
      <c r="AF171" s="86">
        <v>388.68277985999981</v>
      </c>
      <c r="AG171" s="86">
        <v>564.7765259099998</v>
      </c>
      <c r="AH171" s="86">
        <v>569.86734728999988</v>
      </c>
      <c r="AI171" s="86">
        <v>589.07698627000025</v>
      </c>
      <c r="AJ171" s="86">
        <v>705.17519440000012</v>
      </c>
      <c r="AK171" s="86">
        <v>699.43647604000012</v>
      </c>
      <c r="AL171" s="86">
        <v>532.38828426999976</v>
      </c>
      <c r="AM171" s="86">
        <v>609.00832833000015</v>
      </c>
      <c r="AN171" s="86">
        <v>533.02855387999989</v>
      </c>
      <c r="AO171" s="103">
        <v>637.73865752999973</v>
      </c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103"/>
      <c r="BB171" s="85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450"/>
      <c r="BO171" s="86"/>
      <c r="BP171" s="86"/>
      <c r="BQ171" s="86"/>
      <c r="BR171" s="86"/>
      <c r="BS171" s="86"/>
      <c r="BT171" s="86"/>
      <c r="BU171" s="86"/>
      <c r="BV171" s="86"/>
      <c r="BW171" s="386"/>
      <c r="BX171" s="386"/>
      <c r="BY171" s="386"/>
      <c r="BZ171" s="386"/>
      <c r="CA171" s="434"/>
      <c r="CB171" s="386"/>
      <c r="CC171" s="386"/>
      <c r="CD171" s="386"/>
      <c r="CE171" s="467"/>
      <c r="CF171" s="467"/>
      <c r="CG171" s="467"/>
      <c r="CH171" s="467"/>
      <c r="CI171" s="467"/>
      <c r="CJ171" s="467"/>
      <c r="CK171" s="467"/>
      <c r="CL171" s="463"/>
      <c r="CM171" s="145"/>
      <c r="CN171" s="145"/>
      <c r="CO171" s="400"/>
      <c r="CP171" s="350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  <c r="DM171" s="234"/>
    </row>
    <row r="172" spans="1:117" ht="25.5" customHeight="1" thickBot="1" x14ac:dyDescent="0.3">
      <c r="A172" s="549"/>
      <c r="B172" s="584" t="s">
        <v>49</v>
      </c>
      <c r="C172" s="585"/>
      <c r="D172" s="52">
        <v>1035.1074391821471</v>
      </c>
      <c r="E172" s="26">
        <v>617.29818917252385</v>
      </c>
      <c r="F172" s="26">
        <v>492.34273981685595</v>
      </c>
      <c r="G172" s="26">
        <v>255.49119130778757</v>
      </c>
      <c r="H172" s="26">
        <v>133.21342049352481</v>
      </c>
      <c r="I172" s="26">
        <v>217.12717844278026</v>
      </c>
      <c r="J172" s="26">
        <v>420.55810831039594</v>
      </c>
      <c r="K172" s="26">
        <v>97.345708025009401</v>
      </c>
      <c r="L172" s="26">
        <v>241.02344544075174</v>
      </c>
      <c r="M172" s="53">
        <v>56.706900485698995</v>
      </c>
      <c r="N172" s="53">
        <v>301.46392794737596</v>
      </c>
      <c r="O172" s="54">
        <v>465.56158039234197</v>
      </c>
      <c r="P172" s="24">
        <v>4333.2398290171941</v>
      </c>
      <c r="Q172" s="46">
        <v>1759.4073217537787</v>
      </c>
      <c r="R172" s="32">
        <v>203.80220538437447</v>
      </c>
      <c r="S172" s="32">
        <v>286.07109876076845</v>
      </c>
      <c r="T172" s="32">
        <v>284.55622512427192</v>
      </c>
      <c r="U172" s="32">
        <v>158.19365224004829</v>
      </c>
      <c r="V172" s="32">
        <v>321.83532022228928</v>
      </c>
      <c r="W172" s="32">
        <v>311.66506073392617</v>
      </c>
      <c r="X172" s="32">
        <v>267.89348059288648</v>
      </c>
      <c r="Y172" s="32">
        <v>310.28569731910619</v>
      </c>
      <c r="Z172" s="32">
        <v>401.66234909147369</v>
      </c>
      <c r="AA172" s="32">
        <v>367.48501397354784</v>
      </c>
      <c r="AB172" s="64">
        <v>432.37528106915335</v>
      </c>
      <c r="AC172" s="80">
        <v>5105.232706265625</v>
      </c>
      <c r="AD172" s="256">
        <v>568.29286114435797</v>
      </c>
      <c r="AE172" s="128">
        <v>609.52751713158568</v>
      </c>
      <c r="AF172" s="128">
        <v>619.94514704890105</v>
      </c>
      <c r="AG172" s="128">
        <v>908.22842684638886</v>
      </c>
      <c r="AH172" s="128">
        <v>924.75223781484726</v>
      </c>
      <c r="AI172" s="128">
        <v>964.37793422261745</v>
      </c>
      <c r="AJ172" s="128">
        <v>1164.0538486519122</v>
      </c>
      <c r="AK172" s="128">
        <v>1165.4640056606918</v>
      </c>
      <c r="AL172" s="128">
        <v>894.61994900446496</v>
      </c>
      <c r="AM172" s="128">
        <v>1031.6113875247538</v>
      </c>
      <c r="AN172" s="128">
        <v>909.67719062268543</v>
      </c>
      <c r="AO172" s="257">
        <v>1095.6477684096901</v>
      </c>
      <c r="AP172" s="128">
        <v>1345.4480126535555</v>
      </c>
      <c r="AQ172" s="128">
        <v>1373.3099458137665</v>
      </c>
      <c r="AR172" s="128">
        <v>736.2122191575636</v>
      </c>
      <c r="AS172" s="128">
        <v>944.17979561569643</v>
      </c>
      <c r="AT172" s="128">
        <v>563.2187159700851</v>
      </c>
      <c r="AU172" s="128">
        <v>434.81434272221924</v>
      </c>
      <c r="AV172" s="128">
        <v>114.69610933462759</v>
      </c>
      <c r="AW172" s="128">
        <v>61.633185508540002</v>
      </c>
      <c r="AX172" s="128">
        <v>161.17402406185997</v>
      </c>
      <c r="AY172" s="128">
        <v>188.40761373625494</v>
      </c>
      <c r="AZ172" s="128">
        <v>96.325937755885988</v>
      </c>
      <c r="BA172" s="257">
        <v>85.497375655173016</v>
      </c>
      <c r="BB172" s="256">
        <v>26.870775157672004</v>
      </c>
      <c r="BC172" s="128">
        <v>60.332563590467593</v>
      </c>
      <c r="BD172" s="128">
        <v>44.402965743339998</v>
      </c>
      <c r="BE172" s="128">
        <v>34.096964490222788</v>
      </c>
      <c r="BF172" s="128">
        <v>45.432644392370008</v>
      </c>
      <c r="BG172" s="128">
        <v>937.55440210791039</v>
      </c>
      <c r="BH172" s="128">
        <v>222.83818454245699</v>
      </c>
      <c r="BI172" s="128">
        <v>610.94661341246683</v>
      </c>
      <c r="BJ172" s="128">
        <v>845.81833079960631</v>
      </c>
      <c r="BK172" s="128">
        <v>551.43045745737959</v>
      </c>
      <c r="BL172" s="128">
        <v>1323.8267258698488</v>
      </c>
      <c r="BM172" s="128">
        <v>2038.6334589082508</v>
      </c>
      <c r="BN172" s="449">
        <f>SUM(BB172:BM172)</f>
        <v>6742.1840864719916</v>
      </c>
      <c r="BO172" s="128">
        <v>318.06921616408096</v>
      </c>
      <c r="BP172" s="128">
        <v>402.20702001183759</v>
      </c>
      <c r="BQ172" s="128">
        <v>508.76506108034823</v>
      </c>
      <c r="BR172" s="128">
        <v>436.60072071790393</v>
      </c>
      <c r="BS172" s="128">
        <v>442.34751019067966</v>
      </c>
      <c r="BT172" s="128">
        <v>287.42836310920791</v>
      </c>
      <c r="BU172" s="128">
        <v>108.79849183955629</v>
      </c>
      <c r="BV172" s="128">
        <v>0</v>
      </c>
      <c r="BW172" s="385">
        <v>129.91283066973679</v>
      </c>
      <c r="BX172" s="385">
        <v>24.094637513112097</v>
      </c>
      <c r="BY172" s="385">
        <v>0</v>
      </c>
      <c r="BZ172" s="385">
        <v>28.764618371568798</v>
      </c>
      <c r="CA172" s="435">
        <v>35.239484474662902</v>
      </c>
      <c r="CB172" s="385">
        <v>2.0077821515752001</v>
      </c>
      <c r="CC172" s="385">
        <v>39.7955311047631</v>
      </c>
      <c r="CD172" s="385">
        <v>431.22842985711924</v>
      </c>
      <c r="CE172" s="385">
        <v>112.2872400222</v>
      </c>
      <c r="CF172" s="385">
        <v>24.181982687545197</v>
      </c>
      <c r="CG172" s="385">
        <v>50.420780025787401</v>
      </c>
      <c r="CH172" s="385">
        <v>167.255985905904</v>
      </c>
      <c r="CI172" s="385">
        <v>111.83493235362002</v>
      </c>
      <c r="CJ172" s="385">
        <v>150.3347541497244</v>
      </c>
      <c r="CK172" s="385">
        <v>1365.6205993787316</v>
      </c>
      <c r="CL172" s="438">
        <v>1674.2769674405781</v>
      </c>
      <c r="CM172" s="24">
        <f>SUM($BB172:$BM172)</f>
        <v>6742.1840864719916</v>
      </c>
      <c r="CN172" s="24">
        <f>SUM($BO172:$BZ172)</f>
        <v>2686.9884696680319</v>
      </c>
      <c r="CO172" s="102">
        <f>SUM($CA172:$CL172)</f>
        <v>4164.4844695522115</v>
      </c>
      <c r="CP172" s="362">
        <f t="shared" si="82"/>
        <v>54.987061409560823</v>
      </c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</row>
    <row r="173" spans="1:117" ht="20.100000000000001" customHeight="1" x14ac:dyDescent="0.25">
      <c r="A173" s="549"/>
      <c r="B173" s="28" t="s">
        <v>57</v>
      </c>
      <c r="C173" s="29"/>
      <c r="D173" s="85"/>
      <c r="E173" s="86"/>
      <c r="F173" s="86"/>
      <c r="G173" s="86">
        <v>1.8632546500000002</v>
      </c>
      <c r="H173" s="86">
        <v>1.29795171</v>
      </c>
      <c r="I173" s="86">
        <v>2.4299333399999998</v>
      </c>
      <c r="J173" s="86">
        <v>3.4498678799999998</v>
      </c>
      <c r="K173" s="86">
        <v>3.2364145899999999</v>
      </c>
      <c r="L173" s="86">
        <v>3.2364145900000003</v>
      </c>
      <c r="M173" s="86">
        <v>1.8301603200000001</v>
      </c>
      <c r="N173" s="86">
        <v>1.4296390299999997</v>
      </c>
      <c r="O173" s="88">
        <v>2.3864314599999998</v>
      </c>
      <c r="P173" s="378">
        <v>21.160067570000002</v>
      </c>
      <c r="Q173" s="94">
        <v>2.4535521</v>
      </c>
      <c r="R173" s="95">
        <v>1.0928285600000001</v>
      </c>
      <c r="S173" s="95">
        <v>4.0546364400000003</v>
      </c>
      <c r="T173" s="95">
        <v>0.70115695</v>
      </c>
      <c r="U173" s="95">
        <v>3.0864417199999998</v>
      </c>
      <c r="V173" s="95">
        <v>16.748808530000002</v>
      </c>
      <c r="W173" s="95">
        <v>1.40032399</v>
      </c>
      <c r="X173" s="95">
        <v>0.78088212000000001</v>
      </c>
      <c r="Y173" s="95">
        <v>1.7477363800000001</v>
      </c>
      <c r="Z173" s="95">
        <v>0.69235427999999999</v>
      </c>
      <c r="AA173" s="95">
        <v>1.3203370400000001</v>
      </c>
      <c r="AB173" s="96">
        <v>1.9696243800000002</v>
      </c>
      <c r="AC173" s="378"/>
      <c r="AD173" s="85">
        <v>1.57257932</v>
      </c>
      <c r="AE173" s="258">
        <v>0.61015176000000004</v>
      </c>
      <c r="AF173" s="258">
        <v>3.1434871699999998</v>
      </c>
      <c r="AG173" s="258">
        <v>0.15934404000000002</v>
      </c>
      <c r="AH173" s="258">
        <v>1.30205283</v>
      </c>
      <c r="AI173" s="258">
        <v>1.1362253600000001</v>
      </c>
      <c r="AJ173" s="258">
        <v>4.4724713599999992</v>
      </c>
      <c r="AK173" s="258">
        <v>2.9696200400000001</v>
      </c>
      <c r="AL173" s="258">
        <v>0.92968304000000002</v>
      </c>
      <c r="AM173" s="258">
        <v>0.92781623999999996</v>
      </c>
      <c r="AN173" s="258">
        <v>0.93694319000000015</v>
      </c>
      <c r="AO173" s="259">
        <v>2.1760111099999997</v>
      </c>
      <c r="AP173" s="258"/>
      <c r="AQ173" s="258"/>
      <c r="AR173" s="258"/>
      <c r="AS173" s="258"/>
      <c r="AT173" s="258"/>
      <c r="AU173" s="258"/>
      <c r="AV173" s="258"/>
      <c r="AW173" s="258"/>
      <c r="AX173" s="258"/>
      <c r="AY173" s="258"/>
      <c r="AZ173" s="258"/>
      <c r="BA173" s="259"/>
      <c r="BB173" s="289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451"/>
      <c r="BO173" s="258"/>
      <c r="BP173" s="258"/>
      <c r="BQ173" s="258"/>
      <c r="BR173" s="258"/>
      <c r="BS173" s="258"/>
      <c r="BT173" s="258"/>
      <c r="BU173" s="258"/>
      <c r="BV173" s="258"/>
      <c r="BW173" s="387"/>
      <c r="BX173" s="387"/>
      <c r="BY173" s="387"/>
      <c r="BZ173" s="387"/>
      <c r="CA173" s="436"/>
      <c r="CB173" s="387"/>
      <c r="CC173" s="387"/>
      <c r="CD173" s="387"/>
      <c r="CE173" s="468"/>
      <c r="CF173" s="468"/>
      <c r="CG173" s="468"/>
      <c r="CH173" s="468"/>
      <c r="CI173" s="468"/>
      <c r="CJ173" s="468"/>
      <c r="CK173" s="468"/>
      <c r="CL173" s="464"/>
      <c r="CM173" s="145"/>
      <c r="CN173" s="145"/>
      <c r="CO173" s="400"/>
      <c r="CP173" s="350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  <c r="DL173" s="234"/>
      <c r="DM173" s="234"/>
    </row>
    <row r="174" spans="1:117" ht="19.5" customHeight="1" thickBot="1" x14ac:dyDescent="0.3">
      <c r="A174" s="549"/>
      <c r="B174" s="584" t="s">
        <v>49</v>
      </c>
      <c r="C174" s="585"/>
      <c r="D174" s="46">
        <v>0</v>
      </c>
      <c r="E174" s="32">
        <v>0</v>
      </c>
      <c r="F174" s="32">
        <v>0</v>
      </c>
      <c r="G174" s="32">
        <v>12.986884910500001</v>
      </c>
      <c r="H174" s="32">
        <v>9.0467234186999992</v>
      </c>
      <c r="I174" s="32">
        <v>16.936635379799998</v>
      </c>
      <c r="J174" s="32">
        <v>24.045579123599996</v>
      </c>
      <c r="K174" s="32">
        <v>22.557809692299998</v>
      </c>
      <c r="L174" s="32">
        <v>22.557809692300001</v>
      </c>
      <c r="M174" s="50">
        <v>12.7562174304</v>
      </c>
      <c r="N174" s="50">
        <v>9.9645840390999982</v>
      </c>
      <c r="O174" s="51">
        <v>16.633427276199999</v>
      </c>
      <c r="P174" s="24">
        <v>147.48567096289997</v>
      </c>
      <c r="Q174" s="52">
        <v>17.101258136999999</v>
      </c>
      <c r="R174" s="26">
        <v>7.6170150632000002</v>
      </c>
      <c r="S174" s="26">
        <v>28.260815986800001</v>
      </c>
      <c r="T174" s="26">
        <v>4.8870639415000001</v>
      </c>
      <c r="U174" s="26">
        <v>21.512498788399999</v>
      </c>
      <c r="V174" s="26">
        <v>116.73919545410001</v>
      </c>
      <c r="W174" s="26">
        <v>9.7602582103</v>
      </c>
      <c r="X174" s="26">
        <v>5.4427483764</v>
      </c>
      <c r="Y174" s="26">
        <v>12.1817225686</v>
      </c>
      <c r="Z174" s="26">
        <v>4.8257093315999997</v>
      </c>
      <c r="AA174" s="26">
        <v>9.2027491688000005</v>
      </c>
      <c r="AB174" s="64">
        <v>13.669193197200002</v>
      </c>
      <c r="AC174" s="24">
        <v>251.20022822390004</v>
      </c>
      <c r="AD174" s="256">
        <v>10.913700480800001</v>
      </c>
      <c r="AE174" s="128">
        <v>4.2260049592615347</v>
      </c>
      <c r="AF174" s="128">
        <v>21.716426204103236</v>
      </c>
      <c r="AG174" s="128">
        <v>1.0984115823999994</v>
      </c>
      <c r="AH174" s="128">
        <v>8.9711439987000006</v>
      </c>
      <c r="AI174" s="128">
        <v>7.8191241857333313</v>
      </c>
      <c r="AJ174" s="128">
        <v>30.753290164438706</v>
      </c>
      <c r="AK174" s="128">
        <v>20.401289674800008</v>
      </c>
      <c r="AL174" s="128">
        <v>6.386922484800003</v>
      </c>
      <c r="AM174" s="128">
        <v>6.3740975688000026</v>
      </c>
      <c r="AN174" s="128">
        <v>6.4280549121933399</v>
      </c>
      <c r="AO174" s="257">
        <v>14.927436214599998</v>
      </c>
      <c r="AP174" s="128">
        <v>20.221767369999998</v>
      </c>
      <c r="AQ174" s="128">
        <v>345.67738926279998</v>
      </c>
      <c r="AR174" s="128">
        <v>37.123845666600005</v>
      </c>
      <c r="AS174" s="128">
        <v>366.13527261920001</v>
      </c>
      <c r="AT174" s="128">
        <v>283.74760173760012</v>
      </c>
      <c r="AU174" s="128">
        <v>204.4655765418</v>
      </c>
      <c r="AV174" s="128">
        <v>67.132266779200009</v>
      </c>
      <c r="AW174" s="128">
        <v>275.58482332220001</v>
      </c>
      <c r="AX174" s="128">
        <v>36.416252170200003</v>
      </c>
      <c r="AY174" s="128">
        <v>395.13914091959987</v>
      </c>
      <c r="AZ174" s="128">
        <v>7.6781724432000003</v>
      </c>
      <c r="BA174" s="257">
        <v>0</v>
      </c>
      <c r="BB174" s="256">
        <v>0</v>
      </c>
      <c r="BC174" s="128">
        <v>3.5665920668000002</v>
      </c>
      <c r="BD174" s="128">
        <v>0.54875431240000005</v>
      </c>
      <c r="BE174" s="128">
        <v>11.2392013244</v>
      </c>
      <c r="BF174" s="128">
        <v>0</v>
      </c>
      <c r="BG174" s="128">
        <v>0</v>
      </c>
      <c r="BH174" s="128">
        <v>4.6541689208000001</v>
      </c>
      <c r="BI174" s="128">
        <v>2.1899441424000003</v>
      </c>
      <c r="BJ174" s="128">
        <v>2.1951083504000004</v>
      </c>
      <c r="BK174" s="128">
        <v>3.2907940674000002</v>
      </c>
      <c r="BL174" s="128">
        <v>64.540079333800008</v>
      </c>
      <c r="BM174" s="128">
        <v>0</v>
      </c>
      <c r="BN174" s="449">
        <f>SUM(BB174:BM174)</f>
        <v>92.224642518400017</v>
      </c>
      <c r="BO174" s="128">
        <v>0</v>
      </c>
      <c r="BP174" s="128">
        <v>0</v>
      </c>
      <c r="BQ174" s="128">
        <v>0</v>
      </c>
      <c r="BR174" s="128">
        <v>0</v>
      </c>
      <c r="BS174" s="128">
        <v>0</v>
      </c>
      <c r="BT174" s="128">
        <v>0</v>
      </c>
      <c r="BU174" s="128">
        <v>0</v>
      </c>
      <c r="BV174" s="128">
        <v>0</v>
      </c>
      <c r="BW174" s="385">
        <v>0</v>
      </c>
      <c r="BX174" s="385">
        <v>0</v>
      </c>
      <c r="BY174" s="385">
        <v>0</v>
      </c>
      <c r="BZ174" s="385">
        <v>0</v>
      </c>
      <c r="CA174" s="435">
        <v>0</v>
      </c>
      <c r="CB174" s="385">
        <v>0</v>
      </c>
      <c r="CC174" s="385">
        <v>0</v>
      </c>
      <c r="CD174" s="385">
        <v>0</v>
      </c>
      <c r="CE174" s="469">
        <v>0</v>
      </c>
      <c r="CF174" s="469">
        <v>0</v>
      </c>
      <c r="CG174" s="469">
        <v>0</v>
      </c>
      <c r="CH174" s="469">
        <v>0</v>
      </c>
      <c r="CI174" s="469">
        <v>0</v>
      </c>
      <c r="CJ174" s="469">
        <v>0</v>
      </c>
      <c r="CK174" s="469">
        <v>0</v>
      </c>
      <c r="CL174" s="462">
        <v>0</v>
      </c>
      <c r="CM174" s="24">
        <f t="shared" ref="CM174:CM179" si="83">SUM($BB174:$BM174)</f>
        <v>92.224642518400017</v>
      </c>
      <c r="CN174" s="24">
        <f t="shared" ref="CN174:CN179" si="84">SUM($BO174:$BZ174)</f>
        <v>0</v>
      </c>
      <c r="CO174" s="102">
        <f t="shared" ref="CO174:CO179" si="85">SUM($CA174:$CL174)</f>
        <v>0</v>
      </c>
      <c r="CP174" s="362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  <c r="DK174" s="234"/>
      <c r="DL174" s="234"/>
      <c r="DM174" s="234"/>
    </row>
    <row r="175" spans="1:117" ht="20.100000000000001" customHeight="1" thickBot="1" x14ac:dyDescent="0.3">
      <c r="A175" s="549"/>
      <c r="B175" s="329"/>
      <c r="C175" s="326" t="s">
        <v>115</v>
      </c>
      <c r="D175" s="332">
        <f t="shared" ref="D175" si="86">+D176+D177+D178+D179</f>
        <v>1005</v>
      </c>
      <c r="E175" s="331">
        <f t="shared" ref="E175" si="87">+E176+E177+E178+E179</f>
        <v>849</v>
      </c>
      <c r="F175" s="331">
        <f t="shared" ref="F175" si="88">+F176+F177+F178+F179</f>
        <v>998</v>
      </c>
      <c r="G175" s="331">
        <f t="shared" ref="G175" si="89">+G176+G177+G178+G179</f>
        <v>954</v>
      </c>
      <c r="H175" s="331">
        <f t="shared" ref="H175" si="90">+H176+H177+H178+H179</f>
        <v>795</v>
      </c>
      <c r="I175" s="331">
        <f t="shared" ref="I175" si="91">+I176+I177+I178+I179</f>
        <v>665</v>
      </c>
      <c r="J175" s="331">
        <f t="shared" ref="J175" si="92">+J176+J177+J178+J179</f>
        <v>655</v>
      </c>
      <c r="K175" s="331">
        <f t="shared" ref="K175" si="93">+K176+K177+K178+K179</f>
        <v>438</v>
      </c>
      <c r="L175" s="331">
        <f t="shared" ref="L175" si="94">+L176+L177+L178+L179</f>
        <v>439</v>
      </c>
      <c r="M175" s="331">
        <f t="shared" ref="M175" si="95">+M176+M177+M178+M179</f>
        <v>949</v>
      </c>
      <c r="N175" s="331">
        <f t="shared" ref="N175" si="96">+N176+N177+N178+N179</f>
        <v>796</v>
      </c>
      <c r="O175" s="333">
        <f t="shared" ref="O175" si="97">+O176+O177+O178+O179</f>
        <v>740</v>
      </c>
      <c r="P175" s="331">
        <f t="shared" ref="P175" si="98">+P176+P177+P178+P179</f>
        <v>9283</v>
      </c>
      <c r="Q175" s="332">
        <f t="shared" ref="Q175" si="99">+Q176+Q177+Q178+Q179</f>
        <v>490</v>
      </c>
      <c r="R175" s="331">
        <f t="shared" ref="R175" si="100">+R176+R177+R178+R179</f>
        <v>437</v>
      </c>
      <c r="S175" s="331">
        <f t="shared" ref="S175" si="101">+S176+S177+S178+S179</f>
        <v>508</v>
      </c>
      <c r="T175" s="331">
        <f t="shared" ref="T175" si="102">+T176+T177+T178+T179</f>
        <v>760</v>
      </c>
      <c r="U175" s="331">
        <f t="shared" ref="U175" si="103">+U176+U177+U178+U179</f>
        <v>432</v>
      </c>
      <c r="V175" s="331">
        <f t="shared" ref="V175" si="104">+V176+V177+V178+V179</f>
        <v>780</v>
      </c>
      <c r="W175" s="331">
        <f t="shared" ref="W175" si="105">+W176+W177+W178+W179</f>
        <v>552</v>
      </c>
      <c r="X175" s="331">
        <f t="shared" ref="X175" si="106">+X176+X177+X178+X179</f>
        <v>642</v>
      </c>
      <c r="Y175" s="331">
        <f t="shared" ref="Y175" si="107">+Y176+Y177+Y178+Y179</f>
        <v>843</v>
      </c>
      <c r="Z175" s="331">
        <f t="shared" ref="Z175" si="108">+Z176+Z177+Z178+Z179</f>
        <v>949</v>
      </c>
      <c r="AA175" s="331">
        <f t="shared" ref="AA175" si="109">+AA176+AA177+AA178+AA179</f>
        <v>913</v>
      </c>
      <c r="AB175" s="333">
        <f t="shared" ref="AB175" si="110">+AB176+AB177+AB178+AB179</f>
        <v>1160</v>
      </c>
      <c r="AC175" s="331">
        <f t="shared" ref="AC175" si="111">+AC176+AC177+AC178+AC179</f>
        <v>8466</v>
      </c>
      <c r="AD175" s="332">
        <f t="shared" ref="AD175" si="112">+AD176+AD177+AD178+AD179</f>
        <v>964</v>
      </c>
      <c r="AE175" s="331">
        <f t="shared" ref="AE175" si="113">+AE176+AE177+AE178+AE179</f>
        <v>1266</v>
      </c>
      <c r="AF175" s="331">
        <f t="shared" ref="AF175" si="114">+AF176+AF177+AF178+AF179</f>
        <v>1713</v>
      </c>
      <c r="AG175" s="331">
        <f t="shared" ref="AG175" si="115">+AG176+AG177+AG178+AG179</f>
        <v>1683</v>
      </c>
      <c r="AH175" s="331">
        <f t="shared" ref="AH175" si="116">+AH176+AH177+AH178+AH179</f>
        <v>1659</v>
      </c>
      <c r="AI175" s="331">
        <f t="shared" ref="AI175" si="117">+AI176+AI177+AI178+AI179</f>
        <v>1651</v>
      </c>
      <c r="AJ175" s="331">
        <f t="shared" ref="AJ175" si="118">+AJ176+AJ177+AJ178+AJ179</f>
        <v>1826</v>
      </c>
      <c r="AK175" s="331">
        <f t="shared" ref="AK175" si="119">+AK176+AK177+AK178+AK179</f>
        <v>1873</v>
      </c>
      <c r="AL175" s="331">
        <f t="shared" ref="AL175" si="120">+AL176+AL177+AL178+AL179</f>
        <v>1834</v>
      </c>
      <c r="AM175" s="331">
        <f t="shared" ref="AM175" si="121">+AM176+AM177+AM178+AM179</f>
        <v>1491</v>
      </c>
      <c r="AN175" s="331">
        <f t="shared" ref="AN175" si="122">+AN176+AN177+AN178+AN179</f>
        <v>1167</v>
      </c>
      <c r="AO175" s="333">
        <f t="shared" ref="AO175" si="123">+AO176+AO177+AO178+AO179</f>
        <v>1723</v>
      </c>
      <c r="AP175" s="331">
        <f t="shared" ref="AP175" si="124">+AP176+AP177+AP178+AP179</f>
        <v>1371</v>
      </c>
      <c r="AQ175" s="331">
        <f t="shared" ref="AQ175" si="125">+AQ176+AQ177+AQ178+AQ179</f>
        <v>1395</v>
      </c>
      <c r="AR175" s="331">
        <f t="shared" ref="AR175" si="126">+AR176+AR177+AR178+AR179</f>
        <v>1724</v>
      </c>
      <c r="AS175" s="331">
        <f t="shared" ref="AS175" si="127">+AS176+AS177+AS178+AS179</f>
        <v>1278</v>
      </c>
      <c r="AT175" s="331">
        <f t="shared" ref="AT175" si="128">+AT176+AT177+AT178+AT179</f>
        <v>1867</v>
      </c>
      <c r="AU175" s="331">
        <f t="shared" ref="AU175" si="129">+AU176+AU177+AU178+AU179</f>
        <v>1375</v>
      </c>
      <c r="AV175" s="331">
        <f t="shared" ref="AV175" si="130">+AV176+AV177+AV178+AV179</f>
        <v>1572</v>
      </c>
      <c r="AW175" s="331">
        <f t="shared" ref="AW175" si="131">+AW176+AW177+AW178+AW179</f>
        <v>1603</v>
      </c>
      <c r="AX175" s="331">
        <f t="shared" ref="AX175" si="132">+AX176+AX177+AX178+AX179</f>
        <v>1774</v>
      </c>
      <c r="AY175" s="331">
        <f t="shared" ref="AY175" si="133">+AY176+AY177+AY178+AY179</f>
        <v>2014</v>
      </c>
      <c r="AZ175" s="331">
        <f t="shared" ref="AZ175" si="134">+AZ176+AZ177+AZ178+AZ179</f>
        <v>1986</v>
      </c>
      <c r="BA175" s="331">
        <f t="shared" ref="BA175" si="135">+BA176+BA177+BA178+BA179</f>
        <v>1603</v>
      </c>
      <c r="BB175" s="332">
        <f t="shared" ref="BB175" si="136">+BB176+BB177+BB178+BB179</f>
        <v>1507</v>
      </c>
      <c r="BC175" s="331">
        <f t="shared" ref="BC175" si="137">+BC176+BC177+BC178+BC179</f>
        <v>1834</v>
      </c>
      <c r="BD175" s="331">
        <f t="shared" ref="BD175" si="138">+BD176+BD177+BD178+BD179</f>
        <v>1619</v>
      </c>
      <c r="BE175" s="331">
        <f t="shared" ref="BE175" si="139">+BE176+BE177+BE178+BE179</f>
        <v>1795</v>
      </c>
      <c r="BF175" s="331">
        <f t="shared" ref="BF175" si="140">+BF176+BF177+BF178+BF179</f>
        <v>2216</v>
      </c>
      <c r="BG175" s="331">
        <f t="shared" ref="BG175" si="141">+BG176+BG177+BG178+BG179</f>
        <v>2537</v>
      </c>
      <c r="BH175" s="331">
        <f t="shared" ref="BH175" si="142">+BH176+BH177+BH178+BH179</f>
        <v>2553</v>
      </c>
      <c r="BI175" s="331">
        <f t="shared" ref="BI175" si="143">+BI176+BI177+BI178+BI179</f>
        <v>2731</v>
      </c>
      <c r="BJ175" s="331">
        <f t="shared" ref="BJ175" si="144">+BJ176+BJ177+BJ178+BJ179</f>
        <v>3366</v>
      </c>
      <c r="BK175" s="331">
        <f t="shared" ref="BK175" si="145">+BK176+BK177+BK178+BK179</f>
        <v>3911</v>
      </c>
      <c r="BL175" s="331">
        <f t="shared" ref="BL175" si="146">+BL176+BL177+BL178+BL179</f>
        <v>5053</v>
      </c>
      <c r="BM175" s="331">
        <f t="shared" ref="BM175" si="147">+BM176+BM177+BM178+BM179</f>
        <v>5449</v>
      </c>
      <c r="BN175" s="452">
        <f>SUM(BB175:BM175)</f>
        <v>34571</v>
      </c>
      <c r="BO175" s="331">
        <f t="shared" ref="BO175" si="148">+BO176+BO177+BO178+BO179</f>
        <v>6183</v>
      </c>
      <c r="BP175" s="331">
        <f t="shared" ref="BP175" si="149">+BP176+BP177+BP178+BP179</f>
        <v>6074</v>
      </c>
      <c r="BQ175" s="331">
        <f t="shared" ref="BQ175" si="150">+BQ176+BQ177+BQ178+BQ179</f>
        <v>4677</v>
      </c>
      <c r="BR175" s="331">
        <f t="shared" ref="BR175" si="151">+BR176+BR177+BR178+BR179</f>
        <v>4799</v>
      </c>
      <c r="BS175" s="331">
        <f t="shared" ref="BS175" si="152">+BS176+BS177+BS178+BS179</f>
        <v>3311</v>
      </c>
      <c r="BT175" s="331">
        <f t="shared" ref="BT175" si="153">+BT176+BT177+BT178+BT179</f>
        <v>2141</v>
      </c>
      <c r="BU175" s="331">
        <f t="shared" ref="BU175" si="154">+BU176+BU177+BU178+BU179</f>
        <v>3086</v>
      </c>
      <c r="BV175" s="331">
        <f t="shared" ref="BV175" si="155">+BV176+BV177+BV178+BV179</f>
        <v>2587</v>
      </c>
      <c r="BW175" s="331">
        <f t="shared" ref="BW175" si="156">+BW176+BW177+BW178+BW179</f>
        <v>3070</v>
      </c>
      <c r="BX175" s="331">
        <f t="shared" ref="BX175" si="157">+BX176+BX177+BX178+BX179</f>
        <v>3895</v>
      </c>
      <c r="BY175" s="331">
        <f t="shared" ref="BY175" si="158">+BY176+BY177+BY178+BY179</f>
        <v>4224</v>
      </c>
      <c r="BZ175" s="331">
        <f t="shared" ref="BZ175:CK175" si="159">+BZ176+BZ177+BZ178+BZ179</f>
        <v>6616</v>
      </c>
      <c r="CA175" s="332">
        <f t="shared" si="159"/>
        <v>3395</v>
      </c>
      <c r="CB175" s="331">
        <f t="shared" si="159"/>
        <v>5176</v>
      </c>
      <c r="CC175" s="331">
        <f t="shared" si="159"/>
        <v>4338</v>
      </c>
      <c r="CD175" s="331">
        <f t="shared" si="159"/>
        <v>3292</v>
      </c>
      <c r="CE175" s="331">
        <f t="shared" si="159"/>
        <v>3787</v>
      </c>
      <c r="CF175" s="331">
        <f t="shared" ref="CF175:CG175" si="160">+CF176+CF177+CF178+CF179</f>
        <v>3845</v>
      </c>
      <c r="CG175" s="331">
        <f t="shared" si="160"/>
        <v>3326</v>
      </c>
      <c r="CH175" s="331">
        <f t="shared" si="159"/>
        <v>3396</v>
      </c>
      <c r="CI175" s="331">
        <f t="shared" si="159"/>
        <v>4137</v>
      </c>
      <c r="CJ175" s="331">
        <f t="shared" si="159"/>
        <v>4378</v>
      </c>
      <c r="CK175" s="331">
        <f t="shared" si="159"/>
        <v>3813</v>
      </c>
      <c r="CL175" s="333">
        <f t="shared" ref="CL175" si="161">+CL176+CL177+CL178+CL179</f>
        <v>3348</v>
      </c>
      <c r="CM175" s="331">
        <f t="shared" si="83"/>
        <v>34571</v>
      </c>
      <c r="CN175" s="331">
        <f t="shared" si="84"/>
        <v>50663</v>
      </c>
      <c r="CO175" s="333">
        <f t="shared" si="85"/>
        <v>46231</v>
      </c>
      <c r="CP175" s="556">
        <f t="shared" si="82"/>
        <v>-8.7480015001085594</v>
      </c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  <c r="DL175" s="234"/>
      <c r="DM175" s="234"/>
    </row>
    <row r="176" spans="1:117" ht="20.100000000000001" customHeight="1" x14ac:dyDescent="0.25">
      <c r="A176" s="549"/>
      <c r="B176" s="623" t="s">
        <v>33</v>
      </c>
      <c r="C176" s="624"/>
      <c r="D176" s="39">
        <v>226</v>
      </c>
      <c r="E176" s="12">
        <v>217</v>
      </c>
      <c r="F176" s="12">
        <v>277</v>
      </c>
      <c r="G176" s="12">
        <v>302</v>
      </c>
      <c r="H176" s="12">
        <v>256</v>
      </c>
      <c r="I176" s="12">
        <v>207</v>
      </c>
      <c r="J176" s="12">
        <v>176</v>
      </c>
      <c r="K176" s="12">
        <v>80</v>
      </c>
      <c r="L176" s="12">
        <v>113</v>
      </c>
      <c r="M176" s="57">
        <v>423</v>
      </c>
      <c r="N176" s="57">
        <v>275</v>
      </c>
      <c r="O176" s="58">
        <v>196</v>
      </c>
      <c r="P176" s="80">
        <v>2748</v>
      </c>
      <c r="Q176" s="52">
        <v>243</v>
      </c>
      <c r="R176" s="26">
        <v>221</v>
      </c>
      <c r="S176" s="26">
        <v>126</v>
      </c>
      <c r="T176" s="26">
        <v>484</v>
      </c>
      <c r="U176" s="26">
        <v>158</v>
      </c>
      <c r="V176" s="26">
        <v>352</v>
      </c>
      <c r="W176" s="26">
        <v>233</v>
      </c>
      <c r="X176" s="26">
        <v>356</v>
      </c>
      <c r="Y176" s="26">
        <v>442</v>
      </c>
      <c r="Z176" s="26">
        <v>423</v>
      </c>
      <c r="AA176" s="26">
        <v>490</v>
      </c>
      <c r="AB176" s="161">
        <v>598</v>
      </c>
      <c r="AC176" s="80">
        <v>4126</v>
      </c>
      <c r="AD176" s="52">
        <v>518</v>
      </c>
      <c r="AE176" s="26">
        <v>567</v>
      </c>
      <c r="AF176" s="26">
        <v>572</v>
      </c>
      <c r="AG176" s="26">
        <v>1121</v>
      </c>
      <c r="AH176" s="26">
        <v>934</v>
      </c>
      <c r="AI176" s="26">
        <v>950</v>
      </c>
      <c r="AJ176" s="26">
        <v>982</v>
      </c>
      <c r="AK176" s="26">
        <v>895</v>
      </c>
      <c r="AL176" s="26">
        <v>1056</v>
      </c>
      <c r="AM176" s="26">
        <v>855</v>
      </c>
      <c r="AN176" s="26">
        <v>642</v>
      </c>
      <c r="AO176" s="76">
        <v>949</v>
      </c>
      <c r="AP176" s="31">
        <v>793</v>
      </c>
      <c r="AQ176" s="31">
        <v>910</v>
      </c>
      <c r="AR176" s="31">
        <v>1181</v>
      </c>
      <c r="AS176" s="31">
        <v>794</v>
      </c>
      <c r="AT176" s="31">
        <v>1135</v>
      </c>
      <c r="AU176" s="31">
        <v>924</v>
      </c>
      <c r="AV176" s="31">
        <v>1099</v>
      </c>
      <c r="AW176" s="31">
        <v>1062</v>
      </c>
      <c r="AX176" s="31">
        <v>1378</v>
      </c>
      <c r="AY176" s="31">
        <v>1520</v>
      </c>
      <c r="AZ176" s="31">
        <v>1548</v>
      </c>
      <c r="BA176" s="134">
        <v>1253</v>
      </c>
      <c r="BB176" s="52">
        <v>1113</v>
      </c>
      <c r="BC176" s="26">
        <v>1120</v>
      </c>
      <c r="BD176" s="26">
        <v>1134</v>
      </c>
      <c r="BE176" s="26">
        <v>1242</v>
      </c>
      <c r="BF176" s="26">
        <v>1483</v>
      </c>
      <c r="BG176" s="26">
        <v>1863</v>
      </c>
      <c r="BH176" s="26">
        <v>2011</v>
      </c>
      <c r="BI176" s="26">
        <v>1970</v>
      </c>
      <c r="BJ176" s="26">
        <v>2479</v>
      </c>
      <c r="BK176" s="26">
        <v>3277</v>
      </c>
      <c r="BL176" s="26">
        <v>4285</v>
      </c>
      <c r="BM176" s="26">
        <v>4713</v>
      </c>
      <c r="BN176" s="453">
        <f>SUM(BB176:BM176)</f>
        <v>26690</v>
      </c>
      <c r="BO176" s="26">
        <v>5534</v>
      </c>
      <c r="BP176" s="26">
        <v>5496</v>
      </c>
      <c r="BQ176" s="26">
        <v>4195</v>
      </c>
      <c r="BR176" s="26">
        <v>4259</v>
      </c>
      <c r="BS176" s="26">
        <v>2564</v>
      </c>
      <c r="BT176" s="26">
        <v>1592</v>
      </c>
      <c r="BU176" s="26">
        <v>2363</v>
      </c>
      <c r="BV176" s="26">
        <v>1937</v>
      </c>
      <c r="BW176" s="98">
        <v>2347</v>
      </c>
      <c r="BX176" s="98">
        <v>3050</v>
      </c>
      <c r="BY176" s="98">
        <v>3326</v>
      </c>
      <c r="BZ176" s="98">
        <v>6029</v>
      </c>
      <c r="CA176" s="138">
        <v>2854</v>
      </c>
      <c r="CB176" s="98">
        <v>4546</v>
      </c>
      <c r="CC176" s="98">
        <v>3803</v>
      </c>
      <c r="CD176" s="98">
        <v>2743</v>
      </c>
      <c r="CE176" s="98">
        <v>3396</v>
      </c>
      <c r="CF176" s="98">
        <v>3329</v>
      </c>
      <c r="CG176" s="98">
        <v>2805</v>
      </c>
      <c r="CH176" s="98">
        <v>2991</v>
      </c>
      <c r="CI176" s="98">
        <v>3697</v>
      </c>
      <c r="CJ176" s="98">
        <v>3947</v>
      </c>
      <c r="CK176" s="98">
        <v>3427</v>
      </c>
      <c r="CL176" s="244">
        <v>2775</v>
      </c>
      <c r="CM176" s="111">
        <f t="shared" si="83"/>
        <v>26690</v>
      </c>
      <c r="CN176" s="111">
        <f t="shared" si="84"/>
        <v>42692</v>
      </c>
      <c r="CO176" s="249">
        <f t="shared" si="85"/>
        <v>40313</v>
      </c>
      <c r="CP176" s="360">
        <f t="shared" si="82"/>
        <v>-5.5724725943970821</v>
      </c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  <c r="DK176" s="234"/>
      <c r="DL176" s="234"/>
      <c r="DM176" s="234"/>
    </row>
    <row r="177" spans="1:117" ht="20.100000000000001" customHeight="1" x14ac:dyDescent="0.25">
      <c r="A177" s="549"/>
      <c r="B177" s="59" t="s">
        <v>34</v>
      </c>
      <c r="C177" s="162"/>
      <c r="D177" s="39">
        <v>441</v>
      </c>
      <c r="E177" s="12">
        <v>354</v>
      </c>
      <c r="F177" s="12">
        <v>416</v>
      </c>
      <c r="G177" s="12">
        <v>467</v>
      </c>
      <c r="H177" s="12">
        <v>380</v>
      </c>
      <c r="I177" s="12">
        <v>308</v>
      </c>
      <c r="J177" s="12">
        <v>299</v>
      </c>
      <c r="K177" s="12">
        <v>280</v>
      </c>
      <c r="L177" s="12">
        <v>235</v>
      </c>
      <c r="M177" s="57">
        <v>427</v>
      </c>
      <c r="N177" s="57">
        <v>441</v>
      </c>
      <c r="O177" s="58">
        <v>442</v>
      </c>
      <c r="P177" s="80">
        <v>4490</v>
      </c>
      <c r="Q177" s="52">
        <v>183</v>
      </c>
      <c r="R177" s="26">
        <v>172</v>
      </c>
      <c r="S177" s="26">
        <v>271</v>
      </c>
      <c r="T177" s="26">
        <v>191</v>
      </c>
      <c r="U177" s="26">
        <v>198</v>
      </c>
      <c r="V177" s="26">
        <v>282</v>
      </c>
      <c r="W177" s="26">
        <v>213</v>
      </c>
      <c r="X177" s="26">
        <v>195</v>
      </c>
      <c r="Y177" s="26">
        <v>315</v>
      </c>
      <c r="Z177" s="26">
        <v>427</v>
      </c>
      <c r="AA177" s="26">
        <v>289</v>
      </c>
      <c r="AB177" s="161">
        <v>423</v>
      </c>
      <c r="AC177" s="80">
        <v>3159</v>
      </c>
      <c r="AD177" s="52">
        <v>348</v>
      </c>
      <c r="AE177" s="26">
        <v>454</v>
      </c>
      <c r="AF177" s="26">
        <v>352</v>
      </c>
      <c r="AG177" s="26">
        <v>378</v>
      </c>
      <c r="AH177" s="26">
        <v>497</v>
      </c>
      <c r="AI177" s="26">
        <v>467</v>
      </c>
      <c r="AJ177" s="26">
        <v>565</v>
      </c>
      <c r="AK177" s="26">
        <v>639</v>
      </c>
      <c r="AL177" s="26">
        <v>578</v>
      </c>
      <c r="AM177" s="26">
        <v>430</v>
      </c>
      <c r="AN177" s="26">
        <v>351</v>
      </c>
      <c r="AO177" s="76">
        <v>537</v>
      </c>
      <c r="AP177" s="26">
        <v>381</v>
      </c>
      <c r="AQ177" s="26">
        <v>331</v>
      </c>
      <c r="AR177" s="26">
        <v>421</v>
      </c>
      <c r="AS177" s="26">
        <v>358</v>
      </c>
      <c r="AT177" s="26">
        <v>576</v>
      </c>
      <c r="AU177" s="26">
        <v>321</v>
      </c>
      <c r="AV177" s="26">
        <v>422</v>
      </c>
      <c r="AW177" s="26">
        <v>499</v>
      </c>
      <c r="AX177" s="26">
        <v>362</v>
      </c>
      <c r="AY177" s="26">
        <v>435</v>
      </c>
      <c r="AZ177" s="26">
        <v>406</v>
      </c>
      <c r="BA177" s="76">
        <v>328</v>
      </c>
      <c r="BB177" s="52">
        <v>384</v>
      </c>
      <c r="BC177" s="26">
        <v>693</v>
      </c>
      <c r="BD177" s="26">
        <v>467</v>
      </c>
      <c r="BE177" s="26">
        <v>535</v>
      </c>
      <c r="BF177" s="26">
        <v>717</v>
      </c>
      <c r="BG177" s="26">
        <v>601</v>
      </c>
      <c r="BH177" s="26">
        <v>503</v>
      </c>
      <c r="BI177" s="26">
        <v>664</v>
      </c>
      <c r="BJ177" s="26">
        <v>818</v>
      </c>
      <c r="BK177" s="26">
        <v>579</v>
      </c>
      <c r="BL177" s="26">
        <v>585</v>
      </c>
      <c r="BM177" s="26">
        <v>519</v>
      </c>
      <c r="BN177" s="453">
        <f>SUM(BB177:BM177)</f>
        <v>7065</v>
      </c>
      <c r="BO177" s="26">
        <v>631</v>
      </c>
      <c r="BP177" s="26">
        <v>509</v>
      </c>
      <c r="BQ177" s="26">
        <v>450</v>
      </c>
      <c r="BR177" s="26">
        <v>493</v>
      </c>
      <c r="BS177" s="26">
        <v>675</v>
      </c>
      <c r="BT177" s="26">
        <v>533</v>
      </c>
      <c r="BU177" s="26">
        <v>706</v>
      </c>
      <c r="BV177" s="26">
        <v>650</v>
      </c>
      <c r="BW177" s="98">
        <v>717</v>
      </c>
      <c r="BX177" s="98">
        <v>843</v>
      </c>
      <c r="BY177" s="98">
        <v>898</v>
      </c>
      <c r="BZ177" s="98">
        <v>584</v>
      </c>
      <c r="CA177" s="138">
        <v>533</v>
      </c>
      <c r="CB177" s="98">
        <v>628</v>
      </c>
      <c r="CC177" s="98">
        <v>517</v>
      </c>
      <c r="CD177" s="98">
        <v>539</v>
      </c>
      <c r="CE177" s="98">
        <v>364</v>
      </c>
      <c r="CF177" s="98">
        <v>514</v>
      </c>
      <c r="CG177" s="98">
        <v>516</v>
      </c>
      <c r="CH177" s="98">
        <v>392</v>
      </c>
      <c r="CI177" s="98">
        <v>424</v>
      </c>
      <c r="CJ177" s="98">
        <v>417</v>
      </c>
      <c r="CK177" s="98">
        <v>336</v>
      </c>
      <c r="CL177" s="244">
        <v>512</v>
      </c>
      <c r="CM177" s="80">
        <f t="shared" si="83"/>
        <v>7065</v>
      </c>
      <c r="CN177" s="80">
        <f t="shared" si="84"/>
        <v>7689</v>
      </c>
      <c r="CO177" s="27">
        <f t="shared" si="85"/>
        <v>5692</v>
      </c>
      <c r="CP177" s="360">
        <f t="shared" si="82"/>
        <v>-25.972168032253872</v>
      </c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  <c r="DJ177" s="234"/>
      <c r="DK177" s="234"/>
      <c r="DL177" s="234"/>
      <c r="DM177" s="234"/>
    </row>
    <row r="178" spans="1:117" ht="20.100000000000001" customHeight="1" x14ac:dyDescent="0.25">
      <c r="A178" s="549"/>
      <c r="B178" s="59" t="s">
        <v>35</v>
      </c>
      <c r="C178" s="162"/>
      <c r="D178" s="39">
        <v>338</v>
      </c>
      <c r="E178" s="12">
        <v>278</v>
      </c>
      <c r="F178" s="12">
        <v>305</v>
      </c>
      <c r="G178" s="12">
        <v>179</v>
      </c>
      <c r="H178" s="12">
        <v>156</v>
      </c>
      <c r="I178" s="12">
        <v>141</v>
      </c>
      <c r="J178" s="12">
        <v>169</v>
      </c>
      <c r="K178" s="12">
        <v>70</v>
      </c>
      <c r="L178" s="12">
        <v>79</v>
      </c>
      <c r="M178" s="57">
        <v>96</v>
      </c>
      <c r="N178" s="57">
        <v>66</v>
      </c>
      <c r="O178" s="58">
        <v>90</v>
      </c>
      <c r="P178" s="80">
        <v>1967</v>
      </c>
      <c r="Q178" s="52">
        <v>55</v>
      </c>
      <c r="R178" s="26">
        <v>38</v>
      </c>
      <c r="S178" s="26">
        <v>93</v>
      </c>
      <c r="T178" s="26">
        <v>81</v>
      </c>
      <c r="U178" s="26">
        <v>66</v>
      </c>
      <c r="V178" s="26">
        <v>70</v>
      </c>
      <c r="W178" s="26">
        <v>91</v>
      </c>
      <c r="X178" s="26">
        <v>79</v>
      </c>
      <c r="Y178" s="26">
        <v>74</v>
      </c>
      <c r="Z178" s="26">
        <v>96</v>
      </c>
      <c r="AA178" s="26">
        <v>115</v>
      </c>
      <c r="AB178" s="161">
        <v>126</v>
      </c>
      <c r="AC178" s="80">
        <v>984</v>
      </c>
      <c r="AD178" s="52">
        <v>88</v>
      </c>
      <c r="AE178" s="26">
        <v>240</v>
      </c>
      <c r="AF178" s="26">
        <v>780</v>
      </c>
      <c r="AG178" s="26">
        <v>183</v>
      </c>
      <c r="AH178" s="26">
        <v>222</v>
      </c>
      <c r="AI178" s="26">
        <v>229</v>
      </c>
      <c r="AJ178" s="26">
        <v>263</v>
      </c>
      <c r="AK178" s="26">
        <v>329</v>
      </c>
      <c r="AL178" s="26">
        <v>195</v>
      </c>
      <c r="AM178" s="26">
        <v>202</v>
      </c>
      <c r="AN178" s="26">
        <v>170</v>
      </c>
      <c r="AO178" s="76">
        <v>229</v>
      </c>
      <c r="AP178" s="26">
        <v>186</v>
      </c>
      <c r="AQ178" s="26">
        <v>145</v>
      </c>
      <c r="AR178" s="26">
        <v>86</v>
      </c>
      <c r="AS178" s="26">
        <v>96</v>
      </c>
      <c r="AT178" s="26">
        <v>102</v>
      </c>
      <c r="AU178" s="26">
        <v>105</v>
      </c>
      <c r="AV178" s="26">
        <v>42</v>
      </c>
      <c r="AW178" s="26">
        <v>10</v>
      </c>
      <c r="AX178" s="26">
        <v>27</v>
      </c>
      <c r="AY178" s="26">
        <v>37</v>
      </c>
      <c r="AZ178" s="26">
        <v>28</v>
      </c>
      <c r="BA178" s="76">
        <v>22</v>
      </c>
      <c r="BB178" s="52">
        <v>10</v>
      </c>
      <c r="BC178" s="26">
        <v>19</v>
      </c>
      <c r="BD178" s="26">
        <v>17</v>
      </c>
      <c r="BE178" s="26">
        <v>13</v>
      </c>
      <c r="BF178" s="26">
        <v>16</v>
      </c>
      <c r="BG178" s="26">
        <v>73</v>
      </c>
      <c r="BH178" s="26">
        <v>36</v>
      </c>
      <c r="BI178" s="26">
        <v>96</v>
      </c>
      <c r="BJ178" s="26">
        <v>68</v>
      </c>
      <c r="BK178" s="26">
        <v>52</v>
      </c>
      <c r="BL178" s="26">
        <v>153</v>
      </c>
      <c r="BM178" s="26">
        <v>217</v>
      </c>
      <c r="BN178" s="453">
        <f t="shared" ref="BN178:BN179" si="162">SUM(BB178:BM178)</f>
        <v>770</v>
      </c>
      <c r="BO178" s="26">
        <v>18</v>
      </c>
      <c r="BP178" s="26">
        <v>69</v>
      </c>
      <c r="BQ178" s="26">
        <v>32</v>
      </c>
      <c r="BR178" s="26">
        <v>47</v>
      </c>
      <c r="BS178" s="26">
        <v>72</v>
      </c>
      <c r="BT178" s="26">
        <v>16</v>
      </c>
      <c r="BU178" s="26">
        <v>17</v>
      </c>
      <c r="BV178" s="26">
        <v>0</v>
      </c>
      <c r="BW178" s="98">
        <v>6</v>
      </c>
      <c r="BX178" s="98">
        <v>2</v>
      </c>
      <c r="BY178" s="98">
        <v>0</v>
      </c>
      <c r="BZ178" s="98">
        <v>3</v>
      </c>
      <c r="CA178" s="138">
        <v>8</v>
      </c>
      <c r="CB178" s="98">
        <v>2</v>
      </c>
      <c r="CC178" s="98">
        <v>18</v>
      </c>
      <c r="CD178" s="98">
        <v>10</v>
      </c>
      <c r="CE178" s="98">
        <v>27</v>
      </c>
      <c r="CF178" s="98">
        <v>2</v>
      </c>
      <c r="CG178" s="98">
        <v>5</v>
      </c>
      <c r="CH178" s="98">
        <v>13</v>
      </c>
      <c r="CI178" s="98">
        <v>16</v>
      </c>
      <c r="CJ178" s="98">
        <v>14</v>
      </c>
      <c r="CK178" s="98">
        <v>50</v>
      </c>
      <c r="CL178" s="244">
        <v>61</v>
      </c>
      <c r="CM178" s="80">
        <f t="shared" si="83"/>
        <v>770</v>
      </c>
      <c r="CN178" s="80">
        <f t="shared" si="84"/>
        <v>282</v>
      </c>
      <c r="CO178" s="27">
        <f t="shared" si="85"/>
        <v>226</v>
      </c>
      <c r="CP178" s="360">
        <f t="shared" si="82"/>
        <v>-19.858156028368789</v>
      </c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  <c r="DK178" s="234"/>
      <c r="DL178" s="234"/>
      <c r="DM178" s="234"/>
    </row>
    <row r="179" spans="1:117" ht="20.100000000000001" customHeight="1" thickBot="1" x14ac:dyDescent="0.3">
      <c r="A179" s="549"/>
      <c r="B179" s="68" t="s">
        <v>40</v>
      </c>
      <c r="C179" s="163"/>
      <c r="D179" s="60">
        <v>0</v>
      </c>
      <c r="E179" s="61">
        <v>0</v>
      </c>
      <c r="F179" s="61">
        <v>0</v>
      </c>
      <c r="G179" s="61">
        <v>6</v>
      </c>
      <c r="H179" s="61">
        <v>3</v>
      </c>
      <c r="I179" s="61">
        <v>9</v>
      </c>
      <c r="J179" s="61">
        <v>11</v>
      </c>
      <c r="K179" s="61">
        <v>8</v>
      </c>
      <c r="L179" s="61">
        <v>12</v>
      </c>
      <c r="M179" s="62">
        <v>3</v>
      </c>
      <c r="N179" s="62">
        <v>14</v>
      </c>
      <c r="O179" s="63">
        <v>12</v>
      </c>
      <c r="P179" s="80">
        <v>78</v>
      </c>
      <c r="Q179" s="46">
        <v>9</v>
      </c>
      <c r="R179" s="32">
        <v>6</v>
      </c>
      <c r="S179" s="32">
        <v>18</v>
      </c>
      <c r="T179" s="32">
        <v>4</v>
      </c>
      <c r="U179" s="32">
        <v>10</v>
      </c>
      <c r="V179" s="32">
        <v>76</v>
      </c>
      <c r="W179" s="32">
        <v>15</v>
      </c>
      <c r="X179" s="32">
        <v>12</v>
      </c>
      <c r="Y179" s="32">
        <v>12</v>
      </c>
      <c r="Z179" s="32">
        <v>3</v>
      </c>
      <c r="AA179" s="32">
        <v>19</v>
      </c>
      <c r="AB179" s="64">
        <v>13</v>
      </c>
      <c r="AC179" s="24">
        <v>197</v>
      </c>
      <c r="AD179" s="46">
        <v>10</v>
      </c>
      <c r="AE179" s="32">
        <v>5</v>
      </c>
      <c r="AF179" s="32">
        <v>9</v>
      </c>
      <c r="AG179" s="32">
        <v>1</v>
      </c>
      <c r="AH179" s="32">
        <v>6</v>
      </c>
      <c r="AI179" s="32">
        <v>5</v>
      </c>
      <c r="AJ179" s="32">
        <v>16</v>
      </c>
      <c r="AK179" s="32">
        <v>10</v>
      </c>
      <c r="AL179" s="32">
        <v>5</v>
      </c>
      <c r="AM179" s="32">
        <v>4</v>
      </c>
      <c r="AN179" s="32">
        <v>4</v>
      </c>
      <c r="AO179" s="47">
        <v>8</v>
      </c>
      <c r="AP179" s="32">
        <v>11</v>
      </c>
      <c r="AQ179" s="32">
        <v>9</v>
      </c>
      <c r="AR179" s="32">
        <v>36</v>
      </c>
      <c r="AS179" s="32">
        <v>30</v>
      </c>
      <c r="AT179" s="32">
        <v>54</v>
      </c>
      <c r="AU179" s="32">
        <v>25</v>
      </c>
      <c r="AV179" s="32">
        <v>9</v>
      </c>
      <c r="AW179" s="32">
        <v>32</v>
      </c>
      <c r="AX179" s="32">
        <v>7</v>
      </c>
      <c r="AY179" s="32">
        <v>22</v>
      </c>
      <c r="AZ179" s="32">
        <v>4</v>
      </c>
      <c r="BA179" s="47">
        <v>0</v>
      </c>
      <c r="BB179" s="46">
        <v>0</v>
      </c>
      <c r="BC179" s="32">
        <v>2</v>
      </c>
      <c r="BD179" s="32">
        <v>1</v>
      </c>
      <c r="BE179" s="32">
        <v>5</v>
      </c>
      <c r="BF179" s="32">
        <v>0</v>
      </c>
      <c r="BG179" s="32">
        <v>0</v>
      </c>
      <c r="BH179" s="32">
        <v>3</v>
      </c>
      <c r="BI179" s="32">
        <v>1</v>
      </c>
      <c r="BJ179" s="32">
        <v>1</v>
      </c>
      <c r="BK179" s="32">
        <v>3</v>
      </c>
      <c r="BL179" s="32">
        <v>30</v>
      </c>
      <c r="BM179" s="32">
        <v>0</v>
      </c>
      <c r="BN179" s="447">
        <f t="shared" si="162"/>
        <v>46</v>
      </c>
      <c r="BO179" s="32">
        <v>0</v>
      </c>
      <c r="BP179" s="32">
        <v>0</v>
      </c>
      <c r="BQ179" s="32">
        <v>0</v>
      </c>
      <c r="BR179" s="32">
        <v>0</v>
      </c>
      <c r="BS179" s="32">
        <v>0</v>
      </c>
      <c r="BT179" s="32">
        <v>0</v>
      </c>
      <c r="BU179" s="32">
        <v>0</v>
      </c>
      <c r="BV179" s="32">
        <v>0</v>
      </c>
      <c r="BW179" s="247">
        <v>0</v>
      </c>
      <c r="BX179" s="247">
        <v>0</v>
      </c>
      <c r="BY179" s="247">
        <v>0</v>
      </c>
      <c r="BZ179" s="247">
        <v>0</v>
      </c>
      <c r="CA179" s="246">
        <v>0</v>
      </c>
      <c r="CB179" s="247">
        <v>0</v>
      </c>
      <c r="CC179" s="247">
        <v>0</v>
      </c>
      <c r="CD179" s="247">
        <v>0</v>
      </c>
      <c r="CE179" s="247">
        <v>0</v>
      </c>
      <c r="CF179" s="247">
        <v>0</v>
      </c>
      <c r="CG179" s="247">
        <v>0</v>
      </c>
      <c r="CH179" s="247">
        <v>0</v>
      </c>
      <c r="CI179" s="247">
        <v>0</v>
      </c>
      <c r="CJ179" s="247">
        <v>0</v>
      </c>
      <c r="CK179" s="247">
        <v>0</v>
      </c>
      <c r="CL179" s="248">
        <v>0</v>
      </c>
      <c r="CM179" s="24">
        <f t="shared" si="83"/>
        <v>46</v>
      </c>
      <c r="CN179" s="24">
        <f t="shared" si="84"/>
        <v>0</v>
      </c>
      <c r="CO179" s="102">
        <f t="shared" si="85"/>
        <v>0</v>
      </c>
      <c r="CP179" s="362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  <c r="DJ179" s="234"/>
      <c r="DK179" s="234"/>
      <c r="DL179" s="234"/>
      <c r="DM179" s="234"/>
    </row>
    <row r="180" spans="1:117" s="65" customFormat="1" ht="20.100000000000001" customHeight="1" thickBot="1" x14ac:dyDescent="0.3">
      <c r="A180" s="549"/>
      <c r="B180" s="156" t="s">
        <v>46</v>
      </c>
      <c r="C180" s="304"/>
      <c r="D180" s="305"/>
      <c r="E180" s="305"/>
      <c r="F180" s="305"/>
      <c r="G180" s="73"/>
      <c r="H180" s="73"/>
      <c r="I180" s="73"/>
      <c r="J180" s="73"/>
      <c r="K180" s="73"/>
      <c r="L180" s="73"/>
      <c r="M180" s="73"/>
      <c r="N180" s="73"/>
      <c r="O180" s="73"/>
      <c r="P180" s="104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286">
        <v>0.80438438922485167</v>
      </c>
      <c r="AE180" s="286">
        <v>0.82016746543761188</v>
      </c>
      <c r="AF180" s="286">
        <v>0.87475981078402532</v>
      </c>
      <c r="AG180" s="286">
        <v>0.90440384846449373</v>
      </c>
      <c r="AH180" s="286">
        <v>0.88650602609136964</v>
      </c>
      <c r="AI180" s="286">
        <v>0.82767573396366068</v>
      </c>
      <c r="AJ180" s="286">
        <v>0.81755557294867476</v>
      </c>
      <c r="AK180" s="286">
        <v>0.88080924273929861</v>
      </c>
      <c r="AL180" s="286">
        <v>0.84424248494332521</v>
      </c>
      <c r="AM180" s="286"/>
      <c r="AN180" s="286"/>
      <c r="AO180" s="286"/>
      <c r="AP180" s="286"/>
      <c r="AQ180" s="286"/>
      <c r="AR180" s="286"/>
      <c r="AS180" s="311"/>
      <c r="AT180" s="311"/>
      <c r="AU180" s="311"/>
      <c r="AV180" s="311"/>
      <c r="AW180" s="311"/>
      <c r="AX180" s="311"/>
      <c r="AY180" s="311"/>
      <c r="AZ180" s="311"/>
      <c r="BA180" s="311"/>
      <c r="BB180" s="311"/>
      <c r="BC180" s="311"/>
      <c r="BD180" s="311"/>
      <c r="BE180" s="311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311"/>
      <c r="BP180" s="286"/>
      <c r="BQ180" s="349"/>
      <c r="BR180" s="286"/>
      <c r="BS180" s="286"/>
      <c r="BT180" s="286"/>
      <c r="BU180" s="286"/>
      <c r="BV180" s="349"/>
      <c r="BW180" s="349"/>
      <c r="BX180" s="286"/>
      <c r="BY180" s="286"/>
      <c r="BZ180" s="286"/>
      <c r="CA180" s="349"/>
      <c r="CB180" s="349"/>
      <c r="CC180" s="286"/>
      <c r="CD180" s="286"/>
      <c r="CE180" s="286"/>
      <c r="CF180" s="286"/>
      <c r="CG180" s="286"/>
      <c r="CH180" s="286"/>
      <c r="CI180" s="286"/>
      <c r="CJ180" s="286"/>
      <c r="CK180" s="349"/>
      <c r="CL180" s="286"/>
      <c r="CM180" s="73"/>
      <c r="CN180" s="73"/>
      <c r="CO180" s="73"/>
      <c r="CP180" s="104"/>
      <c r="CQ180" s="234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  <c r="DJ180" s="234"/>
      <c r="DK180" s="234"/>
      <c r="DL180" s="234"/>
      <c r="DM180" s="234"/>
    </row>
    <row r="181" spans="1:117" s="65" customFormat="1" ht="20.100000000000001" customHeight="1" thickBot="1" x14ac:dyDescent="0.35">
      <c r="A181" s="549"/>
      <c r="B181" s="328"/>
      <c r="C181" s="322" t="s">
        <v>111</v>
      </c>
      <c r="D181" s="334">
        <f t="shared" ref="D181:BP181" si="163">+D183+D188</f>
        <v>5346.6279847622</v>
      </c>
      <c r="E181" s="335">
        <f t="shared" si="163"/>
        <v>4865.6271330841</v>
      </c>
      <c r="F181" s="335">
        <f t="shared" si="163"/>
        <v>5582.5454357357994</v>
      </c>
      <c r="G181" s="335">
        <f t="shared" si="163"/>
        <v>5690.8196619967002</v>
      </c>
      <c r="H181" s="335">
        <f t="shared" si="163"/>
        <v>5530.6164756172002</v>
      </c>
      <c r="I181" s="335">
        <f t="shared" si="163"/>
        <v>5842.8661677214004</v>
      </c>
      <c r="J181" s="335">
        <f t="shared" si="163"/>
        <v>6232.6279533445004</v>
      </c>
      <c r="K181" s="335">
        <f t="shared" si="163"/>
        <v>5691.7005660244004</v>
      </c>
      <c r="L181" s="335">
        <f t="shared" si="163"/>
        <v>6270.0936372356</v>
      </c>
      <c r="M181" s="335">
        <f t="shared" si="163"/>
        <v>6671.1919460294994</v>
      </c>
      <c r="N181" s="335">
        <f t="shared" si="163"/>
        <v>6317.4489549281006</v>
      </c>
      <c r="O181" s="336">
        <f t="shared" si="163"/>
        <v>7368.5558973838997</v>
      </c>
      <c r="P181" s="335">
        <f t="shared" si="163"/>
        <v>71410.721813863405</v>
      </c>
      <c r="Q181" s="334">
        <f t="shared" si="163"/>
        <v>5577.2651304556002</v>
      </c>
      <c r="R181" s="335">
        <f t="shared" si="163"/>
        <v>5133.4075020283999</v>
      </c>
      <c r="S181" s="335">
        <f t="shared" si="163"/>
        <v>6543.1861252623003</v>
      </c>
      <c r="T181" s="335">
        <f t="shared" si="163"/>
        <v>6362.8269593332998</v>
      </c>
      <c r="U181" s="335">
        <f t="shared" si="163"/>
        <v>6168.499285723</v>
      </c>
      <c r="V181" s="335">
        <f t="shared" si="163"/>
        <v>6019.7340569047992</v>
      </c>
      <c r="W181" s="335">
        <f t="shared" si="163"/>
        <v>5909.1083809593001</v>
      </c>
      <c r="X181" s="335">
        <f t="shared" si="163"/>
        <v>6207.9754072627002</v>
      </c>
      <c r="Y181" s="335">
        <f t="shared" si="163"/>
        <v>6325.4857058688003</v>
      </c>
      <c r="Z181" s="335">
        <f t="shared" si="163"/>
        <v>6190.0213669481</v>
      </c>
      <c r="AA181" s="335">
        <f t="shared" si="163"/>
        <v>6494.3145805243003</v>
      </c>
      <c r="AB181" s="336">
        <f t="shared" si="163"/>
        <v>8451.2172208110005</v>
      </c>
      <c r="AC181" s="335">
        <f t="shared" si="163"/>
        <v>75383.041722081602</v>
      </c>
      <c r="AD181" s="334">
        <f t="shared" si="163"/>
        <v>6064.1745955865999</v>
      </c>
      <c r="AE181" s="335">
        <f t="shared" si="163"/>
        <v>6302.8665782199987</v>
      </c>
      <c r="AF181" s="335">
        <f t="shared" si="163"/>
        <v>7037.8087822738853</v>
      </c>
      <c r="AG181" s="335">
        <f t="shared" si="163"/>
        <v>7225.9210169191983</v>
      </c>
      <c r="AH181" s="335">
        <f t="shared" si="163"/>
        <v>8057.0161080302996</v>
      </c>
      <c r="AI181" s="335">
        <f t="shared" si="163"/>
        <v>7143.2579350795668</v>
      </c>
      <c r="AJ181" s="335">
        <f t="shared" si="163"/>
        <v>8279.9914906954073</v>
      </c>
      <c r="AK181" s="335">
        <f t="shared" si="163"/>
        <v>7699.4441704957007</v>
      </c>
      <c r="AL181" s="335">
        <f t="shared" si="163"/>
        <v>7499.5717075845005</v>
      </c>
      <c r="AM181" s="335">
        <f t="shared" si="163"/>
        <v>7303.9955867654007</v>
      </c>
      <c r="AN181" s="335">
        <f t="shared" si="163"/>
        <v>6865.9876089039881</v>
      </c>
      <c r="AO181" s="336">
        <f t="shared" si="163"/>
        <v>8913.0363225155997</v>
      </c>
      <c r="AP181" s="335">
        <f t="shared" si="163"/>
        <v>7123.4716170479996</v>
      </c>
      <c r="AQ181" s="335">
        <f t="shared" si="163"/>
        <v>6176.8804031033997</v>
      </c>
      <c r="AR181" s="335">
        <f t="shared" si="163"/>
        <v>7420.9765971381994</v>
      </c>
      <c r="AS181" s="335">
        <f t="shared" si="163"/>
        <v>7836.4528887225997</v>
      </c>
      <c r="AT181" s="335">
        <f t="shared" si="163"/>
        <v>8486.8141764764005</v>
      </c>
      <c r="AU181" s="335">
        <f t="shared" si="163"/>
        <v>6850.090335737601</v>
      </c>
      <c r="AV181" s="335">
        <f t="shared" si="163"/>
        <v>8214.4316276698009</v>
      </c>
      <c r="AW181" s="335">
        <f t="shared" si="163"/>
        <v>8021.3245841564003</v>
      </c>
      <c r="AX181" s="335">
        <f t="shared" si="163"/>
        <v>6847.1623160063991</v>
      </c>
      <c r="AY181" s="335">
        <f t="shared" si="163"/>
        <v>8542.4184556895998</v>
      </c>
      <c r="AZ181" s="335">
        <f t="shared" si="163"/>
        <v>7539.7432710285993</v>
      </c>
      <c r="BA181" s="335">
        <f t="shared" si="163"/>
        <v>9526.1417693092008</v>
      </c>
      <c r="BB181" s="334">
        <f t="shared" si="163"/>
        <v>8175.2354746230003</v>
      </c>
      <c r="BC181" s="335">
        <f t="shared" si="163"/>
        <v>6231.4473130702008</v>
      </c>
      <c r="BD181" s="335">
        <f t="shared" si="163"/>
        <v>7085.1302310217998</v>
      </c>
      <c r="BE181" s="335">
        <f t="shared" si="163"/>
        <v>8695.9810290276</v>
      </c>
      <c r="BF181" s="335">
        <f t="shared" si="163"/>
        <v>8183.3291461079998</v>
      </c>
      <c r="BG181" s="335">
        <f t="shared" si="163"/>
        <v>7424.9912561948004</v>
      </c>
      <c r="BH181" s="335">
        <f t="shared" si="163"/>
        <v>8218.2743729188005</v>
      </c>
      <c r="BI181" s="335">
        <f t="shared" si="163"/>
        <v>7473.3983149067999</v>
      </c>
      <c r="BJ181" s="335">
        <f t="shared" si="163"/>
        <v>7530.1666437563999</v>
      </c>
      <c r="BK181" s="335">
        <f t="shared" si="163"/>
        <v>8571.5698208350004</v>
      </c>
      <c r="BL181" s="335">
        <f t="shared" si="163"/>
        <v>7726.2195423379999</v>
      </c>
      <c r="BM181" s="336">
        <f t="shared" si="163"/>
        <v>10234.226095205398</v>
      </c>
      <c r="BN181" s="454">
        <f>SUM(BB181:BM181)</f>
        <v>95549.969240005797</v>
      </c>
      <c r="BO181" s="335">
        <f t="shared" si="163"/>
        <v>8245.3302193408017</v>
      </c>
      <c r="BP181" s="335">
        <f t="shared" si="163"/>
        <v>6699.482637819</v>
      </c>
      <c r="BQ181" s="335">
        <f t="shared" ref="BQ181:BY181" si="164">+BQ183+BQ188</f>
        <v>7038.9244314107991</v>
      </c>
      <c r="BR181" s="335">
        <f t="shared" si="164"/>
        <v>8740.0340666953998</v>
      </c>
      <c r="BS181" s="335">
        <f t="shared" si="164"/>
        <v>8257.412920109</v>
      </c>
      <c r="BT181" s="335">
        <f t="shared" si="164"/>
        <v>7425.8004967792003</v>
      </c>
      <c r="BU181" s="335">
        <f t="shared" si="164"/>
        <v>9983.7892344998018</v>
      </c>
      <c r="BV181" s="335">
        <f t="shared" si="164"/>
        <v>8004.1807872922</v>
      </c>
      <c r="BW181" s="335">
        <f t="shared" si="164"/>
        <v>8071.0699507253994</v>
      </c>
      <c r="BX181" s="335">
        <f t="shared" si="164"/>
        <v>9045.065383593399</v>
      </c>
      <c r="BY181" s="335">
        <f t="shared" si="164"/>
        <v>7716.1416292451995</v>
      </c>
      <c r="BZ181" s="335">
        <f t="shared" ref="BZ181:CK181" si="165">+BZ183+BZ188</f>
        <v>10639.884614233999</v>
      </c>
      <c r="CA181" s="334">
        <f t="shared" si="165"/>
        <v>7716.369539061001</v>
      </c>
      <c r="CB181" s="335">
        <f t="shared" si="165"/>
        <v>6138.5304445011998</v>
      </c>
      <c r="CC181" s="335">
        <f t="shared" si="165"/>
        <v>7697.5132325352006</v>
      </c>
      <c r="CD181" s="335">
        <f t="shared" si="165"/>
        <v>8833.8120219911998</v>
      </c>
      <c r="CE181" s="335">
        <f t="shared" si="165"/>
        <v>7755.9302820874</v>
      </c>
      <c r="CF181" s="335">
        <f t="shared" ref="CF181:CG181" si="166">+CF183+CF188</f>
        <v>8070.6604925987995</v>
      </c>
      <c r="CG181" s="335">
        <f t="shared" si="166"/>
        <v>7440.9820989026002</v>
      </c>
      <c r="CH181" s="335">
        <f t="shared" si="165"/>
        <v>6944.8230265124002</v>
      </c>
      <c r="CI181" s="335">
        <f t="shared" si="165"/>
        <v>7259.7404354620003</v>
      </c>
      <c r="CJ181" s="335">
        <f t="shared" si="165"/>
        <v>8073.8267754926001</v>
      </c>
      <c r="CK181" s="335">
        <f t="shared" si="165"/>
        <v>7182.9155399548008</v>
      </c>
      <c r="CL181" s="336">
        <f t="shared" ref="CL181" si="167">+CL183+CL188</f>
        <v>10684.7354228028</v>
      </c>
      <c r="CM181" s="335">
        <f>SUM($BB181:$BM181)</f>
        <v>95549.969240005797</v>
      </c>
      <c r="CN181" s="335">
        <f>SUM($BO181:$BZ181)</f>
        <v>99867.11637174421</v>
      </c>
      <c r="CO181" s="336">
        <f>SUM($CA181:$CL181)</f>
        <v>93799.839311902004</v>
      </c>
      <c r="CP181" s="556">
        <f t="shared" ref="CP181:CP186" si="168">((CO181/CN181)-1)*100</f>
        <v>-6.0753502056246855</v>
      </c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  <c r="DJ181" s="234"/>
      <c r="DK181" s="234"/>
      <c r="DL181" s="234"/>
      <c r="DM181" s="234"/>
    </row>
    <row r="182" spans="1:117" ht="20.100000000000001" customHeight="1" x14ac:dyDescent="0.2">
      <c r="A182" s="549"/>
      <c r="B182" s="28" t="s">
        <v>60</v>
      </c>
      <c r="C182" s="417"/>
      <c r="D182" s="3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12"/>
      <c r="P182" s="429"/>
      <c r="Q182" s="313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14"/>
      <c r="AC182" s="9"/>
      <c r="AD182" s="315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314"/>
      <c r="AP182" s="316">
        <v>40909</v>
      </c>
      <c r="AQ182" s="317">
        <v>40940</v>
      </c>
      <c r="AR182" s="316">
        <v>40969</v>
      </c>
      <c r="AS182" s="317">
        <v>41000</v>
      </c>
      <c r="AT182" s="316">
        <v>41030</v>
      </c>
      <c r="AU182" s="317">
        <v>41061</v>
      </c>
      <c r="AV182" s="316">
        <v>41091</v>
      </c>
      <c r="AW182" s="317">
        <v>41122</v>
      </c>
      <c r="AX182" s="317">
        <v>41153</v>
      </c>
      <c r="AY182" s="317">
        <v>41183</v>
      </c>
      <c r="AZ182" s="317">
        <v>41214</v>
      </c>
      <c r="BA182" s="317">
        <v>41244</v>
      </c>
      <c r="BB182" s="318">
        <v>41275</v>
      </c>
      <c r="BC182" s="317">
        <v>41306</v>
      </c>
      <c r="BD182" s="317">
        <v>41334</v>
      </c>
      <c r="BE182" s="317">
        <v>41365</v>
      </c>
      <c r="BF182" s="317">
        <v>41395</v>
      </c>
      <c r="BG182" s="317">
        <v>41426</v>
      </c>
      <c r="BH182" s="317">
        <v>41456</v>
      </c>
      <c r="BI182" s="317">
        <v>41487</v>
      </c>
      <c r="BJ182" s="317">
        <v>41518</v>
      </c>
      <c r="BK182" s="317">
        <v>41548</v>
      </c>
      <c r="BL182" s="317">
        <v>41579</v>
      </c>
      <c r="BM182" s="432">
        <v>41609</v>
      </c>
      <c r="BN182" s="455"/>
      <c r="BO182" s="317">
        <v>41640</v>
      </c>
      <c r="BP182" s="317">
        <v>41671</v>
      </c>
      <c r="BQ182" s="317">
        <v>41699</v>
      </c>
      <c r="BR182" s="317">
        <v>41730</v>
      </c>
      <c r="BS182" s="317">
        <v>41760</v>
      </c>
      <c r="BT182" s="317">
        <v>41791</v>
      </c>
      <c r="BU182" s="317">
        <v>41821</v>
      </c>
      <c r="BV182" s="317">
        <v>41852</v>
      </c>
      <c r="BW182" s="316"/>
      <c r="BX182" s="316"/>
      <c r="BY182" s="316"/>
      <c r="BZ182" s="316"/>
      <c r="CA182" s="433"/>
      <c r="CB182" s="316"/>
      <c r="CC182" s="316"/>
      <c r="CD182" s="316"/>
      <c r="CE182" s="316"/>
      <c r="CF182" s="316"/>
      <c r="CG182" s="316"/>
      <c r="CH182" s="316"/>
      <c r="CI182" s="316"/>
      <c r="CJ182" s="316"/>
      <c r="CK182" s="316"/>
      <c r="CL182" s="440"/>
      <c r="CM182" s="120"/>
      <c r="CN182" s="120"/>
      <c r="CO182" s="401"/>
      <c r="CP182" s="361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  <c r="DK182" s="234"/>
      <c r="DL182" s="234"/>
      <c r="DM182" s="234"/>
    </row>
    <row r="183" spans="1:117" s="38" customFormat="1" ht="20.100000000000001" customHeight="1" thickBot="1" x14ac:dyDescent="0.3">
      <c r="A183" s="549"/>
      <c r="B183" s="598" t="s">
        <v>49</v>
      </c>
      <c r="C183" s="615"/>
      <c r="D183" s="101">
        <f t="shared" ref="D183:BP183" si="169">SUM(D184:D186)</f>
        <v>3844.3602825300004</v>
      </c>
      <c r="E183" s="24">
        <f t="shared" si="169"/>
        <v>3486.19452697</v>
      </c>
      <c r="F183" s="24">
        <f t="shared" si="169"/>
        <v>3910.2526416600003</v>
      </c>
      <c r="G183" s="24">
        <f t="shared" si="169"/>
        <v>3983.71065172</v>
      </c>
      <c r="H183" s="24">
        <f t="shared" si="169"/>
        <v>3640.9952158400001</v>
      </c>
      <c r="I183" s="24">
        <f t="shared" si="169"/>
        <v>3858.9726897</v>
      </c>
      <c r="J183" s="24">
        <f t="shared" si="169"/>
        <v>4108.8802667</v>
      </c>
      <c r="K183" s="24">
        <f t="shared" si="169"/>
        <v>3888.5557145700004</v>
      </c>
      <c r="L183" s="24">
        <f t="shared" si="169"/>
        <v>4425.3230260199998</v>
      </c>
      <c r="M183" s="24">
        <f t="shared" si="169"/>
        <v>4668.7771934399998</v>
      </c>
      <c r="N183" s="24">
        <f t="shared" si="169"/>
        <v>4392.0750246000007</v>
      </c>
      <c r="O183" s="102">
        <f t="shared" si="169"/>
        <v>5305.3788000499999</v>
      </c>
      <c r="P183" s="24">
        <f t="shared" si="169"/>
        <v>49513.476033799998</v>
      </c>
      <c r="Q183" s="101">
        <f t="shared" si="169"/>
        <v>3942.6046813400003</v>
      </c>
      <c r="R183" s="24">
        <f t="shared" si="169"/>
        <v>3724.3562629400003</v>
      </c>
      <c r="S183" s="24">
        <f t="shared" si="169"/>
        <v>4764.4867709700002</v>
      </c>
      <c r="T183" s="24">
        <f t="shared" si="169"/>
        <v>4338.1262761899998</v>
      </c>
      <c r="U183" s="24">
        <f t="shared" si="169"/>
        <v>4189.3359614000001</v>
      </c>
      <c r="V183" s="24">
        <f t="shared" si="169"/>
        <v>4137.31866137</v>
      </c>
      <c r="W183" s="24">
        <f t="shared" si="169"/>
        <v>4122.8429933899997</v>
      </c>
      <c r="X183" s="24">
        <f t="shared" si="169"/>
        <v>4481.8160501399998</v>
      </c>
      <c r="Y183" s="24">
        <f t="shared" si="169"/>
        <v>4692.7963618800004</v>
      </c>
      <c r="Z183" s="24">
        <f t="shared" si="169"/>
        <v>4588.5951585700004</v>
      </c>
      <c r="AA183" s="24">
        <f t="shared" si="169"/>
        <v>4727.3836349100002</v>
      </c>
      <c r="AB183" s="102">
        <f t="shared" si="169"/>
        <v>6270.3457984200004</v>
      </c>
      <c r="AC183" s="24">
        <f t="shared" si="169"/>
        <v>53980.008611520003</v>
      </c>
      <c r="AD183" s="101">
        <f t="shared" si="169"/>
        <v>4626.3805682700004</v>
      </c>
      <c r="AE183" s="24">
        <f t="shared" si="169"/>
        <v>4983.7037740999995</v>
      </c>
      <c r="AF183" s="24">
        <f t="shared" si="169"/>
        <v>5522.7572527600005</v>
      </c>
      <c r="AG183" s="24">
        <f t="shared" si="169"/>
        <v>5230.7055551499998</v>
      </c>
      <c r="AH183" s="24">
        <f t="shared" si="169"/>
        <v>5711.8677845499997</v>
      </c>
      <c r="AI183" s="24">
        <f t="shared" si="169"/>
        <v>5356.4636704500008</v>
      </c>
      <c r="AJ183" s="24">
        <f t="shared" si="169"/>
        <v>6452.479788900001</v>
      </c>
      <c r="AK183" s="24">
        <f t="shared" si="169"/>
        <v>5708.3379421600002</v>
      </c>
      <c r="AL183" s="24">
        <f t="shared" si="169"/>
        <v>5699.0585548199997</v>
      </c>
      <c r="AM183" s="24">
        <f t="shared" si="169"/>
        <v>5399.1159766400006</v>
      </c>
      <c r="AN183" s="24">
        <f t="shared" si="169"/>
        <v>5152.4091880799997</v>
      </c>
      <c r="AO183" s="102">
        <f t="shared" si="169"/>
        <v>6852.2382316900002</v>
      </c>
      <c r="AP183" s="24">
        <f t="shared" si="169"/>
        <v>5671.8979370999996</v>
      </c>
      <c r="AQ183" s="24">
        <f t="shared" si="169"/>
        <v>4643.1292438399996</v>
      </c>
      <c r="AR183" s="24">
        <f t="shared" si="169"/>
        <v>5619.9325921499994</v>
      </c>
      <c r="AS183" s="24">
        <f t="shared" si="169"/>
        <v>5698.6080665199997</v>
      </c>
      <c r="AT183" s="24">
        <f t="shared" si="169"/>
        <v>6036.9372201999995</v>
      </c>
      <c r="AU183" s="24">
        <f t="shared" si="169"/>
        <v>5057.6399056400005</v>
      </c>
      <c r="AV183" s="24">
        <f t="shared" si="169"/>
        <v>6532.6236455400003</v>
      </c>
      <c r="AW183" s="24">
        <f t="shared" si="169"/>
        <v>6413.2653283100008</v>
      </c>
      <c r="AX183" s="24">
        <f t="shared" si="169"/>
        <v>5477.2064674499998</v>
      </c>
      <c r="AY183" s="24">
        <f t="shared" si="169"/>
        <v>6714.30961045</v>
      </c>
      <c r="AZ183" s="24">
        <f t="shared" si="169"/>
        <v>6032.0932708099999</v>
      </c>
      <c r="BA183" s="24">
        <f t="shared" si="169"/>
        <v>7750.4135320500009</v>
      </c>
      <c r="BB183" s="101">
        <f t="shared" si="169"/>
        <v>6659.8447804699999</v>
      </c>
      <c r="BC183" s="24">
        <f t="shared" si="169"/>
        <v>4944.0422155000006</v>
      </c>
      <c r="BD183" s="24">
        <f t="shared" si="169"/>
        <v>5727.7919160499996</v>
      </c>
      <c r="BE183" s="24">
        <f t="shared" si="169"/>
        <v>6855.2450791999991</v>
      </c>
      <c r="BF183" s="24">
        <f t="shared" si="169"/>
        <v>6058.1990774099995</v>
      </c>
      <c r="BG183" s="24">
        <f t="shared" si="169"/>
        <v>5563.5050787600003</v>
      </c>
      <c r="BH183" s="24">
        <f t="shared" si="169"/>
        <v>6457.55279479</v>
      </c>
      <c r="BI183" s="24">
        <f t="shared" si="169"/>
        <v>5983.9548035999997</v>
      </c>
      <c r="BJ183" s="24">
        <f t="shared" si="169"/>
        <v>5979.5972749100001</v>
      </c>
      <c r="BK183" s="24">
        <f t="shared" si="169"/>
        <v>6787.6908709400004</v>
      </c>
      <c r="BL183" s="24">
        <f t="shared" si="169"/>
        <v>6177.7909012499995</v>
      </c>
      <c r="BM183" s="102">
        <f t="shared" si="169"/>
        <v>8408.4662955499989</v>
      </c>
      <c r="BN183" s="23">
        <f>SUM(BB183:BM183)</f>
        <v>75603.681088429992</v>
      </c>
      <c r="BO183" s="24">
        <f t="shared" si="169"/>
        <v>6766.6438369900006</v>
      </c>
      <c r="BP183" s="24">
        <f t="shared" si="169"/>
        <v>5615.2124845799999</v>
      </c>
      <c r="BQ183" s="24">
        <f t="shared" ref="BQ183:BY183" si="170">SUM(BQ184:BQ186)</f>
        <v>5812.0283637099992</v>
      </c>
      <c r="BR183" s="24">
        <f t="shared" si="170"/>
        <v>7069.44850976</v>
      </c>
      <c r="BS183" s="24">
        <f t="shared" si="170"/>
        <v>6467.8529922400003</v>
      </c>
      <c r="BT183" s="24">
        <f t="shared" si="170"/>
        <v>5808.4242154499998</v>
      </c>
      <c r="BU183" s="24">
        <f t="shared" si="170"/>
        <v>8298.9133952000011</v>
      </c>
      <c r="BV183" s="24">
        <f t="shared" si="170"/>
        <v>6650.3570894599998</v>
      </c>
      <c r="BW183" s="24">
        <f t="shared" si="170"/>
        <v>6761.8761395399997</v>
      </c>
      <c r="BX183" s="24">
        <f t="shared" si="170"/>
        <v>7529.3402428999998</v>
      </c>
      <c r="BY183" s="24">
        <f t="shared" si="170"/>
        <v>6313.1166184899994</v>
      </c>
      <c r="BZ183" s="24">
        <f t="shared" ref="BZ183:CK183" si="171">SUM(BZ184:BZ186)</f>
        <v>8853.4783261199991</v>
      </c>
      <c r="CA183" s="101">
        <f t="shared" si="171"/>
        <v>6596.3446734300005</v>
      </c>
      <c r="CB183" s="24">
        <f t="shared" si="171"/>
        <v>5228.4228063299997</v>
      </c>
      <c r="CC183" s="24">
        <f t="shared" si="171"/>
        <v>6614.9200531500001</v>
      </c>
      <c r="CD183" s="24">
        <f t="shared" si="171"/>
        <v>7492.6957562599991</v>
      </c>
      <c r="CE183" s="24">
        <f t="shared" si="171"/>
        <v>6402.8919354399995</v>
      </c>
      <c r="CF183" s="24">
        <f t="shared" ref="CF183:CG183" si="172">SUM(CF184:CF186)</f>
        <v>6645.3449047599997</v>
      </c>
      <c r="CG183" s="24">
        <f t="shared" si="172"/>
        <v>6334.9233422200004</v>
      </c>
      <c r="CH183" s="24">
        <f t="shared" si="171"/>
        <v>5926.3813839499999</v>
      </c>
      <c r="CI183" s="24">
        <f t="shared" si="171"/>
        <v>6234.2657743700001</v>
      </c>
      <c r="CJ183" s="24">
        <f t="shared" si="171"/>
        <v>6819.5506255699993</v>
      </c>
      <c r="CK183" s="24">
        <f t="shared" si="171"/>
        <v>6144.8676103200005</v>
      </c>
      <c r="CL183" s="102">
        <f t="shared" ref="CL183" si="173">SUM(CL184:CL186)</f>
        <v>9281.2980494900003</v>
      </c>
      <c r="CM183" s="24">
        <f>SUM($BB183:$BM183)</f>
        <v>75603.681088429992</v>
      </c>
      <c r="CN183" s="24">
        <f>SUM($BO183:$BZ183)</f>
        <v>81946.692214440001</v>
      </c>
      <c r="CO183" s="102">
        <f>SUM($CA183:$CL183)</f>
        <v>79721.90691528999</v>
      </c>
      <c r="CP183" s="362">
        <f t="shared" si="168"/>
        <v>-2.714917758154467</v>
      </c>
      <c r="CQ183" s="234"/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  <c r="DJ183" s="234"/>
      <c r="DK183" s="234"/>
      <c r="DL183" s="234"/>
      <c r="DM183" s="234"/>
    </row>
    <row r="184" spans="1:117" ht="20.100000000000001" customHeight="1" x14ac:dyDescent="0.25">
      <c r="A184" s="549"/>
      <c r="B184" s="287" t="s">
        <v>36</v>
      </c>
      <c r="C184" s="419"/>
      <c r="D184" s="52">
        <v>2704.2727363600002</v>
      </c>
      <c r="E184" s="26">
        <v>2450.09060206</v>
      </c>
      <c r="F184" s="26">
        <v>2846.1494643400001</v>
      </c>
      <c r="G184" s="26">
        <v>2753.3242117899999</v>
      </c>
      <c r="H184" s="26">
        <v>2619.8976497899998</v>
      </c>
      <c r="I184" s="26">
        <v>2651.7422641100002</v>
      </c>
      <c r="J184" s="26">
        <v>2933.6485753100001</v>
      </c>
      <c r="K184" s="26">
        <v>2758.3608585900001</v>
      </c>
      <c r="L184" s="26">
        <v>3222.1161796599999</v>
      </c>
      <c r="M184" s="26">
        <v>3306.57579992</v>
      </c>
      <c r="N184" s="26">
        <v>3051.1638513400003</v>
      </c>
      <c r="O184" s="76">
        <v>3583.81115778</v>
      </c>
      <c r="P184" s="111">
        <v>34881.153351050001</v>
      </c>
      <c r="Q184" s="45">
        <v>2871.6216772100001</v>
      </c>
      <c r="R184" s="31">
        <v>2799.1190035900004</v>
      </c>
      <c r="S184" s="31">
        <v>3608.7582450500004</v>
      </c>
      <c r="T184" s="31">
        <v>3237.2076050999999</v>
      </c>
      <c r="U184" s="31">
        <v>3004.8384983600004</v>
      </c>
      <c r="V184" s="31">
        <v>3299.9479305899999</v>
      </c>
      <c r="W184" s="31">
        <v>3287.0122201999998</v>
      </c>
      <c r="X184" s="31">
        <v>3466.5254378300001</v>
      </c>
      <c r="Y184" s="31">
        <v>3658.5373609499998</v>
      </c>
      <c r="Z184" s="31">
        <v>3627.4430324800001</v>
      </c>
      <c r="AA184" s="31">
        <v>3643.7891665900001</v>
      </c>
      <c r="AB184" s="160">
        <v>4304.9127265200004</v>
      </c>
      <c r="AC184" s="111">
        <v>40809.712904470005</v>
      </c>
      <c r="AD184" s="52">
        <v>3596.9744800900003</v>
      </c>
      <c r="AE184" s="26">
        <v>3831.4284025399998</v>
      </c>
      <c r="AF184" s="26">
        <v>4252.4174538300003</v>
      </c>
      <c r="AG184" s="26">
        <v>4151.8009689099999</v>
      </c>
      <c r="AH184" s="26">
        <v>4456.8379858199996</v>
      </c>
      <c r="AI184" s="26">
        <v>4178.0590182800006</v>
      </c>
      <c r="AJ184" s="26">
        <v>4615.6950155100003</v>
      </c>
      <c r="AK184" s="26">
        <v>4281.90336639</v>
      </c>
      <c r="AL184" s="26">
        <v>4330.5834237999998</v>
      </c>
      <c r="AM184" s="26">
        <v>3975.33848089</v>
      </c>
      <c r="AN184" s="26">
        <v>3934.4837325999997</v>
      </c>
      <c r="AO184" s="76">
        <v>4748.2051259</v>
      </c>
      <c r="AP184" s="31">
        <v>4216.08052391</v>
      </c>
      <c r="AQ184" s="31">
        <v>3605.1508649899997</v>
      </c>
      <c r="AR184" s="31">
        <v>4265.6164113300001</v>
      </c>
      <c r="AS184" s="31">
        <v>4266.8703065099999</v>
      </c>
      <c r="AT184" s="31">
        <v>4617.2962608500002</v>
      </c>
      <c r="AU184" s="31">
        <v>3741.2234930300001</v>
      </c>
      <c r="AV184" s="31">
        <v>4644.4769675100006</v>
      </c>
      <c r="AW184" s="31">
        <v>4941.1675200500003</v>
      </c>
      <c r="AX184" s="31">
        <v>4085.8709032600004</v>
      </c>
      <c r="AY184" s="31">
        <v>4979.68749923</v>
      </c>
      <c r="AZ184" s="31">
        <v>4536.2860582200001</v>
      </c>
      <c r="BA184" s="31">
        <v>4977.7942688800003</v>
      </c>
      <c r="BB184" s="52">
        <v>4864.0070425699996</v>
      </c>
      <c r="BC184" s="26">
        <v>3801.5984368899999</v>
      </c>
      <c r="BD184" s="26">
        <v>4085.3701500000002</v>
      </c>
      <c r="BE184" s="26">
        <v>4984.2992660800001</v>
      </c>
      <c r="BF184" s="26">
        <v>4550.8012742600004</v>
      </c>
      <c r="BG184" s="26">
        <v>4136.8157342600007</v>
      </c>
      <c r="BH184" s="26">
        <v>4684.14370762</v>
      </c>
      <c r="BI184" s="26">
        <v>4374.2258053800006</v>
      </c>
      <c r="BJ184" s="26">
        <v>4350.3311496300003</v>
      </c>
      <c r="BK184" s="26">
        <v>4912.9388802700005</v>
      </c>
      <c r="BL184" s="26">
        <v>4348.9133432899998</v>
      </c>
      <c r="BM184" s="76">
        <v>5314.0579453999999</v>
      </c>
      <c r="BN184" s="453">
        <f>SUM(BB184:BM184)</f>
        <v>54407.502735650007</v>
      </c>
      <c r="BO184" s="26">
        <v>4754.6722100200004</v>
      </c>
      <c r="BP184" s="26">
        <v>4165.0945804399998</v>
      </c>
      <c r="BQ184" s="26">
        <v>4520.1385625299999</v>
      </c>
      <c r="BR184" s="26">
        <v>5320.7420679099996</v>
      </c>
      <c r="BS184" s="26">
        <v>4983.9661588999998</v>
      </c>
      <c r="BT184" s="26">
        <v>4375.31129134</v>
      </c>
      <c r="BU184" s="26">
        <v>6620.7194856800006</v>
      </c>
      <c r="BV184" s="26">
        <v>4352.5931923400003</v>
      </c>
      <c r="BW184" s="98">
        <v>4974.5366557799998</v>
      </c>
      <c r="BX184" s="98">
        <v>5403.5522455800001</v>
      </c>
      <c r="BY184" s="98">
        <v>4486.7816060499999</v>
      </c>
      <c r="BZ184" s="98">
        <v>5757.2243553199996</v>
      </c>
      <c r="CA184" s="138">
        <v>4777.3009260500003</v>
      </c>
      <c r="CB184" s="98">
        <v>4013.3280486599997</v>
      </c>
      <c r="CC184" s="98">
        <v>4833.6678401199997</v>
      </c>
      <c r="CD184" s="98">
        <v>5460.6109716899991</v>
      </c>
      <c r="CE184" s="98">
        <v>4749.2318952899996</v>
      </c>
      <c r="CF184" s="98">
        <v>4984.0589481699999</v>
      </c>
      <c r="CG184" s="98">
        <v>4696.4306120399997</v>
      </c>
      <c r="CH184" s="98">
        <v>4422.4202699899997</v>
      </c>
      <c r="CI184" s="98">
        <v>4552.2345322900001</v>
      </c>
      <c r="CJ184" s="98">
        <v>4953.2394885799995</v>
      </c>
      <c r="CK184" s="98">
        <v>4675.7538101700002</v>
      </c>
      <c r="CL184" s="244">
        <v>5967.2397903599995</v>
      </c>
      <c r="CM184" s="111">
        <f>SUM($BB184:$BM184)</f>
        <v>54407.502735650007</v>
      </c>
      <c r="CN184" s="111">
        <f>SUM($BO184:$BZ184)</f>
        <v>59715.332411889998</v>
      </c>
      <c r="CO184" s="249">
        <f>SUM($CA184:$CL184)</f>
        <v>58085.517133409994</v>
      </c>
      <c r="CP184" s="363">
        <f t="shared" si="168"/>
        <v>-2.7293078890330169</v>
      </c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  <c r="DK184" s="234"/>
      <c r="DL184" s="234"/>
      <c r="DM184" s="234"/>
    </row>
    <row r="185" spans="1:117" ht="20.100000000000001" customHeight="1" x14ac:dyDescent="0.25">
      <c r="A185" s="549"/>
      <c r="B185" s="59" t="s">
        <v>37</v>
      </c>
      <c r="C185" s="13"/>
      <c r="D185" s="52">
        <v>743.34899952000001</v>
      </c>
      <c r="E185" s="26">
        <v>551.86034308000001</v>
      </c>
      <c r="F185" s="26">
        <v>620.49535205999996</v>
      </c>
      <c r="G185" s="26">
        <v>641.17728482000007</v>
      </c>
      <c r="H185" s="26">
        <v>590.86667695000006</v>
      </c>
      <c r="I185" s="26">
        <v>629.56897638999999</v>
      </c>
      <c r="J185" s="26">
        <v>682.99584594000009</v>
      </c>
      <c r="K185" s="26">
        <v>600.95522884000002</v>
      </c>
      <c r="L185" s="26">
        <v>657.70655549000003</v>
      </c>
      <c r="M185" s="26">
        <v>823.34001250999995</v>
      </c>
      <c r="N185" s="26">
        <v>869.47097371000007</v>
      </c>
      <c r="O185" s="76">
        <v>1182.80208305</v>
      </c>
      <c r="P185" s="80">
        <v>8594.5883323599992</v>
      </c>
      <c r="Q185" s="52">
        <v>722.36401263000005</v>
      </c>
      <c r="R185" s="26">
        <v>497.35122699999999</v>
      </c>
      <c r="S185" s="26">
        <v>739.22564266999996</v>
      </c>
      <c r="T185" s="26">
        <v>670.0609188200001</v>
      </c>
      <c r="U185" s="26">
        <v>724.47100389000002</v>
      </c>
      <c r="V185" s="26">
        <v>436.76943949999998</v>
      </c>
      <c r="W185" s="26">
        <v>510.45960599</v>
      </c>
      <c r="X185" s="26">
        <v>661.41017644999999</v>
      </c>
      <c r="Y185" s="26">
        <v>591.73238212000001</v>
      </c>
      <c r="Z185" s="26">
        <v>636.64765629999999</v>
      </c>
      <c r="AA185" s="26">
        <v>742.34120826999992</v>
      </c>
      <c r="AB185" s="161">
        <v>1372.4986506600001</v>
      </c>
      <c r="AC185" s="80">
        <v>8305.3319242999987</v>
      </c>
      <c r="AD185" s="52">
        <v>723.07389824999996</v>
      </c>
      <c r="AE185" s="26">
        <v>657.8731679199999</v>
      </c>
      <c r="AF185" s="26">
        <v>696.42069871000001</v>
      </c>
      <c r="AG185" s="26">
        <v>644.66106754999998</v>
      </c>
      <c r="AH185" s="26">
        <v>699.69991877999996</v>
      </c>
      <c r="AI185" s="26">
        <v>689.26763538</v>
      </c>
      <c r="AJ185" s="26">
        <v>894.86092960000008</v>
      </c>
      <c r="AK185" s="26">
        <v>894.30809276000002</v>
      </c>
      <c r="AL185" s="26">
        <v>905.54445955999995</v>
      </c>
      <c r="AM185" s="26">
        <v>903.95431660999998</v>
      </c>
      <c r="AN185" s="26">
        <v>815.76523927999995</v>
      </c>
      <c r="AO185" s="76">
        <v>1598.8593762</v>
      </c>
      <c r="AP185" s="26">
        <v>912.59292260000007</v>
      </c>
      <c r="AQ185" s="26">
        <v>649.56583044000001</v>
      </c>
      <c r="AR185" s="26">
        <v>808.40303540000002</v>
      </c>
      <c r="AS185" s="26">
        <v>660.72257542</v>
      </c>
      <c r="AT185" s="26">
        <v>938.12368749999996</v>
      </c>
      <c r="AU185" s="26">
        <v>810.71077676000004</v>
      </c>
      <c r="AV185" s="26">
        <v>948.68603117999999</v>
      </c>
      <c r="AW185" s="26">
        <v>983.65331665999997</v>
      </c>
      <c r="AX185" s="26">
        <v>869.86681675</v>
      </c>
      <c r="AY185" s="26">
        <v>1084.5676165899999</v>
      </c>
      <c r="AZ185" s="26">
        <v>1047.4959149700001</v>
      </c>
      <c r="BA185" s="26">
        <v>2097.2363532700001</v>
      </c>
      <c r="BB185" s="52">
        <v>1245.0658316400002</v>
      </c>
      <c r="BC185" s="26">
        <v>729.56234826000002</v>
      </c>
      <c r="BD185" s="26">
        <v>942.08171433000007</v>
      </c>
      <c r="BE185" s="26">
        <v>1225.1938000599998</v>
      </c>
      <c r="BF185" s="26">
        <v>994.66714953999997</v>
      </c>
      <c r="BG185" s="26">
        <v>924.41446121000001</v>
      </c>
      <c r="BH185" s="26">
        <v>1127.25603815</v>
      </c>
      <c r="BI185" s="26">
        <v>1052.71837043</v>
      </c>
      <c r="BJ185" s="26">
        <v>1048.8910974099999</v>
      </c>
      <c r="BK185" s="26">
        <v>1219.5989604000001</v>
      </c>
      <c r="BL185" s="26">
        <v>1175.2773338</v>
      </c>
      <c r="BM185" s="76">
        <v>2436.21250663</v>
      </c>
      <c r="BN185" s="453">
        <f>SUM(BB185:BM185)</f>
        <v>14120.93961186</v>
      </c>
      <c r="BO185" s="26">
        <v>1549.1230235399998</v>
      </c>
      <c r="BP185" s="26">
        <v>995.90339767</v>
      </c>
      <c r="BQ185" s="26">
        <v>832.69680930999994</v>
      </c>
      <c r="BR185" s="26">
        <v>1103.16771943</v>
      </c>
      <c r="BS185" s="26">
        <v>983.54292969000005</v>
      </c>
      <c r="BT185" s="26">
        <v>920.62933267999995</v>
      </c>
      <c r="BU185" s="26">
        <v>1256.24933106</v>
      </c>
      <c r="BV185" s="26">
        <v>1148.88194856</v>
      </c>
      <c r="BW185" s="98">
        <v>1207.00140784</v>
      </c>
      <c r="BX185" s="98">
        <v>1488.12670368</v>
      </c>
      <c r="BY185" s="98">
        <v>1318.18928729</v>
      </c>
      <c r="BZ185" s="98">
        <v>2468.8930167399999</v>
      </c>
      <c r="CA185" s="138">
        <v>1184.9927853900001</v>
      </c>
      <c r="CB185" s="98">
        <v>796.86278252</v>
      </c>
      <c r="CC185" s="98">
        <v>1273.2687363099999</v>
      </c>
      <c r="CD185" s="98">
        <v>1362.7696635299999</v>
      </c>
      <c r="CE185" s="98">
        <v>1063.31140615</v>
      </c>
      <c r="CF185" s="98">
        <v>961.89268373000004</v>
      </c>
      <c r="CG185" s="98">
        <v>957.61743136000007</v>
      </c>
      <c r="CH185" s="98">
        <v>875.80243636</v>
      </c>
      <c r="CI185" s="98">
        <v>1053.7487433700001</v>
      </c>
      <c r="CJ185" s="98">
        <v>1209.58761392</v>
      </c>
      <c r="CK185" s="98">
        <v>919.28658833000009</v>
      </c>
      <c r="CL185" s="244">
        <v>2489.1770913099999</v>
      </c>
      <c r="CM185" s="80">
        <f>SUM($BB185:$BM185)</f>
        <v>14120.93961186</v>
      </c>
      <c r="CN185" s="80">
        <f>SUM($BO185:$BZ185)</f>
        <v>15272.404907490001</v>
      </c>
      <c r="CO185" s="27">
        <f>SUM($CA185:$CL185)</f>
        <v>14148.317962280002</v>
      </c>
      <c r="CP185" s="360">
        <f t="shared" si="168"/>
        <v>-7.3602484482238717</v>
      </c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  <c r="DK185" s="234"/>
      <c r="DL185" s="234"/>
      <c r="DM185" s="234"/>
    </row>
    <row r="186" spans="1:117" ht="20.100000000000001" customHeight="1" thickBot="1" x14ac:dyDescent="0.3">
      <c r="A186" s="549"/>
      <c r="B186" s="59" t="s">
        <v>38</v>
      </c>
      <c r="C186" s="13"/>
      <c r="D186" s="52">
        <v>396.73854664999999</v>
      </c>
      <c r="E186" s="26">
        <v>484.24358182999998</v>
      </c>
      <c r="F186" s="26">
        <v>443.60782525999997</v>
      </c>
      <c r="G186" s="26">
        <v>589.20915510999998</v>
      </c>
      <c r="H186" s="26">
        <v>430.23088910000001</v>
      </c>
      <c r="I186" s="26">
        <v>577.66144919999999</v>
      </c>
      <c r="J186" s="26">
        <v>492.23584545</v>
      </c>
      <c r="K186" s="26">
        <v>529.23962714000004</v>
      </c>
      <c r="L186" s="26">
        <v>545.50029086999996</v>
      </c>
      <c r="M186" s="26">
        <v>538.86138100999995</v>
      </c>
      <c r="N186" s="26">
        <v>471.44019954999999</v>
      </c>
      <c r="O186" s="76">
        <v>538.76555922</v>
      </c>
      <c r="P186" s="80">
        <v>6037.7343503899992</v>
      </c>
      <c r="Q186" s="46">
        <v>348.61899149999999</v>
      </c>
      <c r="R186" s="32">
        <v>427.88603235000005</v>
      </c>
      <c r="S186" s="32">
        <v>416.50288325000002</v>
      </c>
      <c r="T186" s="32">
        <v>430.85775226999999</v>
      </c>
      <c r="U186" s="32">
        <v>460.02645914999999</v>
      </c>
      <c r="V186" s="32">
        <v>400.60129128</v>
      </c>
      <c r="W186" s="32">
        <v>325.3711672</v>
      </c>
      <c r="X186" s="32">
        <v>353.88043586000003</v>
      </c>
      <c r="Y186" s="32">
        <v>442.52661881</v>
      </c>
      <c r="Z186" s="32">
        <v>324.50446979000003</v>
      </c>
      <c r="AA186" s="32">
        <v>341.25326004999999</v>
      </c>
      <c r="AB186" s="64">
        <v>592.93442124000001</v>
      </c>
      <c r="AC186" s="24">
        <v>4864.9637827500001</v>
      </c>
      <c r="AD186" s="52">
        <v>306.33218993000003</v>
      </c>
      <c r="AE186" s="26">
        <v>494.40220363999998</v>
      </c>
      <c r="AF186" s="26">
        <v>573.91910022000002</v>
      </c>
      <c r="AG186" s="26">
        <v>434.24351868999997</v>
      </c>
      <c r="AH186" s="26">
        <v>555.32987995000008</v>
      </c>
      <c r="AI186" s="26">
        <v>489.13701679000002</v>
      </c>
      <c r="AJ186" s="26">
        <v>941.92384378999998</v>
      </c>
      <c r="AK186" s="26">
        <v>532.12648301000002</v>
      </c>
      <c r="AL186" s="26">
        <v>462.93067145999999</v>
      </c>
      <c r="AM186" s="26">
        <v>519.82317913999998</v>
      </c>
      <c r="AN186" s="26">
        <v>402.16021619999998</v>
      </c>
      <c r="AO186" s="76">
        <v>505.17372958999999</v>
      </c>
      <c r="AP186" s="32">
        <v>543.22449059000007</v>
      </c>
      <c r="AQ186" s="32">
        <v>388.41254841</v>
      </c>
      <c r="AR186" s="32">
        <v>545.91314541999998</v>
      </c>
      <c r="AS186" s="32">
        <v>771.01518458999999</v>
      </c>
      <c r="AT186" s="32">
        <v>481.51727185000004</v>
      </c>
      <c r="AU186" s="32">
        <v>505.70563585000002</v>
      </c>
      <c r="AV186" s="32">
        <v>939.46064684999999</v>
      </c>
      <c r="AW186" s="32">
        <v>488.44449160000005</v>
      </c>
      <c r="AX186" s="32">
        <v>521.46874744000002</v>
      </c>
      <c r="AY186" s="32">
        <v>650.05449463000002</v>
      </c>
      <c r="AZ186" s="32">
        <v>448.31129762</v>
      </c>
      <c r="BA186" s="32">
        <v>675.38290989999996</v>
      </c>
      <c r="BB186" s="46">
        <v>550.77190626000004</v>
      </c>
      <c r="BC186" s="26">
        <v>412.88143035000002</v>
      </c>
      <c r="BD186" s="26">
        <v>700.34005172000002</v>
      </c>
      <c r="BE186" s="26">
        <v>645.75201305999997</v>
      </c>
      <c r="BF186" s="26">
        <v>512.73065360999999</v>
      </c>
      <c r="BG186" s="26">
        <v>502.27488329000005</v>
      </c>
      <c r="BH186" s="26">
        <v>646.15304902000003</v>
      </c>
      <c r="BI186" s="26">
        <v>557.01062778999994</v>
      </c>
      <c r="BJ186" s="26">
        <v>580.37502787000005</v>
      </c>
      <c r="BK186" s="26">
        <v>655.15303026999993</v>
      </c>
      <c r="BL186" s="26">
        <v>653.60022415999993</v>
      </c>
      <c r="BM186" s="76">
        <v>658.19584351999993</v>
      </c>
      <c r="BN186" s="453">
        <f>SUM(BB186:BM186)</f>
        <v>7075.2387409200001</v>
      </c>
      <c r="BO186" s="32">
        <v>462.84860343000003</v>
      </c>
      <c r="BP186" s="32">
        <v>454.21450647</v>
      </c>
      <c r="BQ186" s="32">
        <v>459.19299187000001</v>
      </c>
      <c r="BR186" s="32">
        <v>645.53872242</v>
      </c>
      <c r="BS186" s="32">
        <v>500.34390364999996</v>
      </c>
      <c r="BT186" s="32">
        <v>512.48359143000005</v>
      </c>
      <c r="BU186" s="32">
        <v>421.94457846</v>
      </c>
      <c r="BV186" s="32">
        <v>1148.88194856</v>
      </c>
      <c r="BW186" s="247">
        <v>580.33807591999994</v>
      </c>
      <c r="BX186" s="247">
        <v>637.66129363999994</v>
      </c>
      <c r="BY186" s="247">
        <v>508.14572514999998</v>
      </c>
      <c r="BZ186" s="247">
        <v>627.36095405999993</v>
      </c>
      <c r="CA186" s="246">
        <v>634.05096199000002</v>
      </c>
      <c r="CB186" s="247">
        <v>418.23197514999998</v>
      </c>
      <c r="CC186" s="247">
        <v>507.98347672000006</v>
      </c>
      <c r="CD186" s="247">
        <v>669.31512104000001</v>
      </c>
      <c r="CE186" s="247">
        <v>590.34863399999995</v>
      </c>
      <c r="CF186" s="247">
        <v>699.39327286000002</v>
      </c>
      <c r="CG186" s="247">
        <v>680.87529882000001</v>
      </c>
      <c r="CH186" s="247">
        <v>628.15867760000003</v>
      </c>
      <c r="CI186" s="247">
        <v>628.28249871000003</v>
      </c>
      <c r="CJ186" s="247">
        <v>656.72352307000006</v>
      </c>
      <c r="CK186" s="247">
        <v>549.82721182</v>
      </c>
      <c r="CL186" s="248">
        <v>824.88116782000009</v>
      </c>
      <c r="CM186" s="24">
        <f>SUM($BB186:$BM186)</f>
        <v>7075.2387409200001</v>
      </c>
      <c r="CN186" s="24">
        <f>SUM($BO186:$BZ186)</f>
        <v>6958.9548950599992</v>
      </c>
      <c r="CO186" s="102">
        <f>SUM($CA186:$CL186)</f>
        <v>7488.0718196000007</v>
      </c>
      <c r="CP186" s="362">
        <f t="shared" si="168"/>
        <v>7.6033963794708503</v>
      </c>
      <c r="CR186" s="269"/>
      <c r="CS186" s="271"/>
    </row>
    <row r="187" spans="1:117" ht="20.100000000000001" customHeight="1" x14ac:dyDescent="0.25">
      <c r="A187" s="549"/>
      <c r="B187" s="28" t="s">
        <v>61</v>
      </c>
      <c r="C187" s="19"/>
      <c r="D187" s="45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134"/>
      <c r="P187" s="111"/>
      <c r="Q187" s="45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160"/>
      <c r="AC187" s="111"/>
      <c r="AD187" s="45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134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45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134"/>
      <c r="BN187" s="456"/>
      <c r="BO187" s="31"/>
      <c r="BP187" s="31"/>
      <c r="BQ187" s="31"/>
      <c r="BR187" s="31"/>
      <c r="BS187" s="31"/>
      <c r="BT187" s="31"/>
      <c r="BU187" s="31"/>
      <c r="BV187" s="31"/>
      <c r="BW187" s="34"/>
      <c r="BX187" s="34"/>
      <c r="BY187" s="34"/>
      <c r="BZ187" s="34"/>
      <c r="CA187" s="112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5"/>
      <c r="CM187" s="111"/>
      <c r="CN187" s="111"/>
      <c r="CO187" s="249"/>
      <c r="CP187" s="350"/>
      <c r="CR187" s="271"/>
      <c r="CS187" s="271"/>
    </row>
    <row r="188" spans="1:117" ht="20.100000000000001" customHeight="1" thickBot="1" x14ac:dyDescent="0.3">
      <c r="A188" s="549"/>
      <c r="B188" s="598" t="s">
        <v>49</v>
      </c>
      <c r="C188" s="615"/>
      <c r="D188" s="101">
        <f t="shared" ref="D188:BP188" si="174">SUM(D189:D191)</f>
        <v>1502.2677022321996</v>
      </c>
      <c r="E188" s="24">
        <f t="shared" si="174"/>
        <v>1379.4326061141001</v>
      </c>
      <c r="F188" s="24">
        <f t="shared" si="174"/>
        <v>1672.2927940757995</v>
      </c>
      <c r="G188" s="24">
        <f t="shared" si="174"/>
        <v>1707.1090102767</v>
      </c>
      <c r="H188" s="24">
        <f t="shared" si="174"/>
        <v>1889.6212597772001</v>
      </c>
      <c r="I188" s="24">
        <f t="shared" si="174"/>
        <v>1983.8934780213999</v>
      </c>
      <c r="J188" s="24">
        <f t="shared" si="174"/>
        <v>2123.7476866445004</v>
      </c>
      <c r="K188" s="24">
        <f t="shared" si="174"/>
        <v>1803.1448514543999</v>
      </c>
      <c r="L188" s="24">
        <f t="shared" si="174"/>
        <v>1844.7706112156002</v>
      </c>
      <c r="M188" s="24">
        <f t="shared" si="174"/>
        <v>2002.4147525895</v>
      </c>
      <c r="N188" s="24">
        <f t="shared" si="174"/>
        <v>1925.3739303280997</v>
      </c>
      <c r="O188" s="102">
        <f t="shared" si="174"/>
        <v>2063.1770973338998</v>
      </c>
      <c r="P188" s="24">
        <f t="shared" si="174"/>
        <v>21897.2457800634</v>
      </c>
      <c r="Q188" s="101">
        <f t="shared" si="174"/>
        <v>1634.6604491155999</v>
      </c>
      <c r="R188" s="24">
        <f t="shared" si="174"/>
        <v>1409.0512390884001</v>
      </c>
      <c r="S188" s="24">
        <f t="shared" si="174"/>
        <v>1778.6993542923001</v>
      </c>
      <c r="T188" s="24">
        <f t="shared" si="174"/>
        <v>2024.7006831433</v>
      </c>
      <c r="U188" s="24">
        <f t="shared" si="174"/>
        <v>1979.1633243229999</v>
      </c>
      <c r="V188" s="24">
        <f t="shared" si="174"/>
        <v>1882.4153955347997</v>
      </c>
      <c r="W188" s="24">
        <f t="shared" si="174"/>
        <v>1786.2653875692999</v>
      </c>
      <c r="X188" s="24">
        <f t="shared" si="174"/>
        <v>1726.1593571226999</v>
      </c>
      <c r="Y188" s="24">
        <f t="shared" si="174"/>
        <v>1632.6893439887999</v>
      </c>
      <c r="Z188" s="24">
        <f t="shared" si="174"/>
        <v>1601.4262083780998</v>
      </c>
      <c r="AA188" s="24">
        <f t="shared" si="174"/>
        <v>1766.9309456143001</v>
      </c>
      <c r="AB188" s="102">
        <f t="shared" si="174"/>
        <v>2180.8714223910001</v>
      </c>
      <c r="AC188" s="24">
        <f t="shared" si="174"/>
        <v>21403.033110561606</v>
      </c>
      <c r="AD188" s="101">
        <f t="shared" si="174"/>
        <v>1437.7940273165998</v>
      </c>
      <c r="AE188" s="24">
        <f t="shared" si="174"/>
        <v>1319.1628041199988</v>
      </c>
      <c r="AF188" s="24">
        <f t="shared" si="174"/>
        <v>1515.0515295138846</v>
      </c>
      <c r="AG188" s="24">
        <f t="shared" si="174"/>
        <v>1995.2154617691986</v>
      </c>
      <c r="AH188" s="24">
        <f t="shared" si="174"/>
        <v>2345.1483234803</v>
      </c>
      <c r="AI188" s="24">
        <f t="shared" si="174"/>
        <v>1786.794264629566</v>
      </c>
      <c r="AJ188" s="24">
        <f t="shared" si="174"/>
        <v>1827.5117017954069</v>
      </c>
      <c r="AK188" s="24">
        <f t="shared" si="174"/>
        <v>1991.106228335701</v>
      </c>
      <c r="AL188" s="24">
        <f t="shared" si="174"/>
        <v>1800.5131527645008</v>
      </c>
      <c r="AM188" s="24">
        <f t="shared" si="174"/>
        <v>1904.8796101254006</v>
      </c>
      <c r="AN188" s="24">
        <f t="shared" si="174"/>
        <v>1713.5784208239882</v>
      </c>
      <c r="AO188" s="102">
        <f t="shared" si="174"/>
        <v>2060.7980908256</v>
      </c>
      <c r="AP188" s="24">
        <f t="shared" si="174"/>
        <v>1451.5736799480001</v>
      </c>
      <c r="AQ188" s="24">
        <f t="shared" si="174"/>
        <v>1533.7511592633998</v>
      </c>
      <c r="AR188" s="24">
        <f t="shared" si="174"/>
        <v>1801.0440049882</v>
      </c>
      <c r="AS188" s="24">
        <f t="shared" si="174"/>
        <v>2137.8448222026</v>
      </c>
      <c r="AT188" s="24">
        <f t="shared" si="174"/>
        <v>2449.8769562764001</v>
      </c>
      <c r="AU188" s="24">
        <f t="shared" si="174"/>
        <v>1792.4504300976</v>
      </c>
      <c r="AV188" s="24">
        <f t="shared" si="174"/>
        <v>1681.8079821298002</v>
      </c>
      <c r="AW188" s="24">
        <f t="shared" si="174"/>
        <v>1608.0592558464</v>
      </c>
      <c r="AX188" s="24">
        <f t="shared" si="174"/>
        <v>1369.9558485563998</v>
      </c>
      <c r="AY188" s="24">
        <f t="shared" si="174"/>
        <v>1828.1088452396</v>
      </c>
      <c r="AZ188" s="24">
        <f t="shared" si="174"/>
        <v>1507.6500002185999</v>
      </c>
      <c r="BA188" s="24">
        <f t="shared" si="174"/>
        <v>1775.7282372592003</v>
      </c>
      <c r="BB188" s="101">
        <f t="shared" si="174"/>
        <v>1515.3906941530001</v>
      </c>
      <c r="BC188" s="24">
        <f t="shared" si="174"/>
        <v>1287.4050975702</v>
      </c>
      <c r="BD188" s="24">
        <f t="shared" si="174"/>
        <v>1357.3383149718002</v>
      </c>
      <c r="BE188" s="24">
        <f t="shared" si="174"/>
        <v>1840.7359498276003</v>
      </c>
      <c r="BF188" s="24">
        <f t="shared" si="174"/>
        <v>2125.1300686980003</v>
      </c>
      <c r="BG188" s="24">
        <f t="shared" si="174"/>
        <v>1861.4861774348001</v>
      </c>
      <c r="BH188" s="24">
        <f t="shared" si="174"/>
        <v>1760.7215781288</v>
      </c>
      <c r="BI188" s="24">
        <f t="shared" si="174"/>
        <v>1489.4435113068</v>
      </c>
      <c r="BJ188" s="24">
        <f t="shared" si="174"/>
        <v>1550.5693688464</v>
      </c>
      <c r="BK188" s="24">
        <f t="shared" si="174"/>
        <v>1783.878949895</v>
      </c>
      <c r="BL188" s="24">
        <f t="shared" si="174"/>
        <v>1548.4286410880002</v>
      </c>
      <c r="BM188" s="102">
        <f t="shared" si="174"/>
        <v>1825.7597996554002</v>
      </c>
      <c r="BN188" s="23">
        <f t="shared" ref="BN188:BN194" si="175">SUM(BB188:BM188)</f>
        <v>19946.288151575802</v>
      </c>
      <c r="BO188" s="24">
        <f t="shared" si="174"/>
        <v>1478.6863823508002</v>
      </c>
      <c r="BP188" s="24">
        <f t="shared" si="174"/>
        <v>1084.2701532389999</v>
      </c>
      <c r="BQ188" s="24">
        <f t="shared" ref="BQ188:BY188" si="176">SUM(BQ189:BQ191)</f>
        <v>1226.8960677008001</v>
      </c>
      <c r="BR188" s="24">
        <f t="shared" si="176"/>
        <v>1670.5855569354003</v>
      </c>
      <c r="BS188" s="24">
        <f t="shared" si="176"/>
        <v>1789.5599278690001</v>
      </c>
      <c r="BT188" s="24">
        <f t="shared" si="176"/>
        <v>1617.3762813292001</v>
      </c>
      <c r="BU188" s="24">
        <f t="shared" si="176"/>
        <v>1684.8758392998</v>
      </c>
      <c r="BV188" s="24">
        <f t="shared" si="176"/>
        <v>1353.8236978322002</v>
      </c>
      <c r="BW188" s="24">
        <f t="shared" si="176"/>
        <v>1309.1938111853997</v>
      </c>
      <c r="BX188" s="24">
        <f t="shared" si="176"/>
        <v>1515.7251406934001</v>
      </c>
      <c r="BY188" s="24">
        <f t="shared" si="176"/>
        <v>1403.0250107552001</v>
      </c>
      <c r="BZ188" s="24">
        <f t="shared" ref="BZ188:CK188" si="177">SUM(BZ189:BZ191)</f>
        <v>1786.4062881140003</v>
      </c>
      <c r="CA188" s="101">
        <f t="shared" si="177"/>
        <v>1120.024865631</v>
      </c>
      <c r="CB188" s="24">
        <f t="shared" si="177"/>
        <v>910.10763817120005</v>
      </c>
      <c r="CC188" s="24">
        <f t="shared" si="177"/>
        <v>1082.5931793852001</v>
      </c>
      <c r="CD188" s="24">
        <f t="shared" si="177"/>
        <v>1341.1162657312</v>
      </c>
      <c r="CE188" s="24">
        <f t="shared" si="177"/>
        <v>1353.0383466474002</v>
      </c>
      <c r="CF188" s="24">
        <f t="shared" ref="CF188:CG188" si="178">SUM(CF189:CF191)</f>
        <v>1425.3155878388</v>
      </c>
      <c r="CG188" s="24">
        <f t="shared" si="178"/>
        <v>1106.0587566826</v>
      </c>
      <c r="CH188" s="24">
        <f t="shared" si="177"/>
        <v>1018.4416425624001</v>
      </c>
      <c r="CI188" s="24">
        <f t="shared" si="177"/>
        <v>1025.4746610919999</v>
      </c>
      <c r="CJ188" s="24">
        <f t="shared" si="177"/>
        <v>1254.2761499226003</v>
      </c>
      <c r="CK188" s="24">
        <f t="shared" si="177"/>
        <v>1038.0479296348001</v>
      </c>
      <c r="CL188" s="102">
        <f t="shared" ref="CL188" si="179">SUM(CL189:CL191)</f>
        <v>1403.4373733128</v>
      </c>
      <c r="CM188" s="24">
        <f t="shared" ref="CM188:CM200" si="180">SUM($BB188:$BM188)</f>
        <v>19946.288151575802</v>
      </c>
      <c r="CN188" s="24">
        <f t="shared" ref="CN188:CN200" si="181">SUM($BO188:$BZ188)</f>
        <v>17920.424157304202</v>
      </c>
      <c r="CO188" s="102">
        <f t="shared" ref="CO188:CO200" si="182">SUM($CA188:$CL188)</f>
        <v>14077.932396611999</v>
      </c>
      <c r="CP188" s="362">
        <f t="shared" ref="CP188:CP191" si="183">((CO188/CN188)-1)*100</f>
        <v>-21.441968822629896</v>
      </c>
      <c r="CS188" s="271"/>
    </row>
    <row r="189" spans="1:117" ht="20.100000000000001" customHeight="1" x14ac:dyDescent="0.25">
      <c r="A189" s="549"/>
      <c r="B189" s="59" t="s">
        <v>36</v>
      </c>
      <c r="C189" s="420"/>
      <c r="D189" s="52">
        <v>1088.0359861405998</v>
      </c>
      <c r="E189" s="26">
        <v>1018.8319537762001</v>
      </c>
      <c r="F189" s="26">
        <v>1305.7601651582997</v>
      </c>
      <c r="G189" s="26">
        <v>1347.0441396084</v>
      </c>
      <c r="H189" s="26">
        <v>1549.0743837835</v>
      </c>
      <c r="I189" s="26">
        <v>1606.0362878651999</v>
      </c>
      <c r="J189" s="26">
        <v>1576.1185868976002</v>
      </c>
      <c r="K189" s="26">
        <v>1375.5840237310999</v>
      </c>
      <c r="L189" s="26">
        <v>1457.526634756</v>
      </c>
      <c r="M189" s="26">
        <v>1530.6695303102999</v>
      </c>
      <c r="N189" s="26">
        <v>1533.3999999999999</v>
      </c>
      <c r="O189" s="76">
        <v>1609.2097886678</v>
      </c>
      <c r="P189" s="80">
        <v>16997.291480694999</v>
      </c>
      <c r="Q189" s="52">
        <v>1231.5889096006999</v>
      </c>
      <c r="R189" s="26">
        <v>1076.1496203191</v>
      </c>
      <c r="S189" s="26">
        <v>1334.5814281810001</v>
      </c>
      <c r="T189" s="26">
        <v>1570.8411321409001</v>
      </c>
      <c r="U189" s="26">
        <v>1548.0470430032999</v>
      </c>
      <c r="V189" s="26">
        <v>1400.6173990610998</v>
      </c>
      <c r="W189" s="26">
        <v>1390.9518927035999</v>
      </c>
      <c r="X189" s="26">
        <v>1374.2363598728998</v>
      </c>
      <c r="Y189" s="26">
        <v>1250.9783295217001</v>
      </c>
      <c r="Z189" s="26">
        <v>1301.4808979021998</v>
      </c>
      <c r="AA189" s="26">
        <v>1439.5131210635002</v>
      </c>
      <c r="AB189" s="76">
        <v>1843.1891593176001</v>
      </c>
      <c r="AC189" s="80">
        <v>16762.175292687603</v>
      </c>
      <c r="AD189" s="52">
        <v>1110.5513491161998</v>
      </c>
      <c r="AE189" s="26">
        <v>1089.9296180029221</v>
      </c>
      <c r="AF189" s="26">
        <v>1246.9153900486974</v>
      </c>
      <c r="AG189" s="26">
        <v>1713.2450975126653</v>
      </c>
      <c r="AH189" s="26">
        <v>1946.0909078962</v>
      </c>
      <c r="AI189" s="26">
        <v>1521.5647201322161</v>
      </c>
      <c r="AJ189" s="26">
        <v>1543.5618108661552</v>
      </c>
      <c r="AK189" s="26">
        <v>1704.6613173444007</v>
      </c>
      <c r="AL189" s="26">
        <v>1560.7415646462007</v>
      </c>
      <c r="AM189" s="26">
        <v>1585.6084531803006</v>
      </c>
      <c r="AN189" s="26">
        <v>1499.3043447710879</v>
      </c>
      <c r="AO189" s="76">
        <v>1752.4505742268</v>
      </c>
      <c r="AP189" s="26">
        <v>1251.8367895572001</v>
      </c>
      <c r="AQ189" s="26">
        <v>1332.7641014435999</v>
      </c>
      <c r="AR189" s="26">
        <v>1580.8948404312</v>
      </c>
      <c r="AS189" s="26">
        <v>1777.4551091751998</v>
      </c>
      <c r="AT189" s="26">
        <v>2205.4193970858</v>
      </c>
      <c r="AU189" s="26">
        <v>1573.9652285811999</v>
      </c>
      <c r="AV189" s="26">
        <v>1486.7358790480002</v>
      </c>
      <c r="AW189" s="26">
        <v>1372.2863545790001</v>
      </c>
      <c r="AX189" s="26">
        <v>1185.9387544269998</v>
      </c>
      <c r="AY189" s="26">
        <v>1562.874042527</v>
      </c>
      <c r="AZ189" s="26">
        <v>1295.9005724028</v>
      </c>
      <c r="BA189" s="26">
        <v>1582.4123359548003</v>
      </c>
      <c r="BB189" s="52">
        <v>1389.2516402982001</v>
      </c>
      <c r="BC189" s="26">
        <v>1180.8111817082001</v>
      </c>
      <c r="BD189" s="26">
        <v>1187.7064309950001</v>
      </c>
      <c r="BE189" s="26">
        <v>1660.1766403446002</v>
      </c>
      <c r="BF189" s="26">
        <v>2006.0092441046004</v>
      </c>
      <c r="BG189" s="26">
        <v>1679.7536683508001</v>
      </c>
      <c r="BH189" s="26">
        <v>1593.276735554</v>
      </c>
      <c r="BI189" s="26">
        <v>1345.6444663928</v>
      </c>
      <c r="BJ189" s="26">
        <v>1379.8668959824001</v>
      </c>
      <c r="BK189" s="26">
        <v>1590.4410676378</v>
      </c>
      <c r="BL189" s="26">
        <v>1352.2878273870001</v>
      </c>
      <c r="BM189" s="76">
        <v>1621.8675554340002</v>
      </c>
      <c r="BN189" s="453">
        <f t="shared" si="175"/>
        <v>17987.093354189401</v>
      </c>
      <c r="BO189" s="26">
        <v>1330.3090499258001</v>
      </c>
      <c r="BP189" s="26">
        <v>1000.7737105044</v>
      </c>
      <c r="BQ189" s="26">
        <v>1106.5547081344</v>
      </c>
      <c r="BR189" s="26">
        <v>1572.2847796572003</v>
      </c>
      <c r="BS189" s="26">
        <v>1685.6495112660002</v>
      </c>
      <c r="BT189" s="26">
        <v>1517.4318636232001</v>
      </c>
      <c r="BU189" s="26">
        <v>1568.8315835276001</v>
      </c>
      <c r="BV189" s="26">
        <v>1250.8630487780001</v>
      </c>
      <c r="BW189" s="98">
        <v>1168.3477400503998</v>
      </c>
      <c r="BX189" s="98">
        <v>1361.7052215984002</v>
      </c>
      <c r="BY189" s="98">
        <v>1276.2302862638001</v>
      </c>
      <c r="BZ189" s="98">
        <v>1657.7586379032002</v>
      </c>
      <c r="CA189" s="138">
        <v>1030.1203341086</v>
      </c>
      <c r="CB189" s="98">
        <v>831.0143061248001</v>
      </c>
      <c r="CC189" s="98">
        <v>995.44216474080008</v>
      </c>
      <c r="CD189" s="98">
        <v>1238.5508087917999</v>
      </c>
      <c r="CE189" s="98">
        <v>1289.4736509942002</v>
      </c>
      <c r="CF189" s="98">
        <v>1228.8313052568001</v>
      </c>
      <c r="CG189" s="98">
        <v>1031.2450194466001</v>
      </c>
      <c r="CH189" s="98">
        <v>916.05240255900014</v>
      </c>
      <c r="CI189" s="98">
        <v>944.65489027000001</v>
      </c>
      <c r="CJ189" s="98">
        <v>1159.4767857246002</v>
      </c>
      <c r="CK189" s="98">
        <v>958.02888531560006</v>
      </c>
      <c r="CL189" s="244">
        <v>1305.1089312324</v>
      </c>
      <c r="CM189" s="111">
        <f t="shared" si="180"/>
        <v>17987.093354189401</v>
      </c>
      <c r="CN189" s="111">
        <f t="shared" si="181"/>
        <v>16496.740141232403</v>
      </c>
      <c r="CO189" s="249">
        <f t="shared" si="182"/>
        <v>12927.9994845652</v>
      </c>
      <c r="CP189" s="363">
        <f t="shared" si="183"/>
        <v>-21.633005224755863</v>
      </c>
      <c r="CR189" s="272"/>
      <c r="CS189" s="271"/>
    </row>
    <row r="190" spans="1:117" ht="20.100000000000001" customHeight="1" x14ac:dyDescent="0.25">
      <c r="A190" s="549"/>
      <c r="B190" s="59" t="s">
        <v>37</v>
      </c>
      <c r="C190" s="420"/>
      <c r="D190" s="66">
        <v>3.0134349616999998</v>
      </c>
      <c r="E190" s="67">
        <v>2.2900869676999998</v>
      </c>
      <c r="F190" s="67">
        <v>1.4624139652999999</v>
      </c>
      <c r="G190" s="67">
        <v>1.5828659506</v>
      </c>
      <c r="H190" s="67">
        <v>3.2103187123999994</v>
      </c>
      <c r="I190" s="26">
        <v>3.8849472428</v>
      </c>
      <c r="J190" s="67">
        <v>2.9320372803999999</v>
      </c>
      <c r="K190" s="67">
        <v>1.7257090608999999</v>
      </c>
      <c r="L190" s="26">
        <v>8.0060738416999992</v>
      </c>
      <c r="M190" s="67">
        <v>2.1686324873</v>
      </c>
      <c r="N190" s="67">
        <v>1.6539303281</v>
      </c>
      <c r="O190" s="242">
        <v>1.6373454918999999</v>
      </c>
      <c r="P190" s="80">
        <v>33.567796290800004</v>
      </c>
      <c r="Q190" s="52">
        <v>4.6394710013000005</v>
      </c>
      <c r="R190" s="67">
        <v>1.0081049741999999</v>
      </c>
      <c r="S190" s="26">
        <v>4.6328161149999998</v>
      </c>
      <c r="T190" s="67">
        <v>1.8933723412000001</v>
      </c>
      <c r="U190" s="67">
        <v>1.0729407505999999</v>
      </c>
      <c r="V190" s="67">
        <v>2.1707802928</v>
      </c>
      <c r="W190" s="26">
        <v>5.5961158382000002</v>
      </c>
      <c r="X190" s="67">
        <v>1.6470873911999999</v>
      </c>
      <c r="Y190" s="67">
        <v>1.8448844209999997</v>
      </c>
      <c r="Z190" s="67">
        <v>1.1209373555</v>
      </c>
      <c r="AA190" s="67">
        <v>2.7629000541999997</v>
      </c>
      <c r="AB190" s="76">
        <v>5.1606691537999998</v>
      </c>
      <c r="AC190" s="80">
        <v>33.550079689</v>
      </c>
      <c r="AD190" s="52">
        <v>9.917449253800001</v>
      </c>
      <c r="AE190" s="26">
        <v>8.2195162492923011</v>
      </c>
      <c r="AF190" s="26">
        <v>6.6736694638709713</v>
      </c>
      <c r="AG190" s="26">
        <v>1.0635083609333325</v>
      </c>
      <c r="AH190" s="26">
        <v>2.2196715137999998</v>
      </c>
      <c r="AI190" s="26">
        <v>4.8563640894666653</v>
      </c>
      <c r="AJ190" s="26">
        <v>0.84995597179354854</v>
      </c>
      <c r="AK190" s="26">
        <v>7.9850802798000045</v>
      </c>
      <c r="AL190" s="26">
        <v>0.64354615080000022</v>
      </c>
      <c r="AM190" s="26">
        <v>3.0791980284000013</v>
      </c>
      <c r="AN190" s="26">
        <v>1.6155617928333346</v>
      </c>
      <c r="AO190" s="76">
        <v>2.0401124127999997</v>
      </c>
      <c r="AP190" s="26">
        <v>0.64011469479999994</v>
      </c>
      <c r="AQ190" s="26">
        <v>3.8294852400000003E-2</v>
      </c>
      <c r="AR190" s="26">
        <v>3.4579627319999999</v>
      </c>
      <c r="AS190" s="26">
        <v>0.77938024080000001</v>
      </c>
      <c r="AT190" s="26">
        <v>0.1593802322</v>
      </c>
      <c r="AU190" s="26">
        <v>2.1971800018000001</v>
      </c>
      <c r="AV190" s="26">
        <v>1.0517044734000001</v>
      </c>
      <c r="AW190" s="26">
        <v>1.2147294236000001</v>
      </c>
      <c r="AX190" s="26">
        <v>0.62921058760000015</v>
      </c>
      <c r="AY190" s="26">
        <v>0.86548305060000008</v>
      </c>
      <c r="AZ190" s="26">
        <v>3.5402471972000007</v>
      </c>
      <c r="BA190" s="26">
        <v>2.4970349922000006</v>
      </c>
      <c r="BB190" s="52">
        <v>2.7700462537999999</v>
      </c>
      <c r="BC190" s="26">
        <v>12.8333133754</v>
      </c>
      <c r="BD190" s="26">
        <v>2.8292116958000002</v>
      </c>
      <c r="BE190" s="26">
        <v>4.5473432858000002</v>
      </c>
      <c r="BF190" s="26">
        <v>6.1654096336000004</v>
      </c>
      <c r="BG190" s="26">
        <v>2.4229201696000002</v>
      </c>
      <c r="BH190" s="26">
        <v>6.7097589342000008</v>
      </c>
      <c r="BI190" s="26">
        <v>6.3032099522000005</v>
      </c>
      <c r="BJ190" s="26">
        <v>7.5934968564000007</v>
      </c>
      <c r="BK190" s="26">
        <v>3.5757967461999995</v>
      </c>
      <c r="BL190" s="26">
        <v>5.8872102912000006</v>
      </c>
      <c r="BM190" s="76">
        <v>4.0101292084000004</v>
      </c>
      <c r="BN190" s="453">
        <f t="shared" si="175"/>
        <v>65.647846402599995</v>
      </c>
      <c r="BO190" s="26">
        <v>4.4336196464000004</v>
      </c>
      <c r="BP190" s="26">
        <v>3.0194043725999999</v>
      </c>
      <c r="BQ190" s="26">
        <v>4.2772132241999996</v>
      </c>
      <c r="BR190" s="26">
        <v>11.550044937200001</v>
      </c>
      <c r="BS190" s="26">
        <v>17.384449966799998</v>
      </c>
      <c r="BT190" s="26">
        <v>3.5236652052000004</v>
      </c>
      <c r="BU190" s="26">
        <v>3.7258685072000004</v>
      </c>
      <c r="BV190" s="26">
        <v>1.9651368659999999</v>
      </c>
      <c r="BW190" s="98">
        <v>13.273991886399999</v>
      </c>
      <c r="BX190" s="98">
        <v>4.0039877934000003</v>
      </c>
      <c r="BY190" s="98">
        <v>7.5920717600000005</v>
      </c>
      <c r="BZ190" s="98">
        <v>9.5701284755999989</v>
      </c>
      <c r="CA190" s="138">
        <v>1.6565512908000002</v>
      </c>
      <c r="CB190" s="98">
        <v>15.517212298</v>
      </c>
      <c r="CC190" s="98">
        <v>8.4054678596000016</v>
      </c>
      <c r="CD190" s="98">
        <v>10.244704517600001</v>
      </c>
      <c r="CE190" s="98">
        <v>3.9930704464000004</v>
      </c>
      <c r="CF190" s="98">
        <v>5.5539926512000006</v>
      </c>
      <c r="CG190" s="98">
        <v>11.9808663142</v>
      </c>
      <c r="CH190" s="98">
        <v>12.494584891600001</v>
      </c>
      <c r="CI190" s="98">
        <v>5.6424136608</v>
      </c>
      <c r="CJ190" s="98">
        <v>10.648245046600001</v>
      </c>
      <c r="CK190" s="98">
        <v>5.3174292556000005</v>
      </c>
      <c r="CL190" s="244">
        <v>15.304815722000001</v>
      </c>
      <c r="CM190" s="80">
        <f t="shared" si="180"/>
        <v>65.647846402599995</v>
      </c>
      <c r="CN190" s="80">
        <f t="shared" si="181"/>
        <v>84.319582640999997</v>
      </c>
      <c r="CO190" s="27">
        <f t="shared" si="182"/>
        <v>106.7593539544</v>
      </c>
      <c r="CP190" s="360">
        <f t="shared" si="183"/>
        <v>26.61276373833563</v>
      </c>
      <c r="CQ190" s="273"/>
      <c r="CS190" s="271"/>
    </row>
    <row r="191" spans="1:117" ht="20.100000000000001" customHeight="1" thickBot="1" x14ac:dyDescent="0.3">
      <c r="A191" s="549"/>
      <c r="B191" s="59" t="s">
        <v>38</v>
      </c>
      <c r="C191" s="420"/>
      <c r="D191" s="52">
        <v>411.21828112989999</v>
      </c>
      <c r="E191" s="26">
        <v>358.31056537019998</v>
      </c>
      <c r="F191" s="26">
        <v>365.07021495219999</v>
      </c>
      <c r="G191" s="26">
        <v>358.48200471769997</v>
      </c>
      <c r="H191" s="26">
        <v>337.33655728129997</v>
      </c>
      <c r="I191" s="26">
        <v>373.97224291340001</v>
      </c>
      <c r="J191" s="26">
        <v>544.69706246650003</v>
      </c>
      <c r="K191" s="26">
        <v>425.83511866240002</v>
      </c>
      <c r="L191" s="26">
        <v>379.23790261789998</v>
      </c>
      <c r="M191" s="26">
        <v>469.57658979189995</v>
      </c>
      <c r="N191" s="26">
        <v>390.32</v>
      </c>
      <c r="O191" s="76">
        <v>452.32996317419997</v>
      </c>
      <c r="P191" s="80">
        <v>4866.3865030775996</v>
      </c>
      <c r="Q191" s="46">
        <v>398.43206851360003</v>
      </c>
      <c r="R191" s="32">
        <v>331.89351379509998</v>
      </c>
      <c r="S191" s="32">
        <v>439.48510999629997</v>
      </c>
      <c r="T191" s="32">
        <v>451.96617866119999</v>
      </c>
      <c r="U191" s="32">
        <v>430.0433405691</v>
      </c>
      <c r="V191" s="32">
        <v>479.62721618090001</v>
      </c>
      <c r="W191" s="32">
        <v>389.71737902749999</v>
      </c>
      <c r="X191" s="32">
        <v>350.27590985860002</v>
      </c>
      <c r="Y191" s="32">
        <v>379.86613004610001</v>
      </c>
      <c r="Z191" s="32">
        <v>298.82437312039997</v>
      </c>
      <c r="AA191" s="32">
        <v>324.65492449660002</v>
      </c>
      <c r="AB191" s="47">
        <v>332.52159391960004</v>
      </c>
      <c r="AC191" s="80">
        <v>4607.3077381849998</v>
      </c>
      <c r="AD191" s="52">
        <v>317.32522894660002</v>
      </c>
      <c r="AE191" s="26">
        <v>221.01366986778442</v>
      </c>
      <c r="AF191" s="26">
        <v>261.46247000131626</v>
      </c>
      <c r="AG191" s="26">
        <v>280.90685589559979</v>
      </c>
      <c r="AH191" s="26">
        <v>396.8377440703</v>
      </c>
      <c r="AI191" s="26">
        <v>260.37318040788324</v>
      </c>
      <c r="AJ191" s="26">
        <v>283.09993495745806</v>
      </c>
      <c r="AK191" s="26">
        <v>278.45983071150016</v>
      </c>
      <c r="AL191" s="26">
        <v>239.12804196750008</v>
      </c>
      <c r="AM191" s="26">
        <v>316.19195891670012</v>
      </c>
      <c r="AN191" s="26">
        <v>212.65851426006685</v>
      </c>
      <c r="AO191" s="76">
        <v>306.30740418600004</v>
      </c>
      <c r="AP191" s="32">
        <v>199.09677569600001</v>
      </c>
      <c r="AQ191" s="32">
        <v>200.9487629674</v>
      </c>
      <c r="AR191" s="32">
        <v>216.69120182500001</v>
      </c>
      <c r="AS191" s="32">
        <v>359.6103327866</v>
      </c>
      <c r="AT191" s="32">
        <v>244.2981789584</v>
      </c>
      <c r="AU191" s="32">
        <v>216.28802151460002</v>
      </c>
      <c r="AV191" s="32">
        <v>194.02039860840003</v>
      </c>
      <c r="AW191" s="32">
        <v>234.55817184379998</v>
      </c>
      <c r="AX191" s="32">
        <v>183.38788354179999</v>
      </c>
      <c r="AY191" s="32">
        <v>264.36931966200001</v>
      </c>
      <c r="AZ191" s="32">
        <v>208.20918061860002</v>
      </c>
      <c r="BA191" s="32">
        <v>190.81886631219999</v>
      </c>
      <c r="BB191" s="52">
        <v>123.36900760100002</v>
      </c>
      <c r="BC191" s="26">
        <v>93.760602486600007</v>
      </c>
      <c r="BD191" s="26">
        <v>166.80267228100001</v>
      </c>
      <c r="BE191" s="26">
        <v>176.01196619720002</v>
      </c>
      <c r="BF191" s="26">
        <v>112.95541495980001</v>
      </c>
      <c r="BG191" s="26">
        <v>179.30958891440002</v>
      </c>
      <c r="BH191" s="26">
        <v>160.73508364060001</v>
      </c>
      <c r="BI191" s="26">
        <v>137.4958349618</v>
      </c>
      <c r="BJ191" s="26">
        <v>163.10897600760001</v>
      </c>
      <c r="BK191" s="26">
        <v>189.86208551100003</v>
      </c>
      <c r="BL191" s="26">
        <v>190.25360340980001</v>
      </c>
      <c r="BM191" s="76">
        <v>199.88211501300003</v>
      </c>
      <c r="BN191" s="453">
        <f t="shared" si="175"/>
        <v>1893.5469509838001</v>
      </c>
      <c r="BO191" s="32">
        <v>143.94371277860003</v>
      </c>
      <c r="BP191" s="32">
        <v>80.477038362000002</v>
      </c>
      <c r="BQ191" s="32">
        <v>116.0641463422</v>
      </c>
      <c r="BR191" s="32">
        <v>86.750732341000003</v>
      </c>
      <c r="BS191" s="32">
        <v>86.525966636199996</v>
      </c>
      <c r="BT191" s="32">
        <v>96.420752500800006</v>
      </c>
      <c r="BU191" s="32">
        <v>112.318387265</v>
      </c>
      <c r="BV191" s="32">
        <v>100.9955121882</v>
      </c>
      <c r="BW191" s="247">
        <v>127.57207924860002</v>
      </c>
      <c r="BX191" s="247">
        <v>150.01593130160001</v>
      </c>
      <c r="BY191" s="247">
        <v>119.20265273140001</v>
      </c>
      <c r="BZ191" s="247">
        <v>119.07752173519999</v>
      </c>
      <c r="CA191" s="246">
        <v>88.24798023160001</v>
      </c>
      <c r="CB191" s="247">
        <v>63.576119748399996</v>
      </c>
      <c r="CC191" s="247">
        <v>78.745546784799998</v>
      </c>
      <c r="CD191" s="247">
        <v>92.320752421800009</v>
      </c>
      <c r="CE191" s="98">
        <v>59.571625206800007</v>
      </c>
      <c r="CF191" s="98">
        <v>190.9302899308</v>
      </c>
      <c r="CG191" s="98">
        <v>62.832870921800001</v>
      </c>
      <c r="CH191" s="98">
        <v>89.894655111800006</v>
      </c>
      <c r="CI191" s="98">
        <v>75.177357161199993</v>
      </c>
      <c r="CJ191" s="98">
        <v>84.15111915140001</v>
      </c>
      <c r="CK191" s="98">
        <v>74.701615063600002</v>
      </c>
      <c r="CL191" s="244">
        <v>83.023626358400008</v>
      </c>
      <c r="CM191" s="24">
        <f t="shared" si="180"/>
        <v>1893.5469509838001</v>
      </c>
      <c r="CN191" s="24">
        <f t="shared" si="181"/>
        <v>1339.3644334307999</v>
      </c>
      <c r="CO191" s="102">
        <f t="shared" si="182"/>
        <v>1043.1735580924001</v>
      </c>
      <c r="CP191" s="362">
        <f t="shared" si="183"/>
        <v>-22.114285548086631</v>
      </c>
      <c r="CS191" s="271"/>
    </row>
    <row r="192" spans="1:117" ht="20.100000000000001" customHeight="1" thickBot="1" x14ac:dyDescent="0.3">
      <c r="A192" s="549"/>
      <c r="B192" s="329"/>
      <c r="C192" s="322" t="s">
        <v>115</v>
      </c>
      <c r="D192" s="323">
        <f t="shared" ref="D192:BP192" si="184">+D193+D197</f>
        <v>132696</v>
      </c>
      <c r="E192" s="324">
        <f t="shared" si="184"/>
        <v>122503</v>
      </c>
      <c r="F192" s="324">
        <f t="shared" si="184"/>
        <v>155205</v>
      </c>
      <c r="G192" s="324">
        <f t="shared" si="184"/>
        <v>145615</v>
      </c>
      <c r="H192" s="324">
        <f t="shared" si="184"/>
        <v>141467</v>
      </c>
      <c r="I192" s="324">
        <f t="shared" si="184"/>
        <v>153551</v>
      </c>
      <c r="J192" s="324">
        <f t="shared" si="184"/>
        <v>158375</v>
      </c>
      <c r="K192" s="324">
        <f t="shared" si="184"/>
        <v>148322</v>
      </c>
      <c r="L192" s="324">
        <f t="shared" si="184"/>
        <v>156509</v>
      </c>
      <c r="M192" s="324">
        <f t="shared" si="184"/>
        <v>163449</v>
      </c>
      <c r="N192" s="324">
        <f t="shared" si="184"/>
        <v>154371</v>
      </c>
      <c r="O192" s="325">
        <f t="shared" si="184"/>
        <v>174154</v>
      </c>
      <c r="P192" s="324">
        <f t="shared" si="184"/>
        <v>1806217</v>
      </c>
      <c r="Q192" s="323">
        <f t="shared" si="184"/>
        <v>128639</v>
      </c>
      <c r="R192" s="324">
        <f t="shared" si="184"/>
        <v>125318</v>
      </c>
      <c r="S192" s="324">
        <f t="shared" si="184"/>
        <v>169518</v>
      </c>
      <c r="T192" s="324">
        <f t="shared" si="184"/>
        <v>152599</v>
      </c>
      <c r="U192" s="324">
        <f t="shared" si="184"/>
        <v>152686</v>
      </c>
      <c r="V192" s="324">
        <f t="shared" si="184"/>
        <v>150019</v>
      </c>
      <c r="W192" s="324">
        <f t="shared" si="184"/>
        <v>153071</v>
      </c>
      <c r="X192" s="324">
        <f t="shared" si="184"/>
        <v>156962</v>
      </c>
      <c r="Y192" s="324">
        <f t="shared" si="184"/>
        <v>158652</v>
      </c>
      <c r="Z192" s="324">
        <f t="shared" si="184"/>
        <v>159006</v>
      </c>
      <c r="AA192" s="324">
        <f t="shared" si="184"/>
        <v>163952</v>
      </c>
      <c r="AB192" s="325">
        <f t="shared" si="184"/>
        <v>185404</v>
      </c>
      <c r="AC192" s="324">
        <f t="shared" si="184"/>
        <v>1855826</v>
      </c>
      <c r="AD192" s="323">
        <f t="shared" si="184"/>
        <v>142108</v>
      </c>
      <c r="AE192" s="324">
        <f t="shared" si="184"/>
        <v>140285</v>
      </c>
      <c r="AF192" s="324">
        <f t="shared" si="184"/>
        <v>160568</v>
      </c>
      <c r="AG192" s="324">
        <f t="shared" si="184"/>
        <v>144759</v>
      </c>
      <c r="AH192" s="324">
        <f t="shared" si="184"/>
        <v>169549</v>
      </c>
      <c r="AI192" s="324">
        <f t="shared" si="184"/>
        <v>161327</v>
      </c>
      <c r="AJ192" s="324">
        <f t="shared" si="184"/>
        <v>154975</v>
      </c>
      <c r="AK192" s="324">
        <f t="shared" si="184"/>
        <v>173374</v>
      </c>
      <c r="AL192" s="324">
        <f t="shared" si="184"/>
        <v>162818</v>
      </c>
      <c r="AM192" s="324">
        <f t="shared" si="184"/>
        <v>163295</v>
      </c>
      <c r="AN192" s="324">
        <f t="shared" si="184"/>
        <v>166484</v>
      </c>
      <c r="AO192" s="325">
        <f t="shared" si="184"/>
        <v>184433</v>
      </c>
      <c r="AP192" s="324">
        <f t="shared" si="184"/>
        <v>145730</v>
      </c>
      <c r="AQ192" s="324">
        <f t="shared" si="184"/>
        <v>142341</v>
      </c>
      <c r="AR192" s="324">
        <f t="shared" si="184"/>
        <v>166294</v>
      </c>
      <c r="AS192" s="324">
        <f t="shared" si="184"/>
        <v>142793</v>
      </c>
      <c r="AT192" s="324">
        <f t="shared" si="184"/>
        <v>177985</v>
      </c>
      <c r="AU192" s="324">
        <f t="shared" si="184"/>
        <v>151648</v>
      </c>
      <c r="AV192" s="324">
        <f t="shared" si="184"/>
        <v>173125</v>
      </c>
      <c r="AW192" s="324">
        <f t="shared" si="184"/>
        <v>175827</v>
      </c>
      <c r="AX192" s="324">
        <f t="shared" si="184"/>
        <v>153542</v>
      </c>
      <c r="AY192" s="324">
        <f t="shared" si="184"/>
        <v>188654</v>
      </c>
      <c r="AZ192" s="324">
        <f t="shared" si="184"/>
        <v>167720</v>
      </c>
      <c r="BA192" s="324">
        <f t="shared" si="184"/>
        <v>183354</v>
      </c>
      <c r="BB192" s="323">
        <f t="shared" si="184"/>
        <v>160349</v>
      </c>
      <c r="BC192" s="324">
        <f t="shared" si="184"/>
        <v>141025</v>
      </c>
      <c r="BD192" s="324">
        <f t="shared" si="184"/>
        <v>157417</v>
      </c>
      <c r="BE192" s="324">
        <f t="shared" si="184"/>
        <v>176952</v>
      </c>
      <c r="BF192" s="324">
        <f t="shared" si="184"/>
        <v>166176</v>
      </c>
      <c r="BG192" s="324">
        <f t="shared" si="184"/>
        <v>158273</v>
      </c>
      <c r="BH192" s="324">
        <f t="shared" si="184"/>
        <v>185320</v>
      </c>
      <c r="BI192" s="324">
        <f t="shared" si="184"/>
        <v>170461</v>
      </c>
      <c r="BJ192" s="324">
        <f t="shared" si="184"/>
        <v>171688</v>
      </c>
      <c r="BK192" s="324">
        <f t="shared" si="184"/>
        <v>193672</v>
      </c>
      <c r="BL192" s="324">
        <f t="shared" si="184"/>
        <v>175029</v>
      </c>
      <c r="BM192" s="325">
        <f t="shared" si="184"/>
        <v>192787</v>
      </c>
      <c r="BN192" s="442">
        <f t="shared" si="175"/>
        <v>2049149</v>
      </c>
      <c r="BO192" s="324">
        <f t="shared" si="184"/>
        <v>164558</v>
      </c>
      <c r="BP192" s="324">
        <f t="shared" si="184"/>
        <v>154770</v>
      </c>
      <c r="BQ192" s="324">
        <f t="shared" ref="BQ192:BY192" si="185">+BQ193+BQ197</f>
        <v>161460</v>
      </c>
      <c r="BR192" s="324">
        <f t="shared" si="185"/>
        <v>168780</v>
      </c>
      <c r="BS192" s="324">
        <f t="shared" si="185"/>
        <v>171089</v>
      </c>
      <c r="BT192" s="324">
        <f t="shared" si="185"/>
        <v>165206</v>
      </c>
      <c r="BU192" s="324">
        <f t="shared" si="185"/>
        <v>203381</v>
      </c>
      <c r="BV192" s="324">
        <f t="shared" si="185"/>
        <v>176800</v>
      </c>
      <c r="BW192" s="324">
        <f t="shared" si="185"/>
        <v>181615</v>
      </c>
      <c r="BX192" s="324">
        <f t="shared" si="185"/>
        <v>194323</v>
      </c>
      <c r="BY192" s="324">
        <f t="shared" si="185"/>
        <v>166412</v>
      </c>
      <c r="BZ192" s="324">
        <f t="shared" ref="BZ192:CJ192" si="186">+BZ193+BZ197</f>
        <v>208098</v>
      </c>
      <c r="CA192" s="323">
        <f t="shared" si="186"/>
        <v>151271</v>
      </c>
      <c r="CB192" s="324">
        <f t="shared" si="186"/>
        <v>144557</v>
      </c>
      <c r="CC192" s="324">
        <f t="shared" si="186"/>
        <v>179014</v>
      </c>
      <c r="CD192" s="324">
        <f t="shared" si="186"/>
        <v>166654</v>
      </c>
      <c r="CE192" s="324">
        <f t="shared" si="186"/>
        <v>160733</v>
      </c>
      <c r="CF192" s="324">
        <f t="shared" ref="CF192:CG192" si="187">+CF193+CF197</f>
        <v>174771</v>
      </c>
      <c r="CG192" s="324">
        <f t="shared" si="187"/>
        <v>170182</v>
      </c>
      <c r="CH192" s="324">
        <f t="shared" si="186"/>
        <v>164895</v>
      </c>
      <c r="CI192" s="324">
        <f t="shared" si="186"/>
        <v>172088</v>
      </c>
      <c r="CJ192" s="324">
        <f t="shared" si="186"/>
        <v>181836</v>
      </c>
      <c r="CK192" s="324">
        <f t="shared" ref="CK192:CL192" si="188">+CK193+CK197</f>
        <v>169466</v>
      </c>
      <c r="CL192" s="325">
        <f t="shared" si="188"/>
        <v>199173</v>
      </c>
      <c r="CM192" s="324">
        <f t="shared" si="180"/>
        <v>2049149</v>
      </c>
      <c r="CN192" s="324">
        <f t="shared" si="181"/>
        <v>2116492</v>
      </c>
      <c r="CO192" s="325">
        <f t="shared" si="182"/>
        <v>2034640</v>
      </c>
      <c r="CP192" s="556">
        <f t="shared" ref="CP192:CP200" si="189">((CO192/CN192)-1)*100</f>
        <v>-3.8673427539532401</v>
      </c>
      <c r="CS192" s="271"/>
    </row>
    <row r="193" spans="1:117" s="38" customFormat="1" ht="20.100000000000001" customHeight="1" thickBot="1" x14ac:dyDescent="0.3">
      <c r="A193" s="549"/>
      <c r="B193" s="340" t="s">
        <v>41</v>
      </c>
      <c r="C193" s="421"/>
      <c r="D193" s="101">
        <f t="shared" ref="D193:BP193" si="190">SUM(D194:D196)</f>
        <v>106884</v>
      </c>
      <c r="E193" s="24">
        <f t="shared" si="190"/>
        <v>97442</v>
      </c>
      <c r="F193" s="24">
        <f t="shared" si="190"/>
        <v>123920</v>
      </c>
      <c r="G193" s="24">
        <f t="shared" si="190"/>
        <v>115946</v>
      </c>
      <c r="H193" s="24">
        <f t="shared" si="190"/>
        <v>112405</v>
      </c>
      <c r="I193" s="24">
        <f t="shared" si="190"/>
        <v>121893</v>
      </c>
      <c r="J193" s="24">
        <f t="shared" si="190"/>
        <v>126039</v>
      </c>
      <c r="K193" s="24">
        <f t="shared" si="190"/>
        <v>118331</v>
      </c>
      <c r="L193" s="24">
        <f t="shared" si="190"/>
        <v>125542</v>
      </c>
      <c r="M193" s="24">
        <f t="shared" si="190"/>
        <v>130587</v>
      </c>
      <c r="N193" s="24">
        <f t="shared" si="190"/>
        <v>123174</v>
      </c>
      <c r="O193" s="102">
        <f t="shared" si="190"/>
        <v>141286</v>
      </c>
      <c r="P193" s="24">
        <f t="shared" si="190"/>
        <v>1443449</v>
      </c>
      <c r="Q193" s="101">
        <f t="shared" si="190"/>
        <v>103511</v>
      </c>
      <c r="R193" s="24">
        <f t="shared" si="190"/>
        <v>100396</v>
      </c>
      <c r="S193" s="24">
        <f t="shared" si="190"/>
        <v>136452</v>
      </c>
      <c r="T193" s="24">
        <f t="shared" si="190"/>
        <v>122604</v>
      </c>
      <c r="U193" s="24">
        <f t="shared" si="190"/>
        <v>121924</v>
      </c>
      <c r="V193" s="24">
        <f t="shared" si="190"/>
        <v>119941</v>
      </c>
      <c r="W193" s="24">
        <f t="shared" si="190"/>
        <v>123088</v>
      </c>
      <c r="X193" s="24">
        <f t="shared" si="190"/>
        <v>126454</v>
      </c>
      <c r="Y193" s="24">
        <f t="shared" si="190"/>
        <v>128858</v>
      </c>
      <c r="Z193" s="24">
        <f t="shared" si="190"/>
        <v>128859</v>
      </c>
      <c r="AA193" s="24">
        <f t="shared" si="190"/>
        <v>133573</v>
      </c>
      <c r="AB193" s="102">
        <f t="shared" si="190"/>
        <v>151527</v>
      </c>
      <c r="AC193" s="24">
        <f t="shared" si="190"/>
        <v>1497187</v>
      </c>
      <c r="AD193" s="101">
        <f t="shared" si="190"/>
        <v>116583</v>
      </c>
      <c r="AE193" s="24">
        <f t="shared" si="190"/>
        <v>114583</v>
      </c>
      <c r="AF193" s="24">
        <f t="shared" si="190"/>
        <v>132073</v>
      </c>
      <c r="AG193" s="24">
        <f t="shared" si="190"/>
        <v>118688</v>
      </c>
      <c r="AH193" s="24">
        <f t="shared" si="190"/>
        <v>139607</v>
      </c>
      <c r="AI193" s="24">
        <f t="shared" si="190"/>
        <v>133088</v>
      </c>
      <c r="AJ193" s="24">
        <f t="shared" si="190"/>
        <v>126275</v>
      </c>
      <c r="AK193" s="24">
        <f t="shared" si="190"/>
        <v>142434</v>
      </c>
      <c r="AL193" s="24">
        <f t="shared" si="190"/>
        <v>134056</v>
      </c>
      <c r="AM193" s="24">
        <f t="shared" si="190"/>
        <v>134194</v>
      </c>
      <c r="AN193" s="24">
        <f t="shared" si="190"/>
        <v>137267</v>
      </c>
      <c r="AO193" s="102">
        <f t="shared" si="190"/>
        <v>153678</v>
      </c>
      <c r="AP193" s="24">
        <f t="shared" si="190"/>
        <v>120689</v>
      </c>
      <c r="AQ193" s="24">
        <f t="shared" si="190"/>
        <v>117258</v>
      </c>
      <c r="AR193" s="24">
        <f t="shared" si="190"/>
        <v>137477</v>
      </c>
      <c r="AS193" s="24">
        <f t="shared" si="190"/>
        <v>117515</v>
      </c>
      <c r="AT193" s="24">
        <f t="shared" si="190"/>
        <v>147394</v>
      </c>
      <c r="AU193" s="24">
        <f t="shared" si="190"/>
        <v>125905</v>
      </c>
      <c r="AV193" s="24">
        <f t="shared" si="190"/>
        <v>144976</v>
      </c>
      <c r="AW193" s="24">
        <f t="shared" si="190"/>
        <v>148470</v>
      </c>
      <c r="AX193" s="24">
        <f t="shared" si="190"/>
        <v>130351</v>
      </c>
      <c r="AY193" s="24">
        <f t="shared" si="190"/>
        <v>159682</v>
      </c>
      <c r="AZ193" s="24">
        <f t="shared" si="190"/>
        <v>142305</v>
      </c>
      <c r="BA193" s="24">
        <f t="shared" si="190"/>
        <v>157312</v>
      </c>
      <c r="BB193" s="101">
        <f t="shared" si="190"/>
        <v>136584</v>
      </c>
      <c r="BC193" s="24">
        <f t="shared" si="190"/>
        <v>118964</v>
      </c>
      <c r="BD193" s="24">
        <f t="shared" si="190"/>
        <v>133517</v>
      </c>
      <c r="BE193" s="24">
        <f t="shared" si="190"/>
        <v>149776</v>
      </c>
      <c r="BF193" s="24">
        <f t="shared" si="190"/>
        <v>140021</v>
      </c>
      <c r="BG193" s="24">
        <f t="shared" si="190"/>
        <v>134197</v>
      </c>
      <c r="BH193" s="24">
        <f t="shared" si="190"/>
        <v>158305</v>
      </c>
      <c r="BI193" s="24">
        <f t="shared" si="190"/>
        <v>145669</v>
      </c>
      <c r="BJ193" s="24">
        <f t="shared" si="190"/>
        <v>147494</v>
      </c>
      <c r="BK193" s="24">
        <f t="shared" si="190"/>
        <v>166514</v>
      </c>
      <c r="BL193" s="24">
        <f t="shared" si="190"/>
        <v>150938</v>
      </c>
      <c r="BM193" s="102">
        <f t="shared" si="190"/>
        <v>167298</v>
      </c>
      <c r="BN193" s="23">
        <f t="shared" si="175"/>
        <v>1749277</v>
      </c>
      <c r="BO193" s="24">
        <f t="shared" si="190"/>
        <v>142201</v>
      </c>
      <c r="BP193" s="24">
        <f t="shared" si="190"/>
        <v>133560</v>
      </c>
      <c r="BQ193" s="24">
        <f t="shared" ref="BQ193:BY193" si="191">SUM(BQ194:BQ196)</f>
        <v>139924</v>
      </c>
      <c r="BR193" s="24">
        <f t="shared" si="191"/>
        <v>145700</v>
      </c>
      <c r="BS193" s="24">
        <f t="shared" si="191"/>
        <v>147355</v>
      </c>
      <c r="BT193" s="24">
        <f t="shared" si="191"/>
        <v>142160</v>
      </c>
      <c r="BU193" s="24">
        <f t="shared" si="191"/>
        <v>178323</v>
      </c>
      <c r="BV193" s="24">
        <f t="shared" si="191"/>
        <v>154711</v>
      </c>
      <c r="BW193" s="24">
        <f t="shared" si="191"/>
        <v>157848</v>
      </c>
      <c r="BX193" s="24">
        <f t="shared" si="191"/>
        <v>169043</v>
      </c>
      <c r="BY193" s="24">
        <f t="shared" si="191"/>
        <v>144803</v>
      </c>
      <c r="BZ193" s="24">
        <f t="shared" ref="BZ193:CJ193" si="192">SUM(BZ194:BZ196)</f>
        <v>182956</v>
      </c>
      <c r="CA193" s="101">
        <f t="shared" si="192"/>
        <v>132608</v>
      </c>
      <c r="CB193" s="24">
        <f t="shared" si="192"/>
        <v>126610</v>
      </c>
      <c r="CC193" s="24">
        <f t="shared" si="192"/>
        <v>157286</v>
      </c>
      <c r="CD193" s="24">
        <f t="shared" si="192"/>
        <v>146642</v>
      </c>
      <c r="CE193" s="24">
        <f t="shared" si="192"/>
        <v>141581</v>
      </c>
      <c r="CF193" s="24">
        <f t="shared" ref="CF193:CG193" si="193">SUM(CF194:CF196)</f>
        <v>154489</v>
      </c>
      <c r="CG193" s="24">
        <f t="shared" si="193"/>
        <v>150729</v>
      </c>
      <c r="CH193" s="24">
        <f t="shared" si="192"/>
        <v>146170</v>
      </c>
      <c r="CI193" s="24">
        <f t="shared" si="192"/>
        <v>153002</v>
      </c>
      <c r="CJ193" s="24">
        <f t="shared" si="192"/>
        <v>161733</v>
      </c>
      <c r="CK193" s="24">
        <f t="shared" ref="CK193:CL193" si="194">SUM(CK194:CK196)</f>
        <v>150610</v>
      </c>
      <c r="CL193" s="102">
        <f t="shared" si="194"/>
        <v>178264</v>
      </c>
      <c r="CM193" s="375">
        <f t="shared" si="180"/>
        <v>1749277</v>
      </c>
      <c r="CN193" s="375">
        <f t="shared" si="181"/>
        <v>1838584</v>
      </c>
      <c r="CO193" s="376">
        <f t="shared" si="182"/>
        <v>1799724</v>
      </c>
      <c r="CP193" s="371">
        <f t="shared" si="189"/>
        <v>-2.1135830617475149</v>
      </c>
      <c r="CQ193" s="234"/>
      <c r="CR193" s="269"/>
      <c r="CS193" s="271"/>
      <c r="CT193" s="237"/>
      <c r="CU193" s="237"/>
      <c r="CV193" s="212"/>
      <c r="CW193" s="222"/>
      <c r="CX193" s="222"/>
      <c r="CY193" s="212"/>
      <c r="CZ193" s="212"/>
      <c r="DA193" s="212"/>
      <c r="DB193" s="212"/>
      <c r="DC193" s="212"/>
      <c r="DD193" s="212"/>
      <c r="DE193" s="212"/>
      <c r="DF193" s="212"/>
      <c r="DG193" s="212"/>
      <c r="DH193" s="212"/>
      <c r="DI193" s="212"/>
      <c r="DJ193" s="212"/>
      <c r="DK193" s="212"/>
      <c r="DL193" s="212"/>
      <c r="DM193" s="212"/>
    </row>
    <row r="194" spans="1:117" ht="20.100000000000001" customHeight="1" x14ac:dyDescent="0.25">
      <c r="A194" s="549"/>
      <c r="B194" s="625" t="s">
        <v>36</v>
      </c>
      <c r="C194" s="626"/>
      <c r="D194" s="52">
        <v>88171</v>
      </c>
      <c r="E194" s="26">
        <v>80826</v>
      </c>
      <c r="F194" s="26">
        <v>102719</v>
      </c>
      <c r="G194" s="26">
        <v>94713</v>
      </c>
      <c r="H194" s="26">
        <v>91557</v>
      </c>
      <c r="I194" s="26">
        <v>99336</v>
      </c>
      <c r="J194" s="26">
        <v>103069</v>
      </c>
      <c r="K194" s="26">
        <v>97140</v>
      </c>
      <c r="L194" s="26">
        <v>103346</v>
      </c>
      <c r="M194" s="26">
        <v>107101</v>
      </c>
      <c r="N194" s="26">
        <v>101442</v>
      </c>
      <c r="O194" s="76">
        <v>111440</v>
      </c>
      <c r="P194" s="111">
        <v>1180860</v>
      </c>
      <c r="Q194" s="45">
        <v>85764</v>
      </c>
      <c r="R194" s="31">
        <v>86295</v>
      </c>
      <c r="S194" s="31">
        <v>114113</v>
      </c>
      <c r="T194" s="31">
        <v>102328</v>
      </c>
      <c r="U194" s="31">
        <v>101617</v>
      </c>
      <c r="V194" s="31">
        <v>103860</v>
      </c>
      <c r="W194" s="31">
        <v>105952</v>
      </c>
      <c r="X194" s="31">
        <v>107669</v>
      </c>
      <c r="Y194" s="31">
        <v>109558</v>
      </c>
      <c r="Z194" s="31">
        <v>109052</v>
      </c>
      <c r="AA194" s="31">
        <v>112015</v>
      </c>
      <c r="AB194" s="160">
        <v>121327</v>
      </c>
      <c r="AC194" s="427">
        <v>1259550</v>
      </c>
      <c r="AD194" s="45">
        <v>99047</v>
      </c>
      <c r="AE194" s="31">
        <v>99587</v>
      </c>
      <c r="AF194" s="31">
        <v>113039</v>
      </c>
      <c r="AG194" s="31">
        <v>102942</v>
      </c>
      <c r="AH194" s="31">
        <v>118340</v>
      </c>
      <c r="AI194" s="31">
        <v>111859</v>
      </c>
      <c r="AJ194" s="31">
        <v>108746</v>
      </c>
      <c r="AK194" s="31">
        <v>120455</v>
      </c>
      <c r="AL194" s="31">
        <v>112707</v>
      </c>
      <c r="AM194" s="31">
        <v>112833</v>
      </c>
      <c r="AN194" s="31">
        <v>116177</v>
      </c>
      <c r="AO194" s="134">
        <v>124106</v>
      </c>
      <c r="AP194" s="31">
        <v>102357</v>
      </c>
      <c r="AQ194" s="31">
        <v>103115</v>
      </c>
      <c r="AR194" s="31">
        <v>118766</v>
      </c>
      <c r="AS194" s="31">
        <v>101983</v>
      </c>
      <c r="AT194" s="31">
        <v>125863</v>
      </c>
      <c r="AU194" s="31">
        <v>107371</v>
      </c>
      <c r="AV194" s="31">
        <v>124163</v>
      </c>
      <c r="AW194" s="31">
        <v>126649</v>
      </c>
      <c r="AX194" s="31">
        <v>110414</v>
      </c>
      <c r="AY194" s="31">
        <v>136470</v>
      </c>
      <c r="AZ194" s="31">
        <v>120948</v>
      </c>
      <c r="BA194" s="31">
        <v>128882</v>
      </c>
      <c r="BB194" s="52">
        <v>115761</v>
      </c>
      <c r="BC194" s="26">
        <v>106303</v>
      </c>
      <c r="BD194" s="26">
        <v>116876</v>
      </c>
      <c r="BE194" s="26">
        <v>129897</v>
      </c>
      <c r="BF194" s="26">
        <v>122104</v>
      </c>
      <c r="BG194" s="26">
        <v>115511</v>
      </c>
      <c r="BH194" s="26">
        <v>135844</v>
      </c>
      <c r="BI194" s="26">
        <v>125259</v>
      </c>
      <c r="BJ194" s="26">
        <v>126269</v>
      </c>
      <c r="BK194" s="26">
        <v>142410</v>
      </c>
      <c r="BL194" s="26">
        <v>128591</v>
      </c>
      <c r="BM194" s="76">
        <v>138334</v>
      </c>
      <c r="BN194" s="453">
        <f t="shared" si="175"/>
        <v>1503159</v>
      </c>
      <c r="BO194" s="26">
        <v>120808</v>
      </c>
      <c r="BP194" s="26">
        <v>117788</v>
      </c>
      <c r="BQ194" s="26">
        <v>122930</v>
      </c>
      <c r="BR194" s="26">
        <v>126593</v>
      </c>
      <c r="BS194" s="26">
        <v>128101</v>
      </c>
      <c r="BT194" s="26">
        <v>123457</v>
      </c>
      <c r="BU194" s="26">
        <v>158196</v>
      </c>
      <c r="BV194" s="26">
        <v>125659</v>
      </c>
      <c r="BW194" s="98">
        <v>136954</v>
      </c>
      <c r="BX194" s="98">
        <v>146078</v>
      </c>
      <c r="BY194" s="98">
        <v>125378</v>
      </c>
      <c r="BZ194" s="98">
        <v>151485</v>
      </c>
      <c r="CA194" s="138">
        <v>115208</v>
      </c>
      <c r="CB194" s="98">
        <v>113660</v>
      </c>
      <c r="CC194" s="98">
        <v>138690</v>
      </c>
      <c r="CD194" s="98">
        <v>128353</v>
      </c>
      <c r="CE194" s="98">
        <v>122461</v>
      </c>
      <c r="CF194" s="98">
        <v>136349</v>
      </c>
      <c r="CG194" s="98">
        <v>133073</v>
      </c>
      <c r="CH194" s="98">
        <v>127736</v>
      </c>
      <c r="CI194" s="98">
        <v>133100</v>
      </c>
      <c r="CJ194" s="98">
        <v>140932</v>
      </c>
      <c r="CK194" s="98">
        <v>131371</v>
      </c>
      <c r="CL194" s="244">
        <v>148407</v>
      </c>
      <c r="CM194" s="80">
        <f t="shared" si="180"/>
        <v>1503159</v>
      </c>
      <c r="CN194" s="80">
        <f t="shared" si="181"/>
        <v>1583427</v>
      </c>
      <c r="CO194" s="27">
        <f t="shared" si="182"/>
        <v>1569340</v>
      </c>
      <c r="CP194" s="360">
        <f t="shared" si="189"/>
        <v>-0.88965263318107057</v>
      </c>
      <c r="CR194" s="237"/>
      <c r="CS194" s="271"/>
    </row>
    <row r="195" spans="1:117" ht="20.100000000000001" customHeight="1" x14ac:dyDescent="0.25">
      <c r="A195" s="549"/>
      <c r="B195" s="59" t="s">
        <v>37</v>
      </c>
      <c r="C195" s="420"/>
      <c r="D195" s="52">
        <v>13410</v>
      </c>
      <c r="E195" s="26">
        <v>11749</v>
      </c>
      <c r="F195" s="26">
        <v>14875</v>
      </c>
      <c r="G195" s="26">
        <v>15383</v>
      </c>
      <c r="H195" s="26">
        <v>15031</v>
      </c>
      <c r="I195" s="26">
        <v>16540</v>
      </c>
      <c r="J195" s="26">
        <v>16530</v>
      </c>
      <c r="K195" s="26">
        <v>15444</v>
      </c>
      <c r="L195" s="26">
        <v>16440</v>
      </c>
      <c r="M195" s="26">
        <v>17504</v>
      </c>
      <c r="N195" s="26">
        <v>16065</v>
      </c>
      <c r="O195" s="76">
        <v>22818</v>
      </c>
      <c r="P195" s="80">
        <v>191789</v>
      </c>
      <c r="Q195" s="52">
        <v>12680</v>
      </c>
      <c r="R195" s="26">
        <v>9414</v>
      </c>
      <c r="S195" s="26">
        <v>16675</v>
      </c>
      <c r="T195" s="26">
        <v>15222</v>
      </c>
      <c r="U195" s="26">
        <v>15551</v>
      </c>
      <c r="V195" s="26">
        <v>11233</v>
      </c>
      <c r="W195" s="26">
        <v>12716</v>
      </c>
      <c r="X195" s="26">
        <v>14356</v>
      </c>
      <c r="Y195" s="26">
        <v>15106</v>
      </c>
      <c r="Z195" s="26">
        <v>15549</v>
      </c>
      <c r="AA195" s="26">
        <v>17449</v>
      </c>
      <c r="AB195" s="161">
        <v>25219</v>
      </c>
      <c r="AC195" s="428">
        <v>181170</v>
      </c>
      <c r="AD195" s="52">
        <v>13855</v>
      </c>
      <c r="AE195" s="26">
        <v>11154</v>
      </c>
      <c r="AF195" s="26">
        <v>14655</v>
      </c>
      <c r="AG195" s="26">
        <v>12214</v>
      </c>
      <c r="AH195" s="26">
        <v>16968</v>
      </c>
      <c r="AI195" s="26">
        <v>17438</v>
      </c>
      <c r="AJ195" s="26">
        <v>13595</v>
      </c>
      <c r="AK195" s="26">
        <v>17760</v>
      </c>
      <c r="AL195" s="26">
        <v>17433</v>
      </c>
      <c r="AM195" s="26">
        <v>17457</v>
      </c>
      <c r="AN195" s="26">
        <v>17388</v>
      </c>
      <c r="AO195" s="76">
        <v>25045</v>
      </c>
      <c r="AP195" s="26">
        <v>14905</v>
      </c>
      <c r="AQ195" s="26">
        <v>10518</v>
      </c>
      <c r="AR195" s="26">
        <v>14239</v>
      </c>
      <c r="AS195" s="26">
        <v>11435</v>
      </c>
      <c r="AT195" s="26">
        <v>17006</v>
      </c>
      <c r="AU195" s="26">
        <v>14865</v>
      </c>
      <c r="AV195" s="26">
        <v>16410</v>
      </c>
      <c r="AW195" s="26">
        <v>17363</v>
      </c>
      <c r="AX195" s="26">
        <v>15691</v>
      </c>
      <c r="AY195" s="26">
        <v>18613</v>
      </c>
      <c r="AZ195" s="26">
        <v>17095</v>
      </c>
      <c r="BA195" s="26">
        <v>23828</v>
      </c>
      <c r="BB195" s="52">
        <v>16858</v>
      </c>
      <c r="BC195" s="26">
        <v>9346</v>
      </c>
      <c r="BD195" s="26">
        <v>12907</v>
      </c>
      <c r="BE195" s="26">
        <v>15559</v>
      </c>
      <c r="BF195" s="26">
        <v>13864</v>
      </c>
      <c r="BG195" s="26">
        <v>14510</v>
      </c>
      <c r="BH195" s="26">
        <v>17163</v>
      </c>
      <c r="BI195" s="26">
        <v>15653</v>
      </c>
      <c r="BJ195" s="26">
        <v>16449</v>
      </c>
      <c r="BK195" s="26">
        <v>18861</v>
      </c>
      <c r="BL195" s="26">
        <v>17578</v>
      </c>
      <c r="BM195" s="76">
        <v>23807</v>
      </c>
      <c r="BN195" s="453">
        <f t="shared" ref="BN195:BN196" si="195">SUM(BB195:BM195)</f>
        <v>192555</v>
      </c>
      <c r="BO195" s="26">
        <v>17260</v>
      </c>
      <c r="BP195" s="26">
        <v>11634</v>
      </c>
      <c r="BQ195" s="26">
        <v>13016</v>
      </c>
      <c r="BR195" s="26">
        <v>14698</v>
      </c>
      <c r="BS195" s="26">
        <v>14875</v>
      </c>
      <c r="BT195" s="26">
        <v>14369</v>
      </c>
      <c r="BU195" s="26">
        <v>15586</v>
      </c>
      <c r="BV195" s="26">
        <v>14526</v>
      </c>
      <c r="BW195" s="98">
        <v>16191</v>
      </c>
      <c r="BX195" s="98">
        <v>17858</v>
      </c>
      <c r="BY195" s="98">
        <v>15126</v>
      </c>
      <c r="BZ195" s="98">
        <v>25601</v>
      </c>
      <c r="CA195" s="138">
        <v>13521</v>
      </c>
      <c r="CB195" s="98">
        <v>8915</v>
      </c>
      <c r="CC195" s="98">
        <v>13778</v>
      </c>
      <c r="CD195" s="98">
        <v>13528</v>
      </c>
      <c r="CE195" s="98">
        <v>14331</v>
      </c>
      <c r="CF195" s="98">
        <v>12486</v>
      </c>
      <c r="CG195" s="98">
        <v>12296</v>
      </c>
      <c r="CH195" s="98">
        <v>12899</v>
      </c>
      <c r="CI195" s="98">
        <v>14437</v>
      </c>
      <c r="CJ195" s="98">
        <v>15140</v>
      </c>
      <c r="CK195" s="98">
        <v>14004</v>
      </c>
      <c r="CL195" s="244">
        <v>23749</v>
      </c>
      <c r="CM195" s="80">
        <f t="shared" si="180"/>
        <v>192555</v>
      </c>
      <c r="CN195" s="80">
        <f t="shared" si="181"/>
        <v>190740</v>
      </c>
      <c r="CO195" s="27">
        <f t="shared" si="182"/>
        <v>169084</v>
      </c>
      <c r="CP195" s="360">
        <f t="shared" si="189"/>
        <v>-11.353675159903531</v>
      </c>
      <c r="CQ195" s="270"/>
      <c r="CR195" s="269"/>
      <c r="CS195" s="271"/>
    </row>
    <row r="196" spans="1:117" ht="20.100000000000001" customHeight="1" thickBot="1" x14ac:dyDescent="0.3">
      <c r="A196" s="549"/>
      <c r="B196" s="68" t="s">
        <v>38</v>
      </c>
      <c r="C196" s="422"/>
      <c r="D196" s="52">
        <v>5303</v>
      </c>
      <c r="E196" s="26">
        <v>4867</v>
      </c>
      <c r="F196" s="26">
        <v>6326</v>
      </c>
      <c r="G196" s="26">
        <v>5850</v>
      </c>
      <c r="H196" s="26">
        <v>5817</v>
      </c>
      <c r="I196" s="26">
        <v>6017</v>
      </c>
      <c r="J196" s="26">
        <v>6440</v>
      </c>
      <c r="K196" s="26">
        <v>5747</v>
      </c>
      <c r="L196" s="26">
        <v>5756</v>
      </c>
      <c r="M196" s="26">
        <v>5982</v>
      </c>
      <c r="N196" s="26">
        <v>5667</v>
      </c>
      <c r="O196" s="76">
        <v>7028</v>
      </c>
      <c r="P196" s="24">
        <v>70800</v>
      </c>
      <c r="Q196" s="46">
        <v>5067</v>
      </c>
      <c r="R196" s="32">
        <v>4687</v>
      </c>
      <c r="S196" s="32">
        <v>5664</v>
      </c>
      <c r="T196" s="32">
        <v>5054</v>
      </c>
      <c r="U196" s="32">
        <v>4756</v>
      </c>
      <c r="V196" s="32">
        <v>4848</v>
      </c>
      <c r="W196" s="32">
        <v>4420</v>
      </c>
      <c r="X196" s="32">
        <v>4429</v>
      </c>
      <c r="Y196" s="32">
        <v>4194</v>
      </c>
      <c r="Z196" s="32">
        <v>4258</v>
      </c>
      <c r="AA196" s="32">
        <v>4109</v>
      </c>
      <c r="AB196" s="64">
        <v>4981</v>
      </c>
      <c r="AC196" s="319">
        <v>56467</v>
      </c>
      <c r="AD196" s="52">
        <v>3681</v>
      </c>
      <c r="AE196" s="26">
        <v>3842</v>
      </c>
      <c r="AF196" s="26">
        <v>4379</v>
      </c>
      <c r="AG196" s="26">
        <v>3532</v>
      </c>
      <c r="AH196" s="26">
        <v>4299</v>
      </c>
      <c r="AI196" s="26">
        <v>3791</v>
      </c>
      <c r="AJ196" s="26">
        <v>3934</v>
      </c>
      <c r="AK196" s="26">
        <v>4219</v>
      </c>
      <c r="AL196" s="26">
        <v>3916</v>
      </c>
      <c r="AM196" s="26">
        <v>3904</v>
      </c>
      <c r="AN196" s="26">
        <v>3702</v>
      </c>
      <c r="AO196" s="76">
        <v>4527</v>
      </c>
      <c r="AP196" s="32">
        <v>3427</v>
      </c>
      <c r="AQ196" s="32">
        <v>3625</v>
      </c>
      <c r="AR196" s="32">
        <v>4472</v>
      </c>
      <c r="AS196" s="32">
        <v>4097</v>
      </c>
      <c r="AT196" s="32">
        <v>4525</v>
      </c>
      <c r="AU196" s="32">
        <v>3669</v>
      </c>
      <c r="AV196" s="32">
        <v>4403</v>
      </c>
      <c r="AW196" s="32">
        <v>4458</v>
      </c>
      <c r="AX196" s="32">
        <v>4246</v>
      </c>
      <c r="AY196" s="32">
        <v>4599</v>
      </c>
      <c r="AZ196" s="32">
        <v>4262</v>
      </c>
      <c r="BA196" s="32">
        <v>4602</v>
      </c>
      <c r="BB196" s="52">
        <v>3965</v>
      </c>
      <c r="BC196" s="26">
        <v>3315</v>
      </c>
      <c r="BD196" s="26">
        <v>3734</v>
      </c>
      <c r="BE196" s="26">
        <v>4320</v>
      </c>
      <c r="BF196" s="26">
        <v>4053</v>
      </c>
      <c r="BG196" s="26">
        <v>4176</v>
      </c>
      <c r="BH196" s="26">
        <v>5298</v>
      </c>
      <c r="BI196" s="26">
        <v>4757</v>
      </c>
      <c r="BJ196" s="26">
        <v>4776</v>
      </c>
      <c r="BK196" s="26">
        <v>5243</v>
      </c>
      <c r="BL196" s="26">
        <v>4769</v>
      </c>
      <c r="BM196" s="76">
        <v>5157</v>
      </c>
      <c r="BN196" s="453">
        <f t="shared" si="195"/>
        <v>53563</v>
      </c>
      <c r="BO196" s="26">
        <v>4133</v>
      </c>
      <c r="BP196" s="26">
        <v>4138</v>
      </c>
      <c r="BQ196" s="26">
        <v>3978</v>
      </c>
      <c r="BR196" s="26">
        <v>4409</v>
      </c>
      <c r="BS196" s="26">
        <v>4379</v>
      </c>
      <c r="BT196" s="26">
        <v>4334</v>
      </c>
      <c r="BU196" s="26">
        <v>4541</v>
      </c>
      <c r="BV196" s="26">
        <v>14526</v>
      </c>
      <c r="BW196" s="98">
        <v>4703</v>
      </c>
      <c r="BX196" s="98">
        <v>5107</v>
      </c>
      <c r="BY196" s="98">
        <v>4299</v>
      </c>
      <c r="BZ196" s="98">
        <v>5870</v>
      </c>
      <c r="CA196" s="138">
        <v>3879</v>
      </c>
      <c r="CB196" s="98">
        <v>4035</v>
      </c>
      <c r="CC196" s="98">
        <v>4818</v>
      </c>
      <c r="CD196" s="98">
        <v>4761</v>
      </c>
      <c r="CE196" s="98">
        <v>4789</v>
      </c>
      <c r="CF196" s="98">
        <v>5654</v>
      </c>
      <c r="CG196" s="98">
        <v>5360</v>
      </c>
      <c r="CH196" s="98">
        <v>5535</v>
      </c>
      <c r="CI196" s="98">
        <v>5465</v>
      </c>
      <c r="CJ196" s="98">
        <v>5661</v>
      </c>
      <c r="CK196" s="98">
        <v>5235</v>
      </c>
      <c r="CL196" s="244">
        <v>6108</v>
      </c>
      <c r="CM196" s="24">
        <f t="shared" si="180"/>
        <v>53563</v>
      </c>
      <c r="CN196" s="24">
        <f t="shared" si="181"/>
        <v>64417</v>
      </c>
      <c r="CO196" s="102">
        <f t="shared" si="182"/>
        <v>61300</v>
      </c>
      <c r="CP196" s="362">
        <f t="shared" si="189"/>
        <v>-4.8387847928341943</v>
      </c>
      <c r="CR196" s="269"/>
      <c r="CS196" s="271"/>
    </row>
    <row r="197" spans="1:117" s="38" customFormat="1" ht="20.100000000000001" customHeight="1" thickBot="1" x14ac:dyDescent="0.3">
      <c r="A197" s="549"/>
      <c r="B197" s="340" t="s">
        <v>39</v>
      </c>
      <c r="C197" s="423"/>
      <c r="D197" s="139">
        <f t="shared" ref="D197:BP197" si="196">SUM(D198:D200)</f>
        <v>25812</v>
      </c>
      <c r="E197" s="375">
        <f t="shared" si="196"/>
        <v>25061</v>
      </c>
      <c r="F197" s="375">
        <f t="shared" si="196"/>
        <v>31285</v>
      </c>
      <c r="G197" s="375">
        <f t="shared" si="196"/>
        <v>29669</v>
      </c>
      <c r="H197" s="375">
        <f t="shared" si="196"/>
        <v>29062</v>
      </c>
      <c r="I197" s="375">
        <f t="shared" si="196"/>
        <v>31658</v>
      </c>
      <c r="J197" s="375">
        <f t="shared" si="196"/>
        <v>32336</v>
      </c>
      <c r="K197" s="375">
        <f t="shared" si="196"/>
        <v>29991</v>
      </c>
      <c r="L197" s="375">
        <f t="shared" si="196"/>
        <v>30967</v>
      </c>
      <c r="M197" s="375">
        <f t="shared" si="196"/>
        <v>32862</v>
      </c>
      <c r="N197" s="375">
        <f t="shared" si="196"/>
        <v>31197</v>
      </c>
      <c r="O197" s="376">
        <f t="shared" si="196"/>
        <v>32868</v>
      </c>
      <c r="P197" s="375">
        <f t="shared" si="196"/>
        <v>362768</v>
      </c>
      <c r="Q197" s="139">
        <f t="shared" si="196"/>
        <v>25128</v>
      </c>
      <c r="R197" s="375">
        <f t="shared" si="196"/>
        <v>24922</v>
      </c>
      <c r="S197" s="375">
        <f t="shared" si="196"/>
        <v>33066</v>
      </c>
      <c r="T197" s="375">
        <f t="shared" si="196"/>
        <v>29995</v>
      </c>
      <c r="U197" s="375">
        <f t="shared" si="196"/>
        <v>30762</v>
      </c>
      <c r="V197" s="375">
        <f t="shared" si="196"/>
        <v>30078</v>
      </c>
      <c r="W197" s="375">
        <f t="shared" si="196"/>
        <v>29983</v>
      </c>
      <c r="X197" s="375">
        <f t="shared" si="196"/>
        <v>30508</v>
      </c>
      <c r="Y197" s="375">
        <f t="shared" si="196"/>
        <v>29794</v>
      </c>
      <c r="Z197" s="375">
        <f t="shared" si="196"/>
        <v>30147</v>
      </c>
      <c r="AA197" s="375">
        <f t="shared" si="196"/>
        <v>30379</v>
      </c>
      <c r="AB197" s="376">
        <f t="shared" si="196"/>
        <v>33877</v>
      </c>
      <c r="AC197" s="375">
        <f t="shared" si="196"/>
        <v>358639</v>
      </c>
      <c r="AD197" s="139">
        <f t="shared" si="196"/>
        <v>25525</v>
      </c>
      <c r="AE197" s="375">
        <f t="shared" si="196"/>
        <v>25702</v>
      </c>
      <c r="AF197" s="375">
        <f t="shared" si="196"/>
        <v>28495</v>
      </c>
      <c r="AG197" s="375">
        <f t="shared" si="196"/>
        <v>26071</v>
      </c>
      <c r="AH197" s="375">
        <f t="shared" si="196"/>
        <v>29942</v>
      </c>
      <c r="AI197" s="375">
        <f t="shared" si="196"/>
        <v>28239</v>
      </c>
      <c r="AJ197" s="375">
        <f t="shared" si="196"/>
        <v>28700</v>
      </c>
      <c r="AK197" s="375">
        <f t="shared" si="196"/>
        <v>30940</v>
      </c>
      <c r="AL197" s="375">
        <f t="shared" si="196"/>
        <v>28762</v>
      </c>
      <c r="AM197" s="375">
        <f t="shared" si="196"/>
        <v>29101</v>
      </c>
      <c r="AN197" s="375">
        <f t="shared" si="196"/>
        <v>29217</v>
      </c>
      <c r="AO197" s="376">
        <f t="shared" si="196"/>
        <v>30755</v>
      </c>
      <c r="AP197" s="375">
        <f t="shared" si="196"/>
        <v>25041</v>
      </c>
      <c r="AQ197" s="375">
        <f t="shared" si="196"/>
        <v>25083</v>
      </c>
      <c r="AR197" s="375">
        <f t="shared" si="196"/>
        <v>28817</v>
      </c>
      <c r="AS197" s="375">
        <f t="shared" si="196"/>
        <v>25278</v>
      </c>
      <c r="AT197" s="375">
        <f t="shared" si="196"/>
        <v>30591</v>
      </c>
      <c r="AU197" s="375">
        <f t="shared" si="196"/>
        <v>25743</v>
      </c>
      <c r="AV197" s="375">
        <f t="shared" si="196"/>
        <v>28149</v>
      </c>
      <c r="AW197" s="375">
        <f t="shared" si="196"/>
        <v>27357</v>
      </c>
      <c r="AX197" s="375">
        <f t="shared" si="196"/>
        <v>23191</v>
      </c>
      <c r="AY197" s="375">
        <f t="shared" si="196"/>
        <v>28972</v>
      </c>
      <c r="AZ197" s="375">
        <f t="shared" si="196"/>
        <v>25415</v>
      </c>
      <c r="BA197" s="375">
        <f t="shared" si="196"/>
        <v>26042</v>
      </c>
      <c r="BB197" s="139">
        <f t="shared" si="196"/>
        <v>23765</v>
      </c>
      <c r="BC197" s="375">
        <f t="shared" si="196"/>
        <v>22061</v>
      </c>
      <c r="BD197" s="375">
        <f t="shared" si="196"/>
        <v>23900</v>
      </c>
      <c r="BE197" s="375">
        <f t="shared" si="196"/>
        <v>27176</v>
      </c>
      <c r="BF197" s="375">
        <f t="shared" si="196"/>
        <v>26155</v>
      </c>
      <c r="BG197" s="375">
        <f t="shared" si="196"/>
        <v>24076</v>
      </c>
      <c r="BH197" s="375">
        <f t="shared" si="196"/>
        <v>27015</v>
      </c>
      <c r="BI197" s="375">
        <f t="shared" si="196"/>
        <v>24792</v>
      </c>
      <c r="BJ197" s="375">
        <f t="shared" si="196"/>
        <v>24194</v>
      </c>
      <c r="BK197" s="375">
        <f t="shared" si="196"/>
        <v>27158</v>
      </c>
      <c r="BL197" s="375">
        <f t="shared" si="196"/>
        <v>24091</v>
      </c>
      <c r="BM197" s="376">
        <f t="shared" si="196"/>
        <v>25489</v>
      </c>
      <c r="BN197" s="276">
        <f>SUM(BB197:BM197)</f>
        <v>299872</v>
      </c>
      <c r="BO197" s="375">
        <f t="shared" si="196"/>
        <v>22357</v>
      </c>
      <c r="BP197" s="375">
        <f t="shared" si="196"/>
        <v>21210</v>
      </c>
      <c r="BQ197" s="375">
        <f t="shared" ref="BQ197:BY197" si="197">SUM(BQ198:BQ200)</f>
        <v>21536</v>
      </c>
      <c r="BR197" s="375">
        <f t="shared" si="197"/>
        <v>23080</v>
      </c>
      <c r="BS197" s="375">
        <f t="shared" si="197"/>
        <v>23734</v>
      </c>
      <c r="BT197" s="375">
        <f t="shared" si="197"/>
        <v>23046</v>
      </c>
      <c r="BU197" s="375">
        <f t="shared" si="197"/>
        <v>25058</v>
      </c>
      <c r="BV197" s="375">
        <f t="shared" si="197"/>
        <v>22089</v>
      </c>
      <c r="BW197" s="375">
        <f t="shared" si="197"/>
        <v>23767</v>
      </c>
      <c r="BX197" s="375">
        <f t="shared" si="197"/>
        <v>25280</v>
      </c>
      <c r="BY197" s="375">
        <f t="shared" si="197"/>
        <v>21609</v>
      </c>
      <c r="BZ197" s="375">
        <f t="shared" ref="BZ197:CK197" si="198">SUM(BZ198:BZ200)</f>
        <v>25142</v>
      </c>
      <c r="CA197" s="139">
        <f t="shared" si="198"/>
        <v>18663</v>
      </c>
      <c r="CB197" s="375">
        <f t="shared" si="198"/>
        <v>17947</v>
      </c>
      <c r="CC197" s="375">
        <f t="shared" si="198"/>
        <v>21728</v>
      </c>
      <c r="CD197" s="375">
        <f t="shared" si="198"/>
        <v>20012</v>
      </c>
      <c r="CE197" s="375">
        <f t="shared" si="198"/>
        <v>19152</v>
      </c>
      <c r="CF197" s="375">
        <f t="shared" ref="CF197:CG197" si="199">SUM(CF198:CF200)</f>
        <v>20282</v>
      </c>
      <c r="CG197" s="375">
        <f t="shared" si="199"/>
        <v>19453</v>
      </c>
      <c r="CH197" s="375">
        <f t="shared" si="198"/>
        <v>18725</v>
      </c>
      <c r="CI197" s="375">
        <f t="shared" si="198"/>
        <v>19086</v>
      </c>
      <c r="CJ197" s="375">
        <f t="shared" si="198"/>
        <v>20103</v>
      </c>
      <c r="CK197" s="375">
        <f t="shared" si="198"/>
        <v>18856</v>
      </c>
      <c r="CL197" s="376">
        <f t="shared" ref="CL197" si="200">SUM(CL198:CL200)</f>
        <v>20909</v>
      </c>
      <c r="CM197" s="24">
        <f t="shared" si="180"/>
        <v>299872</v>
      </c>
      <c r="CN197" s="375">
        <f t="shared" si="181"/>
        <v>277908</v>
      </c>
      <c r="CO197" s="376">
        <f t="shared" si="182"/>
        <v>234916</v>
      </c>
      <c r="CP197" s="371">
        <f t="shared" si="189"/>
        <v>-15.469867726010044</v>
      </c>
      <c r="CQ197" s="234"/>
      <c r="CR197" s="271"/>
      <c r="CS197" s="271"/>
      <c r="CT197" s="237"/>
      <c r="CU197" s="237"/>
      <c r="CV197" s="212"/>
      <c r="CW197" s="222"/>
      <c r="CX197" s="222"/>
      <c r="CY197" s="212"/>
      <c r="CZ197" s="212"/>
      <c r="DA197" s="212"/>
      <c r="DB197" s="212"/>
      <c r="DC197" s="212"/>
      <c r="DD197" s="212"/>
      <c r="DE197" s="212"/>
      <c r="DF197" s="212"/>
      <c r="DG197" s="212"/>
      <c r="DH197" s="212"/>
      <c r="DI197" s="212"/>
      <c r="DJ197" s="212"/>
      <c r="DK197" s="212"/>
      <c r="DL197" s="212"/>
      <c r="DM197" s="212"/>
    </row>
    <row r="198" spans="1:117" ht="20.100000000000001" customHeight="1" x14ac:dyDescent="0.25">
      <c r="A198" s="549"/>
      <c r="B198" s="625" t="s">
        <v>36</v>
      </c>
      <c r="C198" s="626"/>
      <c r="D198" s="45">
        <v>23602</v>
      </c>
      <c r="E198" s="31">
        <v>22892</v>
      </c>
      <c r="F198" s="31">
        <v>28816</v>
      </c>
      <c r="G198" s="31">
        <v>27152</v>
      </c>
      <c r="H198" s="31">
        <v>26738</v>
      </c>
      <c r="I198" s="31">
        <v>29334</v>
      </c>
      <c r="J198" s="31">
        <v>29844</v>
      </c>
      <c r="K198" s="31">
        <v>27742</v>
      </c>
      <c r="L198" s="31">
        <v>28353</v>
      </c>
      <c r="M198" s="31">
        <v>30352</v>
      </c>
      <c r="N198" s="31">
        <v>28854</v>
      </c>
      <c r="O198" s="134">
        <v>30245</v>
      </c>
      <c r="P198" s="111">
        <v>333924</v>
      </c>
      <c r="Q198" s="45">
        <v>23107</v>
      </c>
      <c r="R198" s="31">
        <v>22936</v>
      </c>
      <c r="S198" s="31">
        <v>30645</v>
      </c>
      <c r="T198" s="31">
        <v>27668</v>
      </c>
      <c r="U198" s="31">
        <v>28497</v>
      </c>
      <c r="V198" s="31">
        <v>27704</v>
      </c>
      <c r="W198" s="31">
        <v>27936</v>
      </c>
      <c r="X198" s="31">
        <v>28595</v>
      </c>
      <c r="Y198" s="31">
        <v>27992</v>
      </c>
      <c r="Z198" s="31">
        <v>28277</v>
      </c>
      <c r="AA198" s="31">
        <v>28549</v>
      </c>
      <c r="AB198" s="134">
        <v>31824</v>
      </c>
      <c r="AC198" s="427">
        <v>333730</v>
      </c>
      <c r="AD198" s="52">
        <v>23969</v>
      </c>
      <c r="AE198" s="26">
        <v>24301</v>
      </c>
      <c r="AF198" s="26">
        <v>26754</v>
      </c>
      <c r="AG198" s="26">
        <v>24692</v>
      </c>
      <c r="AH198" s="26">
        <v>28466</v>
      </c>
      <c r="AI198" s="26">
        <v>26825</v>
      </c>
      <c r="AJ198" s="26">
        <v>27356</v>
      </c>
      <c r="AK198" s="26">
        <v>29431</v>
      </c>
      <c r="AL198" s="26">
        <v>27469</v>
      </c>
      <c r="AM198" s="26">
        <v>27642</v>
      </c>
      <c r="AN198" s="26">
        <v>27949</v>
      </c>
      <c r="AO198" s="76">
        <v>29370</v>
      </c>
      <c r="AP198" s="31">
        <v>23846</v>
      </c>
      <c r="AQ198" s="31">
        <v>24008</v>
      </c>
      <c r="AR198" s="31">
        <v>27585</v>
      </c>
      <c r="AS198" s="31">
        <v>23947</v>
      </c>
      <c r="AT198" s="31">
        <v>29187</v>
      </c>
      <c r="AU198" s="31">
        <v>24693</v>
      </c>
      <c r="AV198" s="31">
        <v>27098</v>
      </c>
      <c r="AW198" s="31">
        <v>26127</v>
      </c>
      <c r="AX198" s="31">
        <v>22157</v>
      </c>
      <c r="AY198" s="31">
        <v>27689</v>
      </c>
      <c r="AZ198" s="31">
        <v>24218</v>
      </c>
      <c r="BA198" s="31">
        <v>24954</v>
      </c>
      <c r="BB198" s="52">
        <v>22888</v>
      </c>
      <c r="BC198" s="26">
        <v>21298</v>
      </c>
      <c r="BD198" s="26">
        <v>22891</v>
      </c>
      <c r="BE198" s="26">
        <v>26254</v>
      </c>
      <c r="BF198" s="26">
        <v>25268</v>
      </c>
      <c r="BG198" s="26">
        <v>23303</v>
      </c>
      <c r="BH198" s="26">
        <v>26114</v>
      </c>
      <c r="BI198" s="26">
        <v>23999</v>
      </c>
      <c r="BJ198" s="26">
        <v>23258</v>
      </c>
      <c r="BK198" s="26">
        <v>25857</v>
      </c>
      <c r="BL198" s="26">
        <v>22988</v>
      </c>
      <c r="BM198" s="76">
        <v>24268</v>
      </c>
      <c r="BN198" s="453">
        <f>SUM(BB198:BM198)</f>
        <v>288386</v>
      </c>
      <c r="BO198" s="26">
        <v>21386</v>
      </c>
      <c r="BP198" s="26">
        <v>20430</v>
      </c>
      <c r="BQ198" s="26">
        <v>20739</v>
      </c>
      <c r="BR198" s="26">
        <v>22302</v>
      </c>
      <c r="BS198" s="26">
        <v>22921</v>
      </c>
      <c r="BT198" s="26">
        <v>22326</v>
      </c>
      <c r="BU198" s="26">
        <v>24340</v>
      </c>
      <c r="BV198" s="26">
        <v>21372</v>
      </c>
      <c r="BW198" s="98">
        <v>22768</v>
      </c>
      <c r="BX198" s="98">
        <v>24279</v>
      </c>
      <c r="BY198" s="98">
        <v>20929</v>
      </c>
      <c r="BZ198" s="98">
        <v>24343</v>
      </c>
      <c r="CA198" s="138">
        <v>18113</v>
      </c>
      <c r="CB198" s="98">
        <v>17371</v>
      </c>
      <c r="CC198" s="98">
        <v>21109</v>
      </c>
      <c r="CD198" s="98">
        <v>19259</v>
      </c>
      <c r="CE198" s="98">
        <v>18476</v>
      </c>
      <c r="CF198" s="98">
        <v>19718</v>
      </c>
      <c r="CG198" s="98">
        <v>18816</v>
      </c>
      <c r="CH198" s="98">
        <v>17972</v>
      </c>
      <c r="CI198" s="98">
        <v>18417</v>
      </c>
      <c r="CJ198" s="98">
        <v>19376</v>
      </c>
      <c r="CK198" s="98">
        <v>18157</v>
      </c>
      <c r="CL198" s="244">
        <v>20071</v>
      </c>
      <c r="CM198" s="111">
        <f t="shared" si="180"/>
        <v>288386</v>
      </c>
      <c r="CN198" s="111">
        <f t="shared" si="181"/>
        <v>268135</v>
      </c>
      <c r="CO198" s="249">
        <f t="shared" si="182"/>
        <v>226855</v>
      </c>
      <c r="CP198" s="360">
        <f t="shared" si="189"/>
        <v>-15.395230014731387</v>
      </c>
      <c r="CS198" s="271"/>
    </row>
    <row r="199" spans="1:117" ht="20.100000000000001" customHeight="1" x14ac:dyDescent="0.25">
      <c r="A199" s="549"/>
      <c r="B199" s="623" t="s">
        <v>37</v>
      </c>
      <c r="C199" s="639"/>
      <c r="D199" s="52">
        <v>21</v>
      </c>
      <c r="E199" s="26">
        <v>16</v>
      </c>
      <c r="F199" s="26">
        <v>11</v>
      </c>
      <c r="G199" s="26">
        <v>18</v>
      </c>
      <c r="H199" s="26">
        <v>25</v>
      </c>
      <c r="I199" s="26">
        <v>25</v>
      </c>
      <c r="J199" s="26">
        <v>27</v>
      </c>
      <c r="K199" s="26">
        <v>24</v>
      </c>
      <c r="L199" s="26">
        <v>284</v>
      </c>
      <c r="M199" s="26">
        <v>19</v>
      </c>
      <c r="N199" s="26">
        <v>23</v>
      </c>
      <c r="O199" s="76">
        <v>26</v>
      </c>
      <c r="P199" s="80">
        <v>519</v>
      </c>
      <c r="Q199" s="52">
        <v>14</v>
      </c>
      <c r="R199" s="26">
        <v>13</v>
      </c>
      <c r="S199" s="26">
        <v>24</v>
      </c>
      <c r="T199" s="26">
        <v>15</v>
      </c>
      <c r="U199" s="26">
        <v>12</v>
      </c>
      <c r="V199" s="26">
        <v>13</v>
      </c>
      <c r="W199" s="26">
        <v>12</v>
      </c>
      <c r="X199" s="26">
        <v>21</v>
      </c>
      <c r="Y199" s="26">
        <v>20</v>
      </c>
      <c r="Z199" s="26">
        <v>12</v>
      </c>
      <c r="AA199" s="26">
        <v>14</v>
      </c>
      <c r="AB199" s="76">
        <v>35</v>
      </c>
      <c r="AC199" s="428">
        <v>205</v>
      </c>
      <c r="AD199" s="52">
        <v>8</v>
      </c>
      <c r="AE199" s="26">
        <v>24</v>
      </c>
      <c r="AF199" s="26">
        <v>19</v>
      </c>
      <c r="AG199" s="26">
        <v>21</v>
      </c>
      <c r="AH199" s="26">
        <v>36</v>
      </c>
      <c r="AI199" s="26">
        <v>19</v>
      </c>
      <c r="AJ199" s="26">
        <v>17</v>
      </c>
      <c r="AK199" s="26">
        <v>36</v>
      </c>
      <c r="AL199" s="26">
        <v>22</v>
      </c>
      <c r="AM199" s="26">
        <v>24</v>
      </c>
      <c r="AN199" s="26">
        <v>22</v>
      </c>
      <c r="AO199" s="76">
        <v>45</v>
      </c>
      <c r="AP199" s="26">
        <v>17</v>
      </c>
      <c r="AQ199" s="26">
        <v>8</v>
      </c>
      <c r="AR199" s="26">
        <v>37</v>
      </c>
      <c r="AS199" s="26">
        <v>18</v>
      </c>
      <c r="AT199" s="26">
        <v>11</v>
      </c>
      <c r="AU199" s="26">
        <v>26</v>
      </c>
      <c r="AV199" s="26">
        <v>18</v>
      </c>
      <c r="AW199" s="26">
        <v>15</v>
      </c>
      <c r="AX199" s="26">
        <v>17</v>
      </c>
      <c r="AY199" s="26">
        <v>23</v>
      </c>
      <c r="AZ199" s="26">
        <v>23</v>
      </c>
      <c r="BA199" s="26">
        <v>28</v>
      </c>
      <c r="BB199" s="52">
        <v>30</v>
      </c>
      <c r="BC199" s="26">
        <v>25</v>
      </c>
      <c r="BD199" s="26">
        <v>39</v>
      </c>
      <c r="BE199" s="26">
        <v>34</v>
      </c>
      <c r="BF199" s="26">
        <v>63</v>
      </c>
      <c r="BG199" s="26">
        <v>35</v>
      </c>
      <c r="BH199" s="26">
        <v>33</v>
      </c>
      <c r="BI199" s="26">
        <v>25</v>
      </c>
      <c r="BJ199" s="26">
        <v>41</v>
      </c>
      <c r="BK199" s="26">
        <v>40</v>
      </c>
      <c r="BL199" s="26">
        <v>53</v>
      </c>
      <c r="BM199" s="76">
        <v>49</v>
      </c>
      <c r="BN199" s="453">
        <f t="shared" ref="BN199:BN200" si="201">SUM(BB199:BM199)</f>
        <v>467</v>
      </c>
      <c r="BO199" s="26">
        <v>53</v>
      </c>
      <c r="BP199" s="26">
        <v>50</v>
      </c>
      <c r="BQ199" s="26">
        <v>65</v>
      </c>
      <c r="BR199" s="26">
        <v>68</v>
      </c>
      <c r="BS199" s="26">
        <v>99</v>
      </c>
      <c r="BT199" s="26">
        <v>61</v>
      </c>
      <c r="BU199" s="26">
        <v>29</v>
      </c>
      <c r="BV199" s="26">
        <v>26</v>
      </c>
      <c r="BW199" s="98">
        <v>32</v>
      </c>
      <c r="BX199" s="98">
        <v>43</v>
      </c>
      <c r="BY199" s="98">
        <v>33</v>
      </c>
      <c r="BZ199" s="98">
        <v>51</v>
      </c>
      <c r="CA199" s="138">
        <v>20</v>
      </c>
      <c r="CB199" s="98">
        <v>34</v>
      </c>
      <c r="CC199" s="98">
        <v>34</v>
      </c>
      <c r="CD199" s="98">
        <v>36</v>
      </c>
      <c r="CE199" s="98">
        <v>37</v>
      </c>
      <c r="CF199" s="98">
        <v>34</v>
      </c>
      <c r="CG199" s="98">
        <v>41</v>
      </c>
      <c r="CH199" s="98">
        <v>30</v>
      </c>
      <c r="CI199" s="98">
        <v>23</v>
      </c>
      <c r="CJ199" s="98">
        <v>30</v>
      </c>
      <c r="CK199" s="98">
        <v>35</v>
      </c>
      <c r="CL199" s="244">
        <v>39</v>
      </c>
      <c r="CM199" s="80">
        <f t="shared" si="180"/>
        <v>467</v>
      </c>
      <c r="CN199" s="80">
        <f t="shared" si="181"/>
        <v>610</v>
      </c>
      <c r="CO199" s="27">
        <f t="shared" si="182"/>
        <v>393</v>
      </c>
      <c r="CP199" s="360">
        <f t="shared" si="189"/>
        <v>-35.57377049180328</v>
      </c>
      <c r="CS199" s="271"/>
    </row>
    <row r="200" spans="1:117" ht="20.100000000000001" customHeight="1" thickBot="1" x14ac:dyDescent="0.3">
      <c r="A200" s="549"/>
      <c r="B200" s="590" t="s">
        <v>38</v>
      </c>
      <c r="C200" s="640"/>
      <c r="D200" s="46">
        <v>2189</v>
      </c>
      <c r="E200" s="32">
        <v>2153</v>
      </c>
      <c r="F200" s="32">
        <v>2458</v>
      </c>
      <c r="G200" s="32">
        <v>2499</v>
      </c>
      <c r="H200" s="32">
        <v>2299</v>
      </c>
      <c r="I200" s="32">
        <v>2299</v>
      </c>
      <c r="J200" s="32">
        <v>2465</v>
      </c>
      <c r="K200" s="32">
        <v>2225</v>
      </c>
      <c r="L200" s="32">
        <v>2330</v>
      </c>
      <c r="M200" s="32">
        <v>2491</v>
      </c>
      <c r="N200" s="32">
        <v>2320</v>
      </c>
      <c r="O200" s="47">
        <v>2597</v>
      </c>
      <c r="P200" s="24">
        <v>28325</v>
      </c>
      <c r="Q200" s="46">
        <v>2007</v>
      </c>
      <c r="R200" s="32">
        <v>1973</v>
      </c>
      <c r="S200" s="32">
        <v>2397</v>
      </c>
      <c r="T200" s="32">
        <v>2312</v>
      </c>
      <c r="U200" s="32">
        <v>2253</v>
      </c>
      <c r="V200" s="32">
        <v>2361</v>
      </c>
      <c r="W200" s="32">
        <v>2035</v>
      </c>
      <c r="X200" s="32">
        <v>1892</v>
      </c>
      <c r="Y200" s="32">
        <v>1782</v>
      </c>
      <c r="Z200" s="32">
        <v>1858</v>
      </c>
      <c r="AA200" s="32">
        <v>1816</v>
      </c>
      <c r="AB200" s="47">
        <v>2018</v>
      </c>
      <c r="AC200" s="319">
        <v>24704</v>
      </c>
      <c r="AD200" s="46">
        <v>1548</v>
      </c>
      <c r="AE200" s="32">
        <v>1377</v>
      </c>
      <c r="AF200" s="32">
        <v>1722</v>
      </c>
      <c r="AG200" s="32">
        <v>1358</v>
      </c>
      <c r="AH200" s="32">
        <v>1440</v>
      </c>
      <c r="AI200" s="32">
        <v>1395</v>
      </c>
      <c r="AJ200" s="32">
        <v>1327</v>
      </c>
      <c r="AK200" s="32">
        <v>1473</v>
      </c>
      <c r="AL200" s="32">
        <v>1271</v>
      </c>
      <c r="AM200" s="32">
        <v>1435</v>
      </c>
      <c r="AN200" s="32">
        <v>1246</v>
      </c>
      <c r="AO200" s="47">
        <v>1340</v>
      </c>
      <c r="AP200" s="32">
        <v>1178</v>
      </c>
      <c r="AQ200" s="32">
        <v>1067</v>
      </c>
      <c r="AR200" s="32">
        <v>1195</v>
      </c>
      <c r="AS200" s="32">
        <v>1313</v>
      </c>
      <c r="AT200" s="32">
        <v>1393</v>
      </c>
      <c r="AU200" s="32">
        <v>1024</v>
      </c>
      <c r="AV200" s="32">
        <v>1033</v>
      </c>
      <c r="AW200" s="32">
        <v>1215</v>
      </c>
      <c r="AX200" s="32">
        <v>1017</v>
      </c>
      <c r="AY200" s="32">
        <v>1260</v>
      </c>
      <c r="AZ200" s="32">
        <v>1174</v>
      </c>
      <c r="BA200" s="32">
        <v>1060</v>
      </c>
      <c r="BB200" s="46">
        <v>847</v>
      </c>
      <c r="BC200" s="32">
        <v>738</v>
      </c>
      <c r="BD200" s="32">
        <v>970</v>
      </c>
      <c r="BE200" s="32">
        <v>888</v>
      </c>
      <c r="BF200" s="32">
        <v>824</v>
      </c>
      <c r="BG200" s="32">
        <v>738</v>
      </c>
      <c r="BH200" s="32">
        <v>868</v>
      </c>
      <c r="BI200" s="32">
        <v>768</v>
      </c>
      <c r="BJ200" s="32">
        <v>895</v>
      </c>
      <c r="BK200" s="32">
        <v>1261</v>
      </c>
      <c r="BL200" s="32">
        <v>1050</v>
      </c>
      <c r="BM200" s="47">
        <v>1172</v>
      </c>
      <c r="BN200" s="447">
        <f t="shared" si="201"/>
        <v>11019</v>
      </c>
      <c r="BO200" s="32">
        <v>918</v>
      </c>
      <c r="BP200" s="32">
        <v>730</v>
      </c>
      <c r="BQ200" s="32">
        <v>732</v>
      </c>
      <c r="BR200" s="32">
        <v>710</v>
      </c>
      <c r="BS200" s="32">
        <v>714</v>
      </c>
      <c r="BT200" s="32">
        <v>659</v>
      </c>
      <c r="BU200" s="32">
        <v>689</v>
      </c>
      <c r="BV200" s="32">
        <v>691</v>
      </c>
      <c r="BW200" s="247">
        <v>967</v>
      </c>
      <c r="BX200" s="247">
        <v>958</v>
      </c>
      <c r="BY200" s="247">
        <v>647</v>
      </c>
      <c r="BZ200" s="247">
        <v>748</v>
      </c>
      <c r="CA200" s="246">
        <v>530</v>
      </c>
      <c r="CB200" s="247">
        <v>542</v>
      </c>
      <c r="CC200" s="247">
        <v>585</v>
      </c>
      <c r="CD200" s="247">
        <v>717</v>
      </c>
      <c r="CE200" s="247">
        <v>639</v>
      </c>
      <c r="CF200" s="247">
        <v>530</v>
      </c>
      <c r="CG200" s="247">
        <v>596</v>
      </c>
      <c r="CH200" s="247">
        <v>723</v>
      </c>
      <c r="CI200" s="247">
        <v>646</v>
      </c>
      <c r="CJ200" s="247">
        <v>697</v>
      </c>
      <c r="CK200" s="247">
        <v>664</v>
      </c>
      <c r="CL200" s="248">
        <v>799</v>
      </c>
      <c r="CM200" s="24">
        <f t="shared" si="180"/>
        <v>11019</v>
      </c>
      <c r="CN200" s="24">
        <f t="shared" si="181"/>
        <v>9163</v>
      </c>
      <c r="CO200" s="102">
        <f t="shared" si="182"/>
        <v>7668</v>
      </c>
      <c r="CP200" s="362">
        <f t="shared" si="189"/>
        <v>-16.315617155953287</v>
      </c>
      <c r="CR200" s="269"/>
      <c r="CS200" s="271"/>
    </row>
    <row r="201" spans="1:117" s="18" customFormat="1" ht="20.100000000000001" customHeight="1" thickBot="1" x14ac:dyDescent="0.3">
      <c r="A201" s="549"/>
      <c r="B201" s="304" t="s">
        <v>110</v>
      </c>
      <c r="C201" s="304"/>
      <c r="D201" s="304"/>
      <c r="E201" s="304"/>
      <c r="F201" s="304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73"/>
      <c r="AC201" s="104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104"/>
      <c r="BC201" s="104"/>
      <c r="BD201" s="104"/>
      <c r="BE201" s="104"/>
      <c r="BF201" s="73"/>
      <c r="BG201" s="73"/>
      <c r="BH201" s="73"/>
      <c r="BI201" s="73"/>
      <c r="BJ201" s="73"/>
      <c r="BK201" s="73"/>
      <c r="BL201" s="73"/>
      <c r="BM201" s="73"/>
      <c r="BN201" s="73"/>
      <c r="BO201" s="117"/>
      <c r="BP201" s="73"/>
      <c r="BQ201" s="117"/>
      <c r="BR201" s="73"/>
      <c r="BS201" s="73"/>
      <c r="BT201" s="73"/>
      <c r="BU201" s="73"/>
      <c r="BV201" s="73"/>
      <c r="BW201" s="73"/>
      <c r="BX201" s="73"/>
      <c r="BY201" s="73"/>
      <c r="BZ201" s="73"/>
      <c r="CA201" s="117"/>
      <c r="CB201" s="117"/>
      <c r="CC201" s="73"/>
      <c r="CD201" s="73"/>
      <c r="CE201" s="73"/>
      <c r="CF201" s="73"/>
      <c r="CG201" s="73"/>
      <c r="CH201" s="73"/>
      <c r="CI201" s="73"/>
      <c r="CJ201" s="73"/>
      <c r="CK201" s="117"/>
      <c r="CL201" s="73"/>
      <c r="CM201" s="73"/>
      <c r="CN201" s="73"/>
      <c r="CO201" s="73"/>
      <c r="CP201" s="104"/>
      <c r="CQ201" s="234"/>
      <c r="CR201" s="237"/>
      <c r="CS201" s="271"/>
      <c r="CT201" s="236"/>
      <c r="CU201" s="236"/>
      <c r="CV201" s="211"/>
      <c r="CW201" s="221"/>
      <c r="CX201" s="22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  <c r="DJ201" s="211"/>
      <c r="DK201" s="211"/>
      <c r="DL201" s="211"/>
      <c r="DM201" s="211"/>
    </row>
    <row r="202" spans="1:117" s="18" customFormat="1" ht="20.100000000000001" customHeight="1" thickBot="1" x14ac:dyDescent="0.3">
      <c r="A202" s="549"/>
      <c r="B202" s="330"/>
      <c r="C202" s="322" t="s">
        <v>111</v>
      </c>
      <c r="D202" s="323">
        <f t="shared" ref="D202:BP202" si="202">+D204+D206</f>
        <v>1148.9487471256</v>
      </c>
      <c r="E202" s="324">
        <f t="shared" si="202"/>
        <v>1110.2434435773</v>
      </c>
      <c r="F202" s="324">
        <f t="shared" si="202"/>
        <v>1357.5473744653</v>
      </c>
      <c r="G202" s="324">
        <f t="shared" si="202"/>
        <v>1613.3045900202001</v>
      </c>
      <c r="H202" s="324">
        <f t="shared" si="202"/>
        <v>1415.7563066791001</v>
      </c>
      <c r="I202" s="324">
        <f t="shared" si="202"/>
        <v>1549.3612228033001</v>
      </c>
      <c r="J202" s="324">
        <f t="shared" si="202"/>
        <v>1739.6655567715002</v>
      </c>
      <c r="K202" s="324">
        <f t="shared" si="202"/>
        <v>1907.3531320444999</v>
      </c>
      <c r="L202" s="324">
        <f t="shared" si="202"/>
        <v>2010.0567397428999</v>
      </c>
      <c r="M202" s="324">
        <f t="shared" si="202"/>
        <v>2101.3309282722003</v>
      </c>
      <c r="N202" s="324">
        <f t="shared" si="202"/>
        <v>1922.2046622517</v>
      </c>
      <c r="O202" s="325">
        <f t="shared" si="202"/>
        <v>2457.3482563031002</v>
      </c>
      <c r="P202" s="324">
        <f t="shared" si="202"/>
        <v>20333.120960056702</v>
      </c>
      <c r="Q202" s="323">
        <f t="shared" si="202"/>
        <v>1718.0422804029999</v>
      </c>
      <c r="R202" s="324">
        <f t="shared" si="202"/>
        <v>1714.1851782351002</v>
      </c>
      <c r="S202" s="324">
        <f t="shared" si="202"/>
        <v>2112.7381939326997</v>
      </c>
      <c r="T202" s="324">
        <f t="shared" si="202"/>
        <v>2169.5337336384996</v>
      </c>
      <c r="U202" s="324">
        <f t="shared" si="202"/>
        <v>2051.802546505</v>
      </c>
      <c r="V202" s="324">
        <f t="shared" si="202"/>
        <v>2174.2001325081997</v>
      </c>
      <c r="W202" s="324">
        <f t="shared" si="202"/>
        <v>2898.4793736651995</v>
      </c>
      <c r="X202" s="324">
        <f t="shared" si="202"/>
        <v>2809.0900639600995</v>
      </c>
      <c r="Y202" s="324">
        <f t="shared" si="202"/>
        <v>2455.0620706999998</v>
      </c>
      <c r="Z202" s="324">
        <f t="shared" si="202"/>
        <v>3208.8363175916002</v>
      </c>
      <c r="AA202" s="324">
        <f t="shared" si="202"/>
        <v>2910.5380055162004</v>
      </c>
      <c r="AB202" s="325">
        <f t="shared" si="202"/>
        <v>3636.7612812646003</v>
      </c>
      <c r="AC202" s="324">
        <f t="shared" si="202"/>
        <v>29859.2691779202</v>
      </c>
      <c r="AD202" s="323">
        <f t="shared" si="202"/>
        <v>2957.9232177792001</v>
      </c>
      <c r="AE202" s="324">
        <f t="shared" si="202"/>
        <v>2680.0641721439692</v>
      </c>
      <c r="AF202" s="324">
        <f t="shared" si="202"/>
        <v>3065.3967195074065</v>
      </c>
      <c r="AG202" s="324">
        <f t="shared" si="202"/>
        <v>3545.5667569109328</v>
      </c>
      <c r="AH202" s="324">
        <f t="shared" si="202"/>
        <v>3594.1101126697999</v>
      </c>
      <c r="AI202" s="324">
        <f t="shared" si="202"/>
        <v>3476.2072606298498</v>
      </c>
      <c r="AJ202" s="324">
        <f t="shared" si="202"/>
        <v>4513.3054873109168</v>
      </c>
      <c r="AK202" s="324">
        <f t="shared" si="202"/>
        <v>4526.7128670970014</v>
      </c>
      <c r="AL202" s="324">
        <f t="shared" si="202"/>
        <v>5056.4878108197008</v>
      </c>
      <c r="AM202" s="324">
        <f t="shared" si="202"/>
        <v>4663.5441656817002</v>
      </c>
      <c r="AN202" s="324">
        <f t="shared" si="202"/>
        <v>5094.757601082154</v>
      </c>
      <c r="AO202" s="325">
        <f t="shared" si="202"/>
        <v>5794.5400712851997</v>
      </c>
      <c r="AP202" s="324">
        <f t="shared" si="202"/>
        <v>4774.1607963691995</v>
      </c>
      <c r="AQ202" s="324">
        <f t="shared" si="202"/>
        <v>4499.4166113110005</v>
      </c>
      <c r="AR202" s="324">
        <f t="shared" si="202"/>
        <v>5628.8926879787996</v>
      </c>
      <c r="AS202" s="324">
        <f t="shared" si="202"/>
        <v>5610.0075505049999</v>
      </c>
      <c r="AT202" s="324">
        <f t="shared" si="202"/>
        <v>6823.8819191331995</v>
      </c>
      <c r="AU202" s="324">
        <f t="shared" si="202"/>
        <v>6032.0197394533998</v>
      </c>
      <c r="AV202" s="324">
        <f t="shared" si="202"/>
        <v>7045.291253415</v>
      </c>
      <c r="AW202" s="324">
        <f t="shared" si="202"/>
        <v>6463.9902978170003</v>
      </c>
      <c r="AX202" s="324">
        <f t="shared" si="202"/>
        <v>6292.7535506046006</v>
      </c>
      <c r="AY202" s="324">
        <f t="shared" si="202"/>
        <v>8093.0927806352001</v>
      </c>
      <c r="AZ202" s="324">
        <f t="shared" si="202"/>
        <v>7056.8861033548019</v>
      </c>
      <c r="BA202" s="324">
        <f t="shared" si="202"/>
        <v>7958.2039528801997</v>
      </c>
      <c r="BB202" s="323">
        <f t="shared" si="202"/>
        <v>7345.6441082212004</v>
      </c>
      <c r="BC202" s="324">
        <f t="shared" si="202"/>
        <v>6620.7492103532004</v>
      </c>
      <c r="BD202" s="324">
        <f t="shared" si="202"/>
        <v>7805.4990905513996</v>
      </c>
      <c r="BE202" s="324">
        <f t="shared" si="202"/>
        <v>8876.8489934535992</v>
      </c>
      <c r="BF202" s="324">
        <f t="shared" si="202"/>
        <v>8225.1718034816004</v>
      </c>
      <c r="BG202" s="324">
        <f t="shared" si="202"/>
        <v>8344.6720058044011</v>
      </c>
      <c r="BH202" s="324">
        <f t="shared" si="202"/>
        <v>9396.6478618448</v>
      </c>
      <c r="BI202" s="324">
        <f t="shared" si="202"/>
        <v>8420.5095363778</v>
      </c>
      <c r="BJ202" s="324">
        <f t="shared" si="202"/>
        <v>8336.0015789934005</v>
      </c>
      <c r="BK202" s="324">
        <f t="shared" si="202"/>
        <v>8918.1768335209981</v>
      </c>
      <c r="BL202" s="324">
        <f t="shared" si="202"/>
        <v>8772.3988558456003</v>
      </c>
      <c r="BM202" s="324">
        <f t="shared" si="202"/>
        <v>10210.334648956399</v>
      </c>
      <c r="BN202" s="442">
        <f>SUM(BB202:BM202)</f>
        <v>101272.6545274044</v>
      </c>
      <c r="BO202" s="324">
        <f t="shared" si="202"/>
        <v>9494.6403903310002</v>
      </c>
      <c r="BP202" s="324">
        <f t="shared" si="202"/>
        <v>8380.1248284232006</v>
      </c>
      <c r="BQ202" s="324">
        <f t="shared" ref="BQ202:BY202" si="203">+BQ204+BQ206</f>
        <v>8275.1571174902001</v>
      </c>
      <c r="BR202" s="324">
        <f t="shared" si="203"/>
        <v>9800.0490107175992</v>
      </c>
      <c r="BS202" s="324">
        <f t="shared" si="203"/>
        <v>10205.7170220098</v>
      </c>
      <c r="BT202" s="324">
        <f t="shared" si="203"/>
        <v>9239.2444846609997</v>
      </c>
      <c r="BU202" s="324">
        <f t="shared" si="203"/>
        <v>11122.413784881201</v>
      </c>
      <c r="BV202" s="324">
        <f t="shared" si="203"/>
        <v>9545.7439213580001</v>
      </c>
      <c r="BW202" s="324">
        <f t="shared" si="203"/>
        <v>11385.6012058508</v>
      </c>
      <c r="BX202" s="324">
        <f t="shared" si="203"/>
        <v>11815.485656547</v>
      </c>
      <c r="BY202" s="324">
        <f t="shared" si="203"/>
        <v>10726.8938755286</v>
      </c>
      <c r="BZ202" s="324">
        <f t="shared" ref="BZ202:CK202" si="204">+BZ204+BZ206</f>
        <v>14957.3296811624</v>
      </c>
      <c r="CA202" s="323">
        <f t="shared" si="204"/>
        <v>11170.279958187999</v>
      </c>
      <c r="CB202" s="324">
        <f t="shared" si="204"/>
        <v>10221.0603266866</v>
      </c>
      <c r="CC202" s="324">
        <f t="shared" si="204"/>
        <v>11374.769059807</v>
      </c>
      <c r="CD202" s="324">
        <f t="shared" si="204"/>
        <v>11617.0440558264</v>
      </c>
      <c r="CE202" s="324">
        <f t="shared" si="204"/>
        <v>11398.696467574002</v>
      </c>
      <c r="CF202" s="324">
        <f t="shared" ref="CF202:CG202" si="205">+CF204+CF206</f>
        <v>12664.330652037001</v>
      </c>
      <c r="CG202" s="324">
        <f t="shared" si="205"/>
        <v>12985.378455226599</v>
      </c>
      <c r="CH202" s="324">
        <f t="shared" si="204"/>
        <v>11335.435346825401</v>
      </c>
      <c r="CI202" s="324">
        <f t="shared" si="204"/>
        <v>12901.3503360792</v>
      </c>
      <c r="CJ202" s="324">
        <f t="shared" si="204"/>
        <v>14645.3855617382</v>
      </c>
      <c r="CK202" s="324">
        <f t="shared" si="204"/>
        <v>13282.459124585002</v>
      </c>
      <c r="CL202" s="325">
        <f t="shared" ref="CL202" si="206">+CL204+CL206</f>
        <v>17535.248897725</v>
      </c>
      <c r="CM202" s="324">
        <f>SUM($BB202:$BM202)</f>
        <v>101272.6545274044</v>
      </c>
      <c r="CN202" s="324">
        <f>SUM($BO202:$BZ202)</f>
        <v>124948.40097896082</v>
      </c>
      <c r="CO202" s="325">
        <f>SUM($CA202:$CL202)</f>
        <v>151131.43824229838</v>
      </c>
      <c r="CP202" s="556">
        <f t="shared" ref="CP202:CP204" si="207">((CO202/CN202)-1)*100</f>
        <v>20.955079903540597</v>
      </c>
      <c r="CQ202" s="234"/>
      <c r="CR202" s="237"/>
      <c r="CS202" s="271"/>
      <c r="CT202" s="236"/>
      <c r="CU202" s="236"/>
      <c r="CV202" s="211"/>
      <c r="CW202" s="221"/>
      <c r="CX202" s="221"/>
      <c r="CY202" s="211"/>
      <c r="CZ202" s="211"/>
      <c r="DA202" s="211"/>
      <c r="DB202" s="211"/>
      <c r="DC202" s="211"/>
      <c r="DD202" s="211"/>
      <c r="DE202" s="211"/>
      <c r="DF202" s="211"/>
      <c r="DG202" s="211"/>
      <c r="DH202" s="211"/>
      <c r="DI202" s="211"/>
      <c r="DJ202" s="211"/>
      <c r="DK202" s="211"/>
      <c r="DL202" s="211"/>
      <c r="DM202" s="211"/>
    </row>
    <row r="203" spans="1:117" s="18" customFormat="1" ht="20.100000000000001" customHeight="1" x14ac:dyDescent="0.25">
      <c r="A203" s="549"/>
      <c r="B203" s="48" t="s">
        <v>58</v>
      </c>
      <c r="C203" s="417"/>
      <c r="D203" s="71"/>
      <c r="E203" s="72"/>
      <c r="F203" s="72"/>
      <c r="G203" s="73"/>
      <c r="H203" s="73"/>
      <c r="I203" s="73"/>
      <c r="J203" s="73"/>
      <c r="K203" s="73"/>
      <c r="L203" s="73"/>
      <c r="M203" s="73"/>
      <c r="N203" s="73"/>
      <c r="O203" s="320"/>
      <c r="P203" s="73"/>
      <c r="Q203" s="140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320"/>
      <c r="AC203" s="73"/>
      <c r="AD203" s="140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320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140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4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140"/>
      <c r="CB203" s="73"/>
      <c r="CC203" s="73"/>
      <c r="CD203" s="73"/>
      <c r="CE203" s="104"/>
      <c r="CF203" s="73"/>
      <c r="CG203" s="73"/>
      <c r="CH203" s="73"/>
      <c r="CI203" s="73"/>
      <c r="CJ203" s="104"/>
      <c r="CK203" s="73"/>
      <c r="CL203" s="320"/>
      <c r="CM203" s="73"/>
      <c r="CN203" s="73"/>
      <c r="CO203" s="320"/>
      <c r="CP203" s="74"/>
      <c r="CQ203" s="270"/>
      <c r="CR203" s="269"/>
      <c r="CS203" s="271"/>
      <c r="CT203" s="236"/>
      <c r="CU203" s="236"/>
      <c r="CV203" s="211"/>
      <c r="CW203" s="221"/>
      <c r="CX203" s="221"/>
      <c r="CY203" s="211"/>
      <c r="CZ203" s="21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  <c r="DK203" s="211"/>
      <c r="DL203" s="211"/>
      <c r="DM203" s="211"/>
    </row>
    <row r="204" spans="1:117" s="38" customFormat="1" ht="20.100000000000001" customHeight="1" thickBot="1" x14ac:dyDescent="0.3">
      <c r="A204" s="549"/>
      <c r="B204" s="598" t="s">
        <v>49</v>
      </c>
      <c r="C204" s="615"/>
      <c r="D204" s="52">
        <v>818.39923996000005</v>
      </c>
      <c r="E204" s="26">
        <v>779.01158310000005</v>
      </c>
      <c r="F204" s="26">
        <v>898.54334613000003</v>
      </c>
      <c r="G204" s="26">
        <v>1199.4822054400001</v>
      </c>
      <c r="H204" s="26">
        <v>1006.3237718900001</v>
      </c>
      <c r="I204" s="26">
        <v>1001.9448884400001</v>
      </c>
      <c r="J204" s="26">
        <v>1277.2966601500002</v>
      </c>
      <c r="K204" s="26">
        <v>1093.7016309000001</v>
      </c>
      <c r="L204" s="26">
        <v>1502.0288812900001</v>
      </c>
      <c r="M204" s="26">
        <v>1469.35745782</v>
      </c>
      <c r="N204" s="26">
        <v>1355.1551292899999</v>
      </c>
      <c r="O204" s="76">
        <v>1876.4265719700002</v>
      </c>
      <c r="P204" s="80">
        <v>14277.671366380002</v>
      </c>
      <c r="Q204" s="46">
        <v>1254.25055621</v>
      </c>
      <c r="R204" s="32">
        <v>1294.4937248800002</v>
      </c>
      <c r="S204" s="32">
        <v>1516.1419785399999</v>
      </c>
      <c r="T204" s="32">
        <v>1581.6129229299997</v>
      </c>
      <c r="U204" s="32">
        <v>1506.5524490400001</v>
      </c>
      <c r="V204" s="32">
        <v>1647.1739813299998</v>
      </c>
      <c r="W204" s="32">
        <v>2323.6459987599997</v>
      </c>
      <c r="X204" s="32">
        <v>2206.2336913499998</v>
      </c>
      <c r="Y204" s="32">
        <v>1920.1192336300001</v>
      </c>
      <c r="Z204" s="75">
        <v>2514.53911436</v>
      </c>
      <c r="AA204" s="75">
        <v>2181.0007877100002</v>
      </c>
      <c r="AB204" s="425">
        <v>2676.4104654400003</v>
      </c>
      <c r="AC204" s="80">
        <v>22622.174904179999</v>
      </c>
      <c r="AD204" s="142">
        <v>2255.7766975300001</v>
      </c>
      <c r="AE204" s="141">
        <v>2027.8911969400001</v>
      </c>
      <c r="AF204" s="141">
        <v>2287.6141270799999</v>
      </c>
      <c r="AG204" s="141">
        <v>2836.3517890399999</v>
      </c>
      <c r="AH204" s="141">
        <v>2776.4833014400001</v>
      </c>
      <c r="AI204" s="141">
        <v>2581.9836005100001</v>
      </c>
      <c r="AJ204" s="141">
        <v>3477.1060745500004</v>
      </c>
      <c r="AK204" s="141">
        <v>3445.5637708000004</v>
      </c>
      <c r="AL204" s="141">
        <v>3878.0236310699997</v>
      </c>
      <c r="AM204" s="141">
        <v>3607.0551967500001</v>
      </c>
      <c r="AN204" s="141">
        <v>4082.8942403299998</v>
      </c>
      <c r="AO204" s="143">
        <v>4446.7060003199995</v>
      </c>
      <c r="AP204" s="32">
        <v>3797.5529644099997</v>
      </c>
      <c r="AQ204" s="32">
        <v>3596.4868420100001</v>
      </c>
      <c r="AR204" s="32">
        <v>4526.7083998199996</v>
      </c>
      <c r="AS204" s="32">
        <v>4507.00833091</v>
      </c>
      <c r="AT204" s="32">
        <v>5423.2859259899997</v>
      </c>
      <c r="AU204" s="32">
        <v>4903.1830711499997</v>
      </c>
      <c r="AV204" s="32">
        <v>5799.5616870399999</v>
      </c>
      <c r="AW204" s="32">
        <v>5202.5975218800004</v>
      </c>
      <c r="AX204" s="32">
        <v>5101.50025018</v>
      </c>
      <c r="AY204" s="32">
        <v>6753.9500758499998</v>
      </c>
      <c r="AZ204" s="32">
        <v>5810.4135583000016</v>
      </c>
      <c r="BA204" s="32">
        <v>6547.2016350599997</v>
      </c>
      <c r="BB204" s="46">
        <v>6117.8396760900005</v>
      </c>
      <c r="BC204" s="32">
        <v>5400.3664530699998</v>
      </c>
      <c r="BD204" s="32">
        <v>6298.5226292799998</v>
      </c>
      <c r="BE204" s="32">
        <v>7376.0376740699994</v>
      </c>
      <c r="BF204" s="32">
        <v>6619.4079974800006</v>
      </c>
      <c r="BG204" s="32">
        <v>6578.709778970001</v>
      </c>
      <c r="BH204" s="32">
        <v>7713.04140895</v>
      </c>
      <c r="BI204" s="32">
        <v>6733.2823820000003</v>
      </c>
      <c r="BJ204" s="32">
        <v>6526.9503842999993</v>
      </c>
      <c r="BK204" s="32">
        <v>7440.8836137899989</v>
      </c>
      <c r="BL204" s="32">
        <v>7264.4445155000003</v>
      </c>
      <c r="BM204" s="32">
        <v>8603.2205570499991</v>
      </c>
      <c r="BN204" s="447">
        <f>SUM(BB204:BM204)</f>
        <v>82672.707070549979</v>
      </c>
      <c r="BO204" s="32">
        <v>8027.0276458800008</v>
      </c>
      <c r="BP204" s="32">
        <v>6866.8796536700002</v>
      </c>
      <c r="BQ204" s="32">
        <v>6794.5974695200002</v>
      </c>
      <c r="BR204" s="32">
        <v>8205.2407132099997</v>
      </c>
      <c r="BS204" s="32">
        <v>8250.9854765199998</v>
      </c>
      <c r="BT204" s="32">
        <v>7706.2756798600003</v>
      </c>
      <c r="BU204" s="32">
        <v>9506.5634645900009</v>
      </c>
      <c r="BV204" s="32">
        <v>7973.1634086100003</v>
      </c>
      <c r="BW204" s="247">
        <v>9790.75991092</v>
      </c>
      <c r="BX204" s="247">
        <v>10060.724428040001</v>
      </c>
      <c r="BY204" s="247">
        <v>9088.2199435999992</v>
      </c>
      <c r="BZ204" s="247">
        <v>12925.777945780001</v>
      </c>
      <c r="CA204" s="246">
        <v>9676.1721070499989</v>
      </c>
      <c r="CB204" s="247">
        <v>8825.0421714500008</v>
      </c>
      <c r="CC204" s="247">
        <v>9804.1320560599997</v>
      </c>
      <c r="CD204" s="247">
        <v>9654.2468529199996</v>
      </c>
      <c r="CE204" s="247">
        <v>9725.3174534000009</v>
      </c>
      <c r="CF204" s="247">
        <v>11018.002514310001</v>
      </c>
      <c r="CG204" s="247">
        <v>11605.665878579999</v>
      </c>
      <c r="CH204" s="247">
        <v>9964.4861006400006</v>
      </c>
      <c r="CI204" s="247">
        <v>11701.639800520001</v>
      </c>
      <c r="CJ204" s="247">
        <v>12741.28293297</v>
      </c>
      <c r="CK204" s="247">
        <v>11804.746632630002</v>
      </c>
      <c r="CL204" s="248">
        <v>14514.53998465</v>
      </c>
      <c r="CM204" s="377">
        <f>SUM($BB204:$BM204)</f>
        <v>82672.707070549979</v>
      </c>
      <c r="CN204" s="377">
        <f>SUM($BO204:$BZ204)</f>
        <v>105196.2157402</v>
      </c>
      <c r="CO204" s="402">
        <f>SUM($CA204:$CL204)</f>
        <v>131035.27448518001</v>
      </c>
      <c r="CP204" s="362">
        <f t="shared" si="207"/>
        <v>24.562726485137041</v>
      </c>
      <c r="CQ204" s="234"/>
      <c r="CR204" s="269"/>
      <c r="CS204" s="271"/>
      <c r="CT204" s="237"/>
      <c r="CU204" s="237"/>
      <c r="CV204" s="212"/>
      <c r="CW204" s="222"/>
      <c r="CX204" s="222"/>
      <c r="CY204" s="212"/>
      <c r="CZ204" s="212"/>
      <c r="DA204" s="212"/>
      <c r="DB204" s="212"/>
      <c r="DC204" s="212"/>
      <c r="DD204" s="212"/>
      <c r="DE204" s="212"/>
      <c r="DF204" s="212"/>
      <c r="DG204" s="212"/>
      <c r="DH204" s="212"/>
      <c r="DI204" s="212"/>
      <c r="DJ204" s="212"/>
      <c r="DK204" s="212"/>
      <c r="DL204" s="212"/>
      <c r="DM204" s="212"/>
    </row>
    <row r="205" spans="1:117" s="38" customFormat="1" ht="20.100000000000001" customHeight="1" x14ac:dyDescent="0.25">
      <c r="A205" s="549"/>
      <c r="B205" s="28" t="s">
        <v>59</v>
      </c>
      <c r="C205" s="19"/>
      <c r="D205" s="85">
        <v>47.424606480000001</v>
      </c>
      <c r="E205" s="86">
        <v>47.522505090000003</v>
      </c>
      <c r="F205" s="86">
        <v>65.854236489999991</v>
      </c>
      <c r="G205" s="86">
        <v>59.371934659999994</v>
      </c>
      <c r="H205" s="86">
        <v>58.742114030000003</v>
      </c>
      <c r="I205" s="86">
        <v>78.538928889999994</v>
      </c>
      <c r="J205" s="86">
        <v>66.337000950000004</v>
      </c>
      <c r="K205" s="86">
        <v>116.73622684999999</v>
      </c>
      <c r="L205" s="86">
        <v>72.887784569999994</v>
      </c>
      <c r="M205" s="86">
        <v>90.67051226000001</v>
      </c>
      <c r="N205" s="86">
        <v>81.355743610000005</v>
      </c>
      <c r="O205" s="97">
        <v>83.346009229999993</v>
      </c>
      <c r="P205" s="378"/>
      <c r="Q205" s="85">
        <v>66.541136899999998</v>
      </c>
      <c r="R205" s="86">
        <v>60.213981830000002</v>
      </c>
      <c r="S205" s="86">
        <v>85.594865909999996</v>
      </c>
      <c r="T205" s="86">
        <v>84.35018805</v>
      </c>
      <c r="U205" s="86">
        <v>78.228134499999996</v>
      </c>
      <c r="V205" s="86">
        <v>75.613508060000001</v>
      </c>
      <c r="W205" s="86">
        <v>82.472507159999992</v>
      </c>
      <c r="X205" s="86">
        <v>86.49302333</v>
      </c>
      <c r="Y205" s="86">
        <v>76.749330999999998</v>
      </c>
      <c r="Z205" s="86">
        <v>99.612224279999992</v>
      </c>
      <c r="AA205" s="86">
        <v>104.66818046</v>
      </c>
      <c r="AB205" s="103">
        <v>138.37908009</v>
      </c>
      <c r="AC205" s="378"/>
      <c r="AD205" s="85"/>
      <c r="AE205" s="86"/>
      <c r="AF205" s="86"/>
      <c r="AG205" s="86"/>
      <c r="AH205" s="86"/>
      <c r="AI205" s="86"/>
      <c r="AJ205" s="86"/>
      <c r="AK205" s="86">
        <v>157.37250310000002</v>
      </c>
      <c r="AL205" s="86">
        <v>171.53772631000001</v>
      </c>
      <c r="AM205" s="86">
        <v>153.78296491</v>
      </c>
      <c r="AN205" s="86">
        <v>147.48761453</v>
      </c>
      <c r="AO205" s="103">
        <v>196.47726982</v>
      </c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5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450"/>
      <c r="BO205" s="86"/>
      <c r="BP205" s="86"/>
      <c r="BQ205" s="86"/>
      <c r="BR205" s="86"/>
      <c r="BS205" s="86"/>
      <c r="BT205" s="86"/>
      <c r="BU205" s="86"/>
      <c r="BV205" s="86"/>
      <c r="BW205" s="386"/>
      <c r="BX205" s="386"/>
      <c r="BY205" s="386"/>
      <c r="BZ205" s="386"/>
      <c r="CA205" s="434"/>
      <c r="CB205" s="386"/>
      <c r="CC205" s="386"/>
      <c r="CD205" s="386"/>
      <c r="CE205" s="386"/>
      <c r="CF205" s="386"/>
      <c r="CG205" s="386"/>
      <c r="CH205" s="386"/>
      <c r="CI205" s="386"/>
      <c r="CJ205" s="467"/>
      <c r="CK205" s="467"/>
      <c r="CL205" s="463"/>
      <c r="CM205" s="378"/>
      <c r="CN205" s="378"/>
      <c r="CO205" s="119"/>
      <c r="CP205" s="351"/>
      <c r="CQ205" s="234"/>
      <c r="CR205" s="271"/>
      <c r="CS205" s="271"/>
      <c r="CT205" s="237"/>
      <c r="CU205" s="237"/>
      <c r="CV205" s="212"/>
      <c r="CW205" s="222"/>
      <c r="CX205" s="222"/>
      <c r="CY205" s="212"/>
      <c r="CZ205" s="212"/>
      <c r="DA205" s="212"/>
      <c r="DB205" s="212"/>
      <c r="DC205" s="212"/>
      <c r="DD205" s="212"/>
      <c r="DE205" s="212"/>
      <c r="DF205" s="212"/>
      <c r="DG205" s="212"/>
      <c r="DH205" s="212"/>
      <c r="DI205" s="212"/>
      <c r="DJ205" s="212"/>
      <c r="DK205" s="212"/>
      <c r="DL205" s="212"/>
      <c r="DM205" s="212"/>
    </row>
    <row r="206" spans="1:117" ht="20.100000000000001" customHeight="1" thickBot="1" x14ac:dyDescent="0.3">
      <c r="A206" s="549"/>
      <c r="B206" s="598" t="s">
        <v>49</v>
      </c>
      <c r="C206" s="633"/>
      <c r="D206" s="52">
        <v>330.54950716560001</v>
      </c>
      <c r="E206" s="26">
        <v>331.23186047730002</v>
      </c>
      <c r="F206" s="26">
        <v>459.00402833529989</v>
      </c>
      <c r="G206" s="26">
        <v>413.82238458019992</v>
      </c>
      <c r="H206" s="26">
        <v>409.43253478910003</v>
      </c>
      <c r="I206" s="26">
        <v>547.41633436329994</v>
      </c>
      <c r="J206" s="26">
        <v>462.36889662150003</v>
      </c>
      <c r="K206" s="26">
        <v>813.65150114449989</v>
      </c>
      <c r="L206" s="26">
        <v>508.02785845289992</v>
      </c>
      <c r="M206" s="26">
        <v>631.97347045219999</v>
      </c>
      <c r="N206" s="26">
        <v>567.04953296170004</v>
      </c>
      <c r="O206" s="76">
        <v>580.92168433309996</v>
      </c>
      <c r="P206" s="80">
        <v>6055.4495936766989</v>
      </c>
      <c r="Q206" s="52">
        <v>463.79172419299999</v>
      </c>
      <c r="R206" s="26">
        <v>419.69145335510001</v>
      </c>
      <c r="S206" s="26">
        <v>596.59621539269995</v>
      </c>
      <c r="T206" s="26">
        <v>587.92081070849997</v>
      </c>
      <c r="U206" s="26">
        <v>545.25009746499995</v>
      </c>
      <c r="V206" s="26">
        <v>527.02615117819994</v>
      </c>
      <c r="W206" s="26">
        <v>574.83337490519989</v>
      </c>
      <c r="X206" s="26">
        <v>602.85637261009992</v>
      </c>
      <c r="Y206" s="26">
        <v>534.94283707</v>
      </c>
      <c r="Z206" s="77">
        <v>694.29720323159995</v>
      </c>
      <c r="AA206" s="77">
        <v>729.53721780620003</v>
      </c>
      <c r="AB206" s="426">
        <v>960.35081582460009</v>
      </c>
      <c r="AC206" s="80">
        <v>7237.0942737402002</v>
      </c>
      <c r="AD206" s="105">
        <v>702.14652024920008</v>
      </c>
      <c r="AE206" s="137">
        <v>652.17297520396903</v>
      </c>
      <c r="AF206" s="137">
        <v>777.78259242740683</v>
      </c>
      <c r="AG206" s="137">
        <v>709.2149678709327</v>
      </c>
      <c r="AH206" s="137">
        <v>817.62681122979996</v>
      </c>
      <c r="AI206" s="137">
        <v>894.22366011984968</v>
      </c>
      <c r="AJ206" s="137">
        <v>1036.1994127609164</v>
      </c>
      <c r="AK206" s="137">
        <v>1081.1490962970006</v>
      </c>
      <c r="AL206" s="137">
        <v>1178.4641797497006</v>
      </c>
      <c r="AM206" s="137">
        <v>1056.4889689317004</v>
      </c>
      <c r="AN206" s="137">
        <v>1011.8633607521542</v>
      </c>
      <c r="AO206" s="106">
        <v>1347.8340709652</v>
      </c>
      <c r="AP206" s="32">
        <v>976.60783195919998</v>
      </c>
      <c r="AQ206" s="32">
        <v>902.92976930099996</v>
      </c>
      <c r="AR206" s="32">
        <v>1102.1842881588</v>
      </c>
      <c r="AS206" s="32">
        <v>1102.9992195950001</v>
      </c>
      <c r="AT206" s="32">
        <v>1400.5959931432001</v>
      </c>
      <c r="AU206" s="32">
        <v>1128.8366683034001</v>
      </c>
      <c r="AV206" s="32">
        <v>1245.7295663750001</v>
      </c>
      <c r="AW206" s="32">
        <v>1261.3927759369999</v>
      </c>
      <c r="AX206" s="32">
        <v>1191.2533004246002</v>
      </c>
      <c r="AY206" s="32">
        <v>1339.1427047852001</v>
      </c>
      <c r="AZ206" s="32">
        <v>1246.4725450548001</v>
      </c>
      <c r="BA206" s="32">
        <v>1411.0023178202</v>
      </c>
      <c r="BB206" s="46">
        <v>1227.8044321312002</v>
      </c>
      <c r="BC206" s="32">
        <v>1220.3827572832001</v>
      </c>
      <c r="BD206" s="32">
        <v>1506.9764612714</v>
      </c>
      <c r="BE206" s="32">
        <v>1500.8113193836</v>
      </c>
      <c r="BF206" s="32">
        <v>1605.7638060016</v>
      </c>
      <c r="BG206" s="32">
        <v>1765.9622268343999</v>
      </c>
      <c r="BH206" s="32">
        <v>1683.6064528948002</v>
      </c>
      <c r="BI206" s="32">
        <v>1687.2271543777999</v>
      </c>
      <c r="BJ206" s="32">
        <v>1809.0511946934002</v>
      </c>
      <c r="BK206" s="32">
        <v>1477.2932197309999</v>
      </c>
      <c r="BL206" s="32">
        <v>1507.9543403456</v>
      </c>
      <c r="BM206" s="32">
        <v>1607.1140919064003</v>
      </c>
      <c r="BN206" s="447">
        <f>SUM(BB206:BM206)</f>
        <v>18599.947456854403</v>
      </c>
      <c r="BO206" s="26">
        <v>1467.612744451</v>
      </c>
      <c r="BP206" s="26">
        <v>1513.2451747532002</v>
      </c>
      <c r="BQ206" s="26">
        <v>1480.5596479702001</v>
      </c>
      <c r="BR206" s="26">
        <v>1594.8082975075999</v>
      </c>
      <c r="BS206" s="26">
        <v>1954.7315454898001</v>
      </c>
      <c r="BT206" s="26">
        <v>1532.968804801</v>
      </c>
      <c r="BU206" s="26">
        <v>1615.8503202912002</v>
      </c>
      <c r="BV206" s="26">
        <v>1572.580512748</v>
      </c>
      <c r="BW206" s="98">
        <v>1594.8412949308001</v>
      </c>
      <c r="BX206" s="98">
        <v>1754.7612285069999</v>
      </c>
      <c r="BY206" s="98">
        <v>1638.6739319285998</v>
      </c>
      <c r="BZ206" s="98">
        <v>2031.5517353824002</v>
      </c>
      <c r="CA206" s="138">
        <v>1494.1078511380001</v>
      </c>
      <c r="CB206" s="98">
        <v>1396.0181552366</v>
      </c>
      <c r="CC206" s="98">
        <v>1570.6370037470001</v>
      </c>
      <c r="CD206" s="98">
        <v>1962.7972029064001</v>
      </c>
      <c r="CE206" s="247">
        <v>1673.3790141740001</v>
      </c>
      <c r="CF206" s="247">
        <v>1646.328137727</v>
      </c>
      <c r="CG206" s="247">
        <v>1379.7125766466002</v>
      </c>
      <c r="CH206" s="247">
        <v>1370.9492461853999</v>
      </c>
      <c r="CI206" s="247">
        <v>1199.7105355592</v>
      </c>
      <c r="CJ206" s="98">
        <v>1904.1026287682002</v>
      </c>
      <c r="CK206" s="98">
        <v>1477.7124919550001</v>
      </c>
      <c r="CL206" s="244">
        <v>3020.7089130750001</v>
      </c>
      <c r="CM206" s="377">
        <f>SUM($BB206:$BM206)</f>
        <v>18599.947456854403</v>
      </c>
      <c r="CN206" s="377">
        <f>SUM($BO206:$BZ206)</f>
        <v>19752.185238760798</v>
      </c>
      <c r="CO206" s="402">
        <f>SUM($CA206:$CL206)</f>
        <v>20096.1637571184</v>
      </c>
      <c r="CP206" s="362">
        <f t="shared" ref="CP206:CP209" si="208">((CO206/CN206)-1)*100</f>
        <v>1.7414706990626749</v>
      </c>
      <c r="CS206" s="271"/>
    </row>
    <row r="207" spans="1:117" ht="20.100000000000001" customHeight="1" thickBot="1" x14ac:dyDescent="0.3">
      <c r="A207" s="549"/>
      <c r="B207" s="329"/>
      <c r="C207" s="322" t="s">
        <v>115</v>
      </c>
      <c r="D207" s="323">
        <f t="shared" ref="D207:BP207" si="209">+D208+D209</f>
        <v>5427</v>
      </c>
      <c r="E207" s="324">
        <f t="shared" si="209"/>
        <v>5176</v>
      </c>
      <c r="F207" s="324">
        <f t="shared" si="209"/>
        <v>6628</v>
      </c>
      <c r="G207" s="324">
        <f t="shared" si="209"/>
        <v>6979</v>
      </c>
      <c r="H207" s="324">
        <f t="shared" si="209"/>
        <v>6450</v>
      </c>
      <c r="I207" s="324">
        <f t="shared" si="209"/>
        <v>9525</v>
      </c>
      <c r="J207" s="324">
        <f t="shared" si="209"/>
        <v>8971</v>
      </c>
      <c r="K207" s="324">
        <f t="shared" si="209"/>
        <v>9588</v>
      </c>
      <c r="L207" s="324">
        <f t="shared" si="209"/>
        <v>10775</v>
      </c>
      <c r="M207" s="324">
        <f t="shared" si="209"/>
        <v>11377</v>
      </c>
      <c r="N207" s="324">
        <f t="shared" si="209"/>
        <v>11288</v>
      </c>
      <c r="O207" s="325">
        <f t="shared" si="209"/>
        <v>13349</v>
      </c>
      <c r="P207" s="324">
        <f t="shared" si="209"/>
        <v>105533</v>
      </c>
      <c r="Q207" s="323">
        <f t="shared" si="209"/>
        <v>10998</v>
      </c>
      <c r="R207" s="324">
        <f t="shared" si="209"/>
        <v>10975</v>
      </c>
      <c r="S207" s="324">
        <f t="shared" si="209"/>
        <v>14718</v>
      </c>
      <c r="T207" s="324">
        <f t="shared" si="209"/>
        <v>13435</v>
      </c>
      <c r="U207" s="324">
        <f t="shared" si="209"/>
        <v>14383</v>
      </c>
      <c r="V207" s="324">
        <f t="shared" si="209"/>
        <v>15710</v>
      </c>
      <c r="W207" s="324">
        <f t="shared" si="209"/>
        <v>17549</v>
      </c>
      <c r="X207" s="324">
        <f t="shared" si="209"/>
        <v>17871</v>
      </c>
      <c r="Y207" s="324">
        <f t="shared" si="209"/>
        <v>18986</v>
      </c>
      <c r="Z207" s="324">
        <f t="shared" si="209"/>
        <v>19963</v>
      </c>
      <c r="AA207" s="324">
        <f t="shared" si="209"/>
        <v>20760</v>
      </c>
      <c r="AB207" s="325">
        <f t="shared" si="209"/>
        <v>25468</v>
      </c>
      <c r="AC207" s="324">
        <f t="shared" si="209"/>
        <v>200816</v>
      </c>
      <c r="AD207" s="323">
        <f t="shared" si="209"/>
        <v>19585</v>
      </c>
      <c r="AE207" s="324">
        <f t="shared" si="209"/>
        <v>20670</v>
      </c>
      <c r="AF207" s="324">
        <f t="shared" si="209"/>
        <v>23260</v>
      </c>
      <c r="AG207" s="324">
        <f t="shared" si="209"/>
        <v>23338</v>
      </c>
      <c r="AH207" s="324">
        <f t="shared" si="209"/>
        <v>25881</v>
      </c>
      <c r="AI207" s="324">
        <f t="shared" si="209"/>
        <v>26475</v>
      </c>
      <c r="AJ207" s="324">
        <f t="shared" si="209"/>
        <v>27761</v>
      </c>
      <c r="AK207" s="324">
        <f t="shared" si="209"/>
        <v>33350</v>
      </c>
      <c r="AL207" s="324">
        <f t="shared" si="209"/>
        <v>34229</v>
      </c>
      <c r="AM207" s="324">
        <f t="shared" si="209"/>
        <v>36168</v>
      </c>
      <c r="AN207" s="324">
        <f t="shared" si="209"/>
        <v>37826</v>
      </c>
      <c r="AO207" s="325">
        <f t="shared" si="209"/>
        <v>44519</v>
      </c>
      <c r="AP207" s="324">
        <f t="shared" si="209"/>
        <v>36082</v>
      </c>
      <c r="AQ207" s="324">
        <f t="shared" si="209"/>
        <v>37106</v>
      </c>
      <c r="AR207" s="324">
        <f t="shared" si="209"/>
        <v>42780</v>
      </c>
      <c r="AS207" s="324">
        <f t="shared" si="209"/>
        <v>38964</v>
      </c>
      <c r="AT207" s="324">
        <f t="shared" si="209"/>
        <v>48205</v>
      </c>
      <c r="AU207" s="324">
        <f t="shared" si="209"/>
        <v>46107</v>
      </c>
      <c r="AV207" s="324">
        <f t="shared" si="209"/>
        <v>52047</v>
      </c>
      <c r="AW207" s="324">
        <f t="shared" si="209"/>
        <v>56265</v>
      </c>
      <c r="AX207" s="324">
        <f t="shared" si="209"/>
        <v>51346</v>
      </c>
      <c r="AY207" s="324">
        <f t="shared" si="209"/>
        <v>60828</v>
      </c>
      <c r="AZ207" s="324">
        <f t="shared" si="209"/>
        <v>64678</v>
      </c>
      <c r="BA207" s="324">
        <f t="shared" si="209"/>
        <v>82308</v>
      </c>
      <c r="BB207" s="323">
        <f t="shared" si="209"/>
        <v>70681</v>
      </c>
      <c r="BC207" s="324">
        <f t="shared" si="209"/>
        <v>59530</v>
      </c>
      <c r="BD207" s="324">
        <f t="shared" si="209"/>
        <v>67595</v>
      </c>
      <c r="BE207" s="324">
        <f t="shared" si="209"/>
        <v>74162</v>
      </c>
      <c r="BF207" s="324">
        <f t="shared" si="209"/>
        <v>73027</v>
      </c>
      <c r="BG207" s="324">
        <f t="shared" si="209"/>
        <v>74349</v>
      </c>
      <c r="BH207" s="324">
        <f t="shared" si="209"/>
        <v>81448</v>
      </c>
      <c r="BI207" s="324">
        <f t="shared" si="209"/>
        <v>80285</v>
      </c>
      <c r="BJ207" s="324">
        <f t="shared" si="209"/>
        <v>80867</v>
      </c>
      <c r="BK207" s="324">
        <f t="shared" si="209"/>
        <v>88704</v>
      </c>
      <c r="BL207" s="324">
        <f t="shared" si="209"/>
        <v>86640</v>
      </c>
      <c r="BM207" s="324">
        <f t="shared" si="209"/>
        <v>106995</v>
      </c>
      <c r="BN207" s="442">
        <f>SUM(BB207:BM207)</f>
        <v>944283</v>
      </c>
      <c r="BO207" s="324">
        <f t="shared" si="209"/>
        <v>87229</v>
      </c>
      <c r="BP207" s="324">
        <f t="shared" si="209"/>
        <v>92303</v>
      </c>
      <c r="BQ207" s="324">
        <f t="shared" ref="BQ207:BY207" si="210">+BQ208+BQ209</f>
        <v>89858</v>
      </c>
      <c r="BR207" s="324">
        <f t="shared" si="210"/>
        <v>97830</v>
      </c>
      <c r="BS207" s="324">
        <f t="shared" si="210"/>
        <v>102942</v>
      </c>
      <c r="BT207" s="324">
        <f t="shared" si="210"/>
        <v>102857</v>
      </c>
      <c r="BU207" s="324">
        <f t="shared" si="210"/>
        <v>112863</v>
      </c>
      <c r="BV207" s="324">
        <f t="shared" si="210"/>
        <v>107750</v>
      </c>
      <c r="BW207" s="324">
        <f t="shared" si="210"/>
        <v>115501</v>
      </c>
      <c r="BX207" s="324">
        <f t="shared" si="210"/>
        <v>124322</v>
      </c>
      <c r="BY207" s="324">
        <f t="shared" si="210"/>
        <v>113891</v>
      </c>
      <c r="BZ207" s="324">
        <f t="shared" ref="BZ207:CK207" si="211">+BZ208+BZ209</f>
        <v>159115</v>
      </c>
      <c r="CA207" s="323">
        <f t="shared" si="211"/>
        <v>120007</v>
      </c>
      <c r="CB207" s="324">
        <f t="shared" si="211"/>
        <v>115297</v>
      </c>
      <c r="CC207" s="324">
        <f t="shared" si="211"/>
        <v>138261</v>
      </c>
      <c r="CD207" s="324">
        <f t="shared" si="211"/>
        <v>138781</v>
      </c>
      <c r="CE207" s="324">
        <f t="shared" si="211"/>
        <v>144001</v>
      </c>
      <c r="CF207" s="324">
        <f t="shared" ref="CF207:CG207" si="212">+CF208+CF209</f>
        <v>156617</v>
      </c>
      <c r="CG207" s="324">
        <f t="shared" si="212"/>
        <v>159037</v>
      </c>
      <c r="CH207" s="324">
        <f t="shared" si="211"/>
        <v>164054</v>
      </c>
      <c r="CI207" s="324">
        <f t="shared" si="211"/>
        <v>168527</v>
      </c>
      <c r="CJ207" s="324">
        <f t="shared" si="211"/>
        <v>192918</v>
      </c>
      <c r="CK207" s="324">
        <f t="shared" si="211"/>
        <v>181618</v>
      </c>
      <c r="CL207" s="325">
        <f t="shared" ref="CL207" si="213">+CL208+CL209</f>
        <v>248434</v>
      </c>
      <c r="CM207" s="324">
        <f>SUM($BB207:$BM207)</f>
        <v>944283</v>
      </c>
      <c r="CN207" s="324">
        <f>SUM($BO207:$BZ207)</f>
        <v>1306461</v>
      </c>
      <c r="CO207" s="325">
        <f>SUM($CA207:$CL207)</f>
        <v>1927552</v>
      </c>
      <c r="CP207" s="556">
        <f t="shared" si="208"/>
        <v>47.539957182036055</v>
      </c>
      <c r="CR207" s="269"/>
      <c r="CS207" s="271"/>
    </row>
    <row r="208" spans="1:117" ht="20.100000000000001" customHeight="1" thickBot="1" x14ac:dyDescent="0.3">
      <c r="A208" s="549"/>
      <c r="B208" s="623" t="s">
        <v>41</v>
      </c>
      <c r="C208" s="639"/>
      <c r="D208" s="46">
        <v>3871</v>
      </c>
      <c r="E208" s="32">
        <v>3575</v>
      </c>
      <c r="F208" s="32">
        <v>4628</v>
      </c>
      <c r="G208" s="32">
        <v>5036</v>
      </c>
      <c r="H208" s="32">
        <v>4990</v>
      </c>
      <c r="I208" s="32">
        <v>7212</v>
      </c>
      <c r="J208" s="32">
        <v>6303</v>
      </c>
      <c r="K208" s="32">
        <v>6617</v>
      </c>
      <c r="L208" s="32">
        <v>7390</v>
      </c>
      <c r="M208" s="32">
        <v>7978</v>
      </c>
      <c r="N208" s="32">
        <v>7988</v>
      </c>
      <c r="O208" s="47">
        <v>9470</v>
      </c>
      <c r="P208" s="80">
        <v>75058</v>
      </c>
      <c r="Q208" s="46">
        <v>7742</v>
      </c>
      <c r="R208" s="32">
        <v>7844</v>
      </c>
      <c r="S208" s="32">
        <v>10564</v>
      </c>
      <c r="T208" s="32">
        <v>9647</v>
      </c>
      <c r="U208" s="32">
        <v>10508</v>
      </c>
      <c r="V208" s="32">
        <v>11439</v>
      </c>
      <c r="W208" s="32">
        <v>13000</v>
      </c>
      <c r="X208" s="32">
        <v>13180</v>
      </c>
      <c r="Y208" s="32">
        <v>14008</v>
      </c>
      <c r="Z208" s="32">
        <v>14951</v>
      </c>
      <c r="AA208" s="32">
        <v>15524</v>
      </c>
      <c r="AB208" s="47">
        <v>19253</v>
      </c>
      <c r="AC208" s="24">
        <v>147660</v>
      </c>
      <c r="AD208" s="45">
        <v>14784</v>
      </c>
      <c r="AE208" s="31">
        <v>15784</v>
      </c>
      <c r="AF208" s="31">
        <v>17705</v>
      </c>
      <c r="AG208" s="31">
        <v>18057</v>
      </c>
      <c r="AH208" s="31">
        <v>19964</v>
      </c>
      <c r="AI208" s="31">
        <v>20480</v>
      </c>
      <c r="AJ208" s="31">
        <v>21574</v>
      </c>
      <c r="AK208" s="31">
        <v>25457</v>
      </c>
      <c r="AL208" s="31">
        <v>26586</v>
      </c>
      <c r="AM208" s="31">
        <v>28192</v>
      </c>
      <c r="AN208" s="31">
        <v>29608</v>
      </c>
      <c r="AO208" s="134">
        <v>35582</v>
      </c>
      <c r="AP208" s="33">
        <v>28570</v>
      </c>
      <c r="AQ208" s="33">
        <v>29728</v>
      </c>
      <c r="AR208" s="33">
        <v>34245</v>
      </c>
      <c r="AS208" s="33">
        <v>31219</v>
      </c>
      <c r="AT208" s="33">
        <v>38938</v>
      </c>
      <c r="AU208" s="33">
        <v>37255</v>
      </c>
      <c r="AV208" s="33">
        <v>42184</v>
      </c>
      <c r="AW208" s="33">
        <v>45454</v>
      </c>
      <c r="AX208" s="33">
        <v>42132</v>
      </c>
      <c r="AY208" s="33">
        <v>49946</v>
      </c>
      <c r="AZ208" s="33">
        <v>54255</v>
      </c>
      <c r="BA208" s="33">
        <v>70686</v>
      </c>
      <c r="BB208" s="157">
        <v>59880</v>
      </c>
      <c r="BC208" s="33">
        <v>50056</v>
      </c>
      <c r="BD208" s="33">
        <v>57056</v>
      </c>
      <c r="BE208" s="33">
        <v>62643</v>
      </c>
      <c r="BF208" s="33">
        <v>61708</v>
      </c>
      <c r="BG208" s="33">
        <v>63267</v>
      </c>
      <c r="BH208" s="33">
        <v>69312</v>
      </c>
      <c r="BI208" s="33">
        <v>68222</v>
      </c>
      <c r="BJ208" s="33">
        <v>69235</v>
      </c>
      <c r="BK208" s="33">
        <v>75553</v>
      </c>
      <c r="BL208" s="33">
        <v>74489</v>
      </c>
      <c r="BM208" s="33">
        <v>93487</v>
      </c>
      <c r="BN208" s="457">
        <f>SUM(BB208:BM208)</f>
        <v>804908</v>
      </c>
      <c r="BO208" s="33">
        <v>75201</v>
      </c>
      <c r="BP208" s="33">
        <v>79921</v>
      </c>
      <c r="BQ208" s="33">
        <v>77445</v>
      </c>
      <c r="BR208" s="33">
        <v>83957</v>
      </c>
      <c r="BS208" s="33">
        <v>88549</v>
      </c>
      <c r="BT208" s="33">
        <v>89379</v>
      </c>
      <c r="BU208" s="33">
        <v>97805</v>
      </c>
      <c r="BV208" s="33">
        <v>93515</v>
      </c>
      <c r="BW208" s="114">
        <v>101307</v>
      </c>
      <c r="BX208" s="114">
        <v>108275</v>
      </c>
      <c r="BY208" s="114">
        <v>99606</v>
      </c>
      <c r="BZ208" s="114">
        <v>141352</v>
      </c>
      <c r="CA208" s="113">
        <v>105544</v>
      </c>
      <c r="CB208" s="114">
        <v>101891</v>
      </c>
      <c r="CC208" s="114">
        <v>122184</v>
      </c>
      <c r="CD208" s="114">
        <v>122624</v>
      </c>
      <c r="CE208" s="114">
        <v>127887</v>
      </c>
      <c r="CF208" s="114">
        <v>140011</v>
      </c>
      <c r="CG208" s="114">
        <v>141504</v>
      </c>
      <c r="CH208" s="114">
        <v>147207</v>
      </c>
      <c r="CI208" s="114">
        <v>153813</v>
      </c>
      <c r="CJ208" s="114">
        <v>173992</v>
      </c>
      <c r="CK208" s="114">
        <v>163390</v>
      </c>
      <c r="CL208" s="115">
        <v>227516</v>
      </c>
      <c r="CM208" s="375">
        <f>SUM($BB208:$BM208)</f>
        <v>804908</v>
      </c>
      <c r="CN208" s="375">
        <f>SUM($BO208:$BZ208)</f>
        <v>1136312</v>
      </c>
      <c r="CO208" s="376">
        <f>SUM($CA208:$CL208)</f>
        <v>1727563</v>
      </c>
      <c r="CP208" s="371">
        <f t="shared" si="208"/>
        <v>52.032452354634984</v>
      </c>
      <c r="CR208" s="237"/>
      <c r="CS208" s="271"/>
    </row>
    <row r="209" spans="1:97" ht="20.100000000000001" customHeight="1" thickBot="1" x14ac:dyDescent="0.3">
      <c r="A209" s="549"/>
      <c r="B209" s="340" t="s">
        <v>39</v>
      </c>
      <c r="C209" s="418"/>
      <c r="D209" s="46">
        <v>1556</v>
      </c>
      <c r="E209" s="32">
        <v>1601</v>
      </c>
      <c r="F209" s="32">
        <v>2000</v>
      </c>
      <c r="G209" s="32">
        <v>1943</v>
      </c>
      <c r="H209" s="32">
        <v>1460</v>
      </c>
      <c r="I209" s="32">
        <v>2313</v>
      </c>
      <c r="J209" s="32">
        <v>2668</v>
      </c>
      <c r="K209" s="32">
        <v>2971</v>
      </c>
      <c r="L209" s="32">
        <v>3385</v>
      </c>
      <c r="M209" s="32">
        <v>3399</v>
      </c>
      <c r="N209" s="32">
        <v>3300</v>
      </c>
      <c r="O209" s="158">
        <v>3879</v>
      </c>
      <c r="P209" s="375">
        <v>30475</v>
      </c>
      <c r="Q209" s="157">
        <v>3256</v>
      </c>
      <c r="R209" s="33">
        <v>3131</v>
      </c>
      <c r="S209" s="33">
        <v>4154</v>
      </c>
      <c r="T209" s="33">
        <v>3788</v>
      </c>
      <c r="U209" s="33">
        <v>3875</v>
      </c>
      <c r="V209" s="33">
        <v>4271</v>
      </c>
      <c r="W209" s="33">
        <v>4549</v>
      </c>
      <c r="X209" s="33">
        <v>4691</v>
      </c>
      <c r="Y209" s="33">
        <v>4978</v>
      </c>
      <c r="Z209" s="33">
        <v>5012</v>
      </c>
      <c r="AA209" s="33">
        <v>5236</v>
      </c>
      <c r="AB209" s="158">
        <v>6215</v>
      </c>
      <c r="AC209" s="375">
        <v>53156</v>
      </c>
      <c r="AD209" s="157">
        <v>4801</v>
      </c>
      <c r="AE209" s="33">
        <v>4886</v>
      </c>
      <c r="AF209" s="33">
        <v>5555</v>
      </c>
      <c r="AG209" s="33">
        <v>5281</v>
      </c>
      <c r="AH209" s="33">
        <v>5917</v>
      </c>
      <c r="AI209" s="33">
        <v>5995</v>
      </c>
      <c r="AJ209" s="33">
        <v>6187</v>
      </c>
      <c r="AK209" s="33">
        <v>7893</v>
      </c>
      <c r="AL209" s="33">
        <v>7643</v>
      </c>
      <c r="AM209" s="33">
        <v>7976</v>
      </c>
      <c r="AN209" s="33">
        <v>8218</v>
      </c>
      <c r="AO209" s="158">
        <v>8937</v>
      </c>
      <c r="AP209" s="33">
        <v>7512</v>
      </c>
      <c r="AQ209" s="33">
        <v>7378</v>
      </c>
      <c r="AR209" s="33">
        <v>8535</v>
      </c>
      <c r="AS209" s="33">
        <v>7745</v>
      </c>
      <c r="AT209" s="33">
        <v>9267</v>
      </c>
      <c r="AU209" s="33">
        <v>8852</v>
      </c>
      <c r="AV209" s="33">
        <v>9863</v>
      </c>
      <c r="AW209" s="33">
        <v>10811</v>
      </c>
      <c r="AX209" s="33">
        <v>9214</v>
      </c>
      <c r="AY209" s="33">
        <v>10882</v>
      </c>
      <c r="AZ209" s="33">
        <v>10423</v>
      </c>
      <c r="BA209" s="33">
        <v>11622</v>
      </c>
      <c r="BB209" s="157">
        <v>10801</v>
      </c>
      <c r="BC209" s="33">
        <v>9474</v>
      </c>
      <c r="BD209" s="32">
        <v>10539</v>
      </c>
      <c r="BE209" s="32">
        <v>11519</v>
      </c>
      <c r="BF209" s="32">
        <v>11319</v>
      </c>
      <c r="BG209" s="32">
        <v>11082</v>
      </c>
      <c r="BH209" s="32">
        <v>12136</v>
      </c>
      <c r="BI209" s="32">
        <v>12063</v>
      </c>
      <c r="BJ209" s="32">
        <v>11632</v>
      </c>
      <c r="BK209" s="32">
        <v>13151</v>
      </c>
      <c r="BL209" s="32">
        <v>12151</v>
      </c>
      <c r="BM209" s="32">
        <v>13508</v>
      </c>
      <c r="BN209" s="457">
        <f>SUM(BB209:BM209)</f>
        <v>139375</v>
      </c>
      <c r="BO209" s="32">
        <v>12028</v>
      </c>
      <c r="BP209" s="32">
        <v>12382</v>
      </c>
      <c r="BQ209" s="32">
        <v>12413</v>
      </c>
      <c r="BR209" s="32">
        <v>13873</v>
      </c>
      <c r="BS209" s="32">
        <v>14393</v>
      </c>
      <c r="BT209" s="32">
        <v>13478</v>
      </c>
      <c r="BU209" s="32">
        <v>15058</v>
      </c>
      <c r="BV209" s="32">
        <v>14235</v>
      </c>
      <c r="BW209" s="247">
        <v>14194</v>
      </c>
      <c r="BX209" s="247">
        <v>16047</v>
      </c>
      <c r="BY209" s="247">
        <v>14285</v>
      </c>
      <c r="BZ209" s="247">
        <v>17763</v>
      </c>
      <c r="CA209" s="246">
        <v>14463</v>
      </c>
      <c r="CB209" s="247">
        <v>13406</v>
      </c>
      <c r="CC209" s="247">
        <v>16077</v>
      </c>
      <c r="CD209" s="247">
        <v>16157</v>
      </c>
      <c r="CE209" s="114">
        <v>16114</v>
      </c>
      <c r="CF209" s="114">
        <v>16606</v>
      </c>
      <c r="CG209" s="114">
        <v>17533</v>
      </c>
      <c r="CH209" s="114">
        <v>16847</v>
      </c>
      <c r="CI209" s="114">
        <v>14714</v>
      </c>
      <c r="CJ209" s="247">
        <v>18926</v>
      </c>
      <c r="CK209" s="247">
        <v>18228</v>
      </c>
      <c r="CL209" s="248">
        <v>20918</v>
      </c>
      <c r="CM209" s="375">
        <f>SUM($BB209:$BM209)</f>
        <v>139375</v>
      </c>
      <c r="CN209" s="375">
        <f>SUM($BO209:$BZ209)</f>
        <v>170149</v>
      </c>
      <c r="CO209" s="376">
        <f>SUM($CA209:$CL209)</f>
        <v>199989</v>
      </c>
      <c r="CP209" s="362">
        <f t="shared" si="208"/>
        <v>17.537570012165805</v>
      </c>
      <c r="CQ209" s="270"/>
      <c r="CR209" s="269"/>
      <c r="CS209" s="271"/>
    </row>
    <row r="210" spans="1:97" ht="20.100000000000001" customHeight="1" thickBot="1" x14ac:dyDescent="0.3">
      <c r="A210" s="549"/>
      <c r="B210" s="304" t="s">
        <v>198</v>
      </c>
      <c r="C210" s="304"/>
      <c r="D210" s="304"/>
      <c r="E210" s="304"/>
      <c r="F210" s="304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73"/>
      <c r="AC210" s="104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104"/>
      <c r="BC210" s="104"/>
      <c r="BD210" s="104"/>
      <c r="BE210" s="104"/>
      <c r="BF210" s="73"/>
      <c r="BG210" s="73"/>
      <c r="BH210" s="73"/>
      <c r="BI210" s="73"/>
      <c r="BJ210" s="73"/>
      <c r="BK210" s="73"/>
      <c r="BL210" s="73"/>
      <c r="BM210" s="73"/>
      <c r="BN210" s="117"/>
      <c r="BO210" s="117"/>
      <c r="BP210" s="73"/>
      <c r="BQ210" s="117"/>
      <c r="BR210" s="73"/>
      <c r="BS210" s="73"/>
      <c r="BT210" s="73"/>
      <c r="BU210" s="73"/>
      <c r="BV210" s="73"/>
      <c r="BW210" s="73"/>
      <c r="BX210" s="73"/>
      <c r="BY210" s="73"/>
      <c r="BZ210" s="73"/>
      <c r="CA210" s="117"/>
      <c r="CB210" s="73"/>
      <c r="CC210" s="73"/>
      <c r="CD210" s="73"/>
      <c r="CE210" s="73"/>
      <c r="CF210" s="73"/>
      <c r="CG210" s="73"/>
      <c r="CH210" s="73"/>
      <c r="CI210" s="73"/>
      <c r="CJ210" s="73"/>
      <c r="CK210" s="117"/>
      <c r="CL210" s="117"/>
      <c r="CM210" s="73"/>
      <c r="CN210" s="73"/>
      <c r="CO210" s="73"/>
      <c r="CP210" s="104"/>
      <c r="CQ210" s="270"/>
      <c r="CR210" s="269"/>
      <c r="CS210" s="271"/>
    </row>
    <row r="211" spans="1:97" ht="20.100000000000001" customHeight="1" thickBot="1" x14ac:dyDescent="0.35">
      <c r="A211" s="549"/>
      <c r="B211" s="328"/>
      <c r="C211" s="322" t="s">
        <v>111</v>
      </c>
      <c r="D211" s="323">
        <f t="shared" ref="D211:BP211" si="214">+D213+D215</f>
        <v>141.36492074261389</v>
      </c>
      <c r="E211" s="324">
        <f t="shared" si="214"/>
        <v>126.09985906494788</v>
      </c>
      <c r="F211" s="324">
        <f t="shared" si="214"/>
        <v>131.95945713279275</v>
      </c>
      <c r="G211" s="324">
        <f t="shared" si="214"/>
        <v>137.11178465479665</v>
      </c>
      <c r="H211" s="324">
        <f t="shared" si="214"/>
        <v>134.97235789082612</v>
      </c>
      <c r="I211" s="324">
        <f t="shared" si="214"/>
        <v>139.92390273410112</v>
      </c>
      <c r="J211" s="324">
        <f t="shared" si="214"/>
        <v>160.55726875564216</v>
      </c>
      <c r="K211" s="324">
        <f t="shared" si="214"/>
        <v>155.30036946060395</v>
      </c>
      <c r="L211" s="324">
        <f t="shared" si="214"/>
        <v>163.56330600260719</v>
      </c>
      <c r="M211" s="324">
        <f t="shared" si="214"/>
        <v>159.90498716023171</v>
      </c>
      <c r="N211" s="324">
        <f t="shared" si="214"/>
        <v>165.09581010412171</v>
      </c>
      <c r="O211" s="325">
        <f t="shared" si="214"/>
        <v>216.92799773737579</v>
      </c>
      <c r="P211" s="324">
        <f t="shared" si="214"/>
        <v>1832.7820214406611</v>
      </c>
      <c r="Q211" s="323">
        <f t="shared" si="214"/>
        <v>179.74603798088251</v>
      </c>
      <c r="R211" s="324">
        <f t="shared" si="214"/>
        <v>159.28204401446143</v>
      </c>
      <c r="S211" s="324">
        <f t="shared" si="214"/>
        <v>171.4055666013993</v>
      </c>
      <c r="T211" s="324">
        <f t="shared" si="214"/>
        <v>166.30699222182858</v>
      </c>
      <c r="U211" s="324">
        <f t="shared" si="214"/>
        <v>176.77897554744868</v>
      </c>
      <c r="V211" s="324">
        <f t="shared" si="214"/>
        <v>181.695844208914</v>
      </c>
      <c r="W211" s="324">
        <f t="shared" si="214"/>
        <v>190.03661617958505</v>
      </c>
      <c r="X211" s="324">
        <f t="shared" si="214"/>
        <v>186.53586052511162</v>
      </c>
      <c r="Y211" s="324">
        <f t="shared" si="214"/>
        <v>187.66944348980653</v>
      </c>
      <c r="Z211" s="324">
        <f t="shared" si="214"/>
        <v>187.90422700347153</v>
      </c>
      <c r="AA211" s="324">
        <f t="shared" si="214"/>
        <v>194.28435648094836</v>
      </c>
      <c r="AB211" s="325">
        <f t="shared" si="214"/>
        <v>236.20888334728465</v>
      </c>
      <c r="AC211" s="324">
        <f t="shared" si="214"/>
        <v>2217.8548476011424</v>
      </c>
      <c r="AD211" s="323">
        <f t="shared" si="214"/>
        <v>206.1481636073799</v>
      </c>
      <c r="AE211" s="324">
        <f t="shared" si="214"/>
        <v>209.16239536221735</v>
      </c>
      <c r="AF211" s="324">
        <f t="shared" si="214"/>
        <v>199.52630249515784</v>
      </c>
      <c r="AG211" s="324">
        <f t="shared" si="214"/>
        <v>200.73355430625094</v>
      </c>
      <c r="AH211" s="324">
        <f t="shared" si="214"/>
        <v>205.16873459271568</v>
      </c>
      <c r="AI211" s="324">
        <f t="shared" si="214"/>
        <v>205.80731855024823</v>
      </c>
      <c r="AJ211" s="324">
        <f t="shared" si="214"/>
        <v>220.96221289182441</v>
      </c>
      <c r="AK211" s="324">
        <f t="shared" si="214"/>
        <v>204.11203682446404</v>
      </c>
      <c r="AL211" s="324">
        <f t="shared" si="214"/>
        <v>208.90975529793741</v>
      </c>
      <c r="AM211" s="324">
        <f t="shared" si="214"/>
        <v>220.38676878531055</v>
      </c>
      <c r="AN211" s="324">
        <f t="shared" si="214"/>
        <v>232.78655988277927</v>
      </c>
      <c r="AO211" s="325">
        <f t="shared" si="214"/>
        <v>270.99827364052038</v>
      </c>
      <c r="AP211" s="324">
        <f t="shared" si="214"/>
        <v>252.41053158967236</v>
      </c>
      <c r="AQ211" s="324">
        <f t="shared" si="214"/>
        <v>212.8990026894636</v>
      </c>
      <c r="AR211" s="324">
        <f t="shared" si="214"/>
        <v>213.5143166540698</v>
      </c>
      <c r="AS211" s="324">
        <f t="shared" si="214"/>
        <v>217.54513428352428</v>
      </c>
      <c r="AT211" s="324">
        <f t="shared" si="214"/>
        <v>225.71548414977315</v>
      </c>
      <c r="AU211" s="324">
        <f t="shared" si="214"/>
        <v>221.34493834277089</v>
      </c>
      <c r="AV211" s="324">
        <f t="shared" si="214"/>
        <v>240.48841417118706</v>
      </c>
      <c r="AW211" s="324">
        <f t="shared" si="214"/>
        <v>235.67065829492211</v>
      </c>
      <c r="AX211" s="324">
        <f t="shared" si="214"/>
        <v>231.42620545340708</v>
      </c>
      <c r="AY211" s="324">
        <f t="shared" si="214"/>
        <v>234.83114024337883</v>
      </c>
      <c r="AZ211" s="324">
        <f t="shared" si="214"/>
        <v>229.05649693952958</v>
      </c>
      <c r="BA211" s="324">
        <f t="shared" si="214"/>
        <v>315.65745896351547</v>
      </c>
      <c r="BB211" s="323">
        <f t="shared" si="214"/>
        <v>253.16316356732136</v>
      </c>
      <c r="BC211" s="324">
        <f t="shared" si="214"/>
        <v>226.44392941313086</v>
      </c>
      <c r="BD211" s="324">
        <f t="shared" si="214"/>
        <v>244.63741205959232</v>
      </c>
      <c r="BE211" s="324">
        <f t="shared" si="214"/>
        <v>247.29301285436117</v>
      </c>
      <c r="BF211" s="324">
        <f t="shared" si="214"/>
        <v>245.9278554767082</v>
      </c>
      <c r="BG211" s="324">
        <f t="shared" si="214"/>
        <v>255.93825936714973</v>
      </c>
      <c r="BH211" s="324">
        <f t="shared" si="214"/>
        <v>265.04666103062152</v>
      </c>
      <c r="BI211" s="324">
        <f t="shared" si="214"/>
        <v>259.72970268278624</v>
      </c>
      <c r="BJ211" s="324">
        <f t="shared" si="214"/>
        <v>260.77883397439984</v>
      </c>
      <c r="BK211" s="324">
        <f t="shared" si="214"/>
        <v>259.71615369555116</v>
      </c>
      <c r="BL211" s="324">
        <f t="shared" si="214"/>
        <v>271.52786403788809</v>
      </c>
      <c r="BM211" s="324">
        <f t="shared" si="214"/>
        <v>354.89181057747936</v>
      </c>
      <c r="BN211" s="442">
        <f>SUM(BB211:BM211)</f>
        <v>3145.0946587369899</v>
      </c>
      <c r="BO211" s="324">
        <f t="shared" si="214"/>
        <v>283.07569189448674</v>
      </c>
      <c r="BP211" s="324">
        <f t="shared" si="214"/>
        <v>252.97002134653252</v>
      </c>
      <c r="BQ211" s="324">
        <f t="shared" ref="BQ211:BY211" si="215">+BQ213+BQ215</f>
        <v>273.27867765718713</v>
      </c>
      <c r="BR211" s="324">
        <f t="shared" si="215"/>
        <v>275.89470366218137</v>
      </c>
      <c r="BS211" s="324">
        <f t="shared" si="215"/>
        <v>278.22406748816468</v>
      </c>
      <c r="BT211" s="324">
        <f t="shared" si="215"/>
        <v>292.19057028154043</v>
      </c>
      <c r="BU211" s="324">
        <f t="shared" si="215"/>
        <v>291.61612780292921</v>
      </c>
      <c r="BV211" s="324">
        <f t="shared" si="215"/>
        <v>302.0130854396852</v>
      </c>
      <c r="BW211" s="324">
        <f t="shared" si="215"/>
        <v>289.48925533408135</v>
      </c>
      <c r="BX211" s="324">
        <f t="shared" si="215"/>
        <v>339.91373808304394</v>
      </c>
      <c r="BY211" s="324">
        <f t="shared" si="215"/>
        <v>306.20379273905945</v>
      </c>
      <c r="BZ211" s="324">
        <f t="shared" ref="BZ211:CK211" si="216">+BZ213+BZ215</f>
        <v>413.6113416616592</v>
      </c>
      <c r="CA211" s="323">
        <f t="shared" si="216"/>
        <v>333.8318454696149</v>
      </c>
      <c r="CB211" s="324">
        <f t="shared" si="216"/>
        <v>290.1334570607246</v>
      </c>
      <c r="CC211" s="324">
        <f t="shared" si="216"/>
        <v>318.82323005545214</v>
      </c>
      <c r="CD211" s="324">
        <f t="shared" si="216"/>
        <v>298.27408065784783</v>
      </c>
      <c r="CE211" s="324">
        <f t="shared" si="216"/>
        <v>317.76055973164398</v>
      </c>
      <c r="CF211" s="324">
        <f t="shared" ref="CF211:CG211" si="217">+CF213+CF215</f>
        <v>309.05609374614551</v>
      </c>
      <c r="CG211" s="324">
        <f t="shared" si="217"/>
        <v>323.38634179541191</v>
      </c>
      <c r="CH211" s="324">
        <f t="shared" si="216"/>
        <v>320.8997720130937</v>
      </c>
      <c r="CI211" s="324">
        <f t="shared" si="216"/>
        <v>323.13854685953015</v>
      </c>
      <c r="CJ211" s="324">
        <f t="shared" si="216"/>
        <v>322.5562970982038</v>
      </c>
      <c r="CK211" s="324">
        <f t="shared" si="216"/>
        <v>342.69725042472987</v>
      </c>
      <c r="CL211" s="325">
        <f t="shared" ref="CL211" si="218">+CL213+CL215</f>
        <v>435.88460279541243</v>
      </c>
      <c r="CM211" s="324">
        <f>SUM($BB211:$BM211)</f>
        <v>3145.0946587369899</v>
      </c>
      <c r="CN211" s="324">
        <f>SUM($BO211:$BZ211)</f>
        <v>3598.481073390551</v>
      </c>
      <c r="CO211" s="325">
        <f>SUM($CA211:$CL211)</f>
        <v>3936.4420777078103</v>
      </c>
      <c r="CP211" s="556">
        <f t="shared" ref="CP211:CP213" si="219">((CO211/CN211)-1)*100</f>
        <v>9.3917682884691942</v>
      </c>
      <c r="CQ211" s="270"/>
      <c r="CR211" s="269"/>
      <c r="CS211" s="271"/>
    </row>
    <row r="212" spans="1:97" ht="20.100000000000001" customHeight="1" x14ac:dyDescent="0.25">
      <c r="A212" s="549"/>
      <c r="B212" s="48" t="s">
        <v>160</v>
      </c>
      <c r="C212" s="417"/>
      <c r="D212" s="71"/>
      <c r="E212" s="72"/>
      <c r="F212" s="72"/>
      <c r="G212" s="73"/>
      <c r="H212" s="73"/>
      <c r="I212" s="73"/>
      <c r="J212" s="73"/>
      <c r="K212" s="73"/>
      <c r="L212" s="73"/>
      <c r="M212" s="73"/>
      <c r="N212" s="73"/>
      <c r="O212" s="320"/>
      <c r="P212" s="104"/>
      <c r="Q212" s="140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320"/>
      <c r="AC212" s="73"/>
      <c r="AD212" s="140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320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140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4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140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320"/>
      <c r="CM212" s="73"/>
      <c r="CN212" s="73"/>
      <c r="CO212" s="320"/>
      <c r="CP212" s="74"/>
      <c r="CQ212" s="270"/>
      <c r="CR212" s="269"/>
      <c r="CS212" s="271"/>
    </row>
    <row r="213" spans="1:97" ht="20.100000000000001" customHeight="1" thickBot="1" x14ac:dyDescent="0.3">
      <c r="A213" s="549"/>
      <c r="B213" s="598" t="s">
        <v>49</v>
      </c>
      <c r="C213" s="615"/>
      <c r="D213" s="52">
        <v>50.769775323317461</v>
      </c>
      <c r="E213" s="26">
        <v>45.896661268481928</v>
      </c>
      <c r="F213" s="26">
        <v>54.238766592664945</v>
      </c>
      <c r="G213" s="26">
        <v>55.375966757399759</v>
      </c>
      <c r="H213" s="26">
        <v>55.106556961559868</v>
      </c>
      <c r="I213" s="26">
        <v>60.589827149944639</v>
      </c>
      <c r="J213" s="26">
        <v>69.01025791839038</v>
      </c>
      <c r="K213" s="26">
        <v>65.394049696052832</v>
      </c>
      <c r="L213" s="26">
        <v>74.114431505093222</v>
      </c>
      <c r="M213" s="26">
        <v>71.218141232769071</v>
      </c>
      <c r="N213" s="26">
        <v>70.340413274933724</v>
      </c>
      <c r="O213" s="76">
        <v>109.51760645568586</v>
      </c>
      <c r="P213" s="80">
        <f>SUM(D213:O213)</f>
        <v>781.5724541362938</v>
      </c>
      <c r="Q213" s="52">
        <v>77.995753022806127</v>
      </c>
      <c r="R213" s="26">
        <v>74.147659884645506</v>
      </c>
      <c r="S213" s="26">
        <v>87.869075785843179</v>
      </c>
      <c r="T213" s="26">
        <v>77.354845310622366</v>
      </c>
      <c r="U213" s="26">
        <v>81.255653894446056</v>
      </c>
      <c r="V213" s="26">
        <v>86.857749780330835</v>
      </c>
      <c r="W213" s="26">
        <v>85.750645657474678</v>
      </c>
      <c r="X213" s="26">
        <v>89.541183764560458</v>
      </c>
      <c r="Y213" s="26">
        <v>90.705536557925328</v>
      </c>
      <c r="Z213" s="26">
        <v>87.046701742837016</v>
      </c>
      <c r="AA213" s="26">
        <v>93.108760502956216</v>
      </c>
      <c r="AB213" s="76">
        <v>122.72264070908463</v>
      </c>
      <c r="AC213" s="80">
        <f>SUM(Q213:AB213)</f>
        <v>1054.3562066135325</v>
      </c>
      <c r="AD213" s="52">
        <v>99.060068831693528</v>
      </c>
      <c r="AE213" s="26">
        <v>114.31950603403732</v>
      </c>
      <c r="AF213" s="26">
        <v>106.67023908215783</v>
      </c>
      <c r="AG213" s="26">
        <v>102.4865084102849</v>
      </c>
      <c r="AH213" s="26">
        <v>104.18263135046097</v>
      </c>
      <c r="AI213" s="26">
        <v>102.64176622467691</v>
      </c>
      <c r="AJ213" s="26">
        <v>104.38275371107838</v>
      </c>
      <c r="AK213" s="26">
        <v>98.949119337520045</v>
      </c>
      <c r="AL213" s="26">
        <v>106.66217459147559</v>
      </c>
      <c r="AM213" s="26">
        <v>111.42186834083262</v>
      </c>
      <c r="AN213" s="26">
        <v>122.84730946885971</v>
      </c>
      <c r="AO213" s="76">
        <v>153.88546065330772</v>
      </c>
      <c r="AP213" s="26">
        <v>94.15848060822637</v>
      </c>
      <c r="AQ213" s="26">
        <v>69.523642155061296</v>
      </c>
      <c r="AR213" s="26">
        <v>70.482756406536481</v>
      </c>
      <c r="AS213" s="26">
        <v>69.682202232220817</v>
      </c>
      <c r="AT213" s="26">
        <v>74.445074644689257</v>
      </c>
      <c r="AU213" s="26">
        <v>77.215625611742169</v>
      </c>
      <c r="AV213" s="26">
        <v>78.017030193499707</v>
      </c>
      <c r="AW213" s="26">
        <v>79.202430708818667</v>
      </c>
      <c r="AX213" s="26">
        <v>77.656974143879509</v>
      </c>
      <c r="AY213" s="26">
        <v>77.923321019890324</v>
      </c>
      <c r="AZ213" s="26">
        <v>79.248870119293912</v>
      </c>
      <c r="BA213" s="26">
        <v>122.09978070203958</v>
      </c>
      <c r="BB213" s="52">
        <v>90.31256314016963</v>
      </c>
      <c r="BC213" s="26">
        <v>80.556505006622785</v>
      </c>
      <c r="BD213" s="26">
        <v>84.511304853781951</v>
      </c>
      <c r="BE213" s="26">
        <v>84.933347446105998</v>
      </c>
      <c r="BF213" s="26">
        <v>87.503140112247252</v>
      </c>
      <c r="BG213" s="26">
        <v>94.562943747497997</v>
      </c>
      <c r="BH213" s="26">
        <v>91.595805196355997</v>
      </c>
      <c r="BI213" s="26">
        <v>94.372782939140279</v>
      </c>
      <c r="BJ213" s="26">
        <v>94.283015937111315</v>
      </c>
      <c r="BK213" s="26">
        <v>91.425592794391434</v>
      </c>
      <c r="BL213" s="26">
        <v>95.201074340000744</v>
      </c>
      <c r="BM213" s="26">
        <v>143.99026382569659</v>
      </c>
      <c r="BN213" s="453">
        <f>SUM(BB213:BM213)</f>
        <v>1133.2483393391219</v>
      </c>
      <c r="BO213" s="26">
        <v>113.65040620721432</v>
      </c>
      <c r="BP213" s="26">
        <v>104.05431478242218</v>
      </c>
      <c r="BQ213" s="26">
        <v>105.40439960073655</v>
      </c>
      <c r="BR213" s="26">
        <v>108.05673736011128</v>
      </c>
      <c r="BS213" s="26">
        <v>107.69051362744398</v>
      </c>
      <c r="BT213" s="26">
        <v>117.78590197246801</v>
      </c>
      <c r="BU213" s="26">
        <v>113.36376487416142</v>
      </c>
      <c r="BV213" s="26">
        <v>121.7877597179921</v>
      </c>
      <c r="BW213" s="26">
        <v>113.9811308608078</v>
      </c>
      <c r="BX213" s="26">
        <v>158.21150876463591</v>
      </c>
      <c r="BY213" s="26">
        <v>120.31838704005257</v>
      </c>
      <c r="BZ213" s="26">
        <v>186.49657274507871</v>
      </c>
      <c r="CA213" s="52">
        <v>149.75549721277579</v>
      </c>
      <c r="CB213" s="26">
        <v>128.99694495861539</v>
      </c>
      <c r="CC213" s="26">
        <v>137.00902798833488</v>
      </c>
      <c r="CD213" s="26">
        <v>124.19537820672257</v>
      </c>
      <c r="CE213" s="26">
        <v>136.33800859952095</v>
      </c>
      <c r="CF213" s="26">
        <v>132.00437361286848</v>
      </c>
      <c r="CG213" s="26">
        <v>137.11855865366476</v>
      </c>
      <c r="CH213" s="26">
        <v>136.13157092597874</v>
      </c>
      <c r="CI213" s="26">
        <v>132.0484971530235</v>
      </c>
      <c r="CJ213" s="26">
        <v>134.18297234197627</v>
      </c>
      <c r="CK213" s="26">
        <v>139.58497807496096</v>
      </c>
      <c r="CL213" s="76">
        <v>215.73835102524581</v>
      </c>
      <c r="CM213" s="377">
        <f>SUM($BB213:$BM213)</f>
        <v>1133.2483393391219</v>
      </c>
      <c r="CN213" s="377">
        <f>SUM($BO213:$BZ213)</f>
        <v>1470.8013975531248</v>
      </c>
      <c r="CO213" s="402">
        <f>SUM($CA213:$CL213)</f>
        <v>1703.1041587536877</v>
      </c>
      <c r="CP213" s="362">
        <f t="shared" si="219"/>
        <v>15.794298372780279</v>
      </c>
      <c r="CQ213" s="270"/>
      <c r="CR213" s="269"/>
      <c r="CS213" s="271"/>
    </row>
    <row r="214" spans="1:97" ht="20.100000000000001" customHeight="1" x14ac:dyDescent="0.25">
      <c r="A214" s="549"/>
      <c r="B214" s="28" t="s">
        <v>161</v>
      </c>
      <c r="C214" s="19"/>
      <c r="D214" s="85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97"/>
      <c r="P214" s="378"/>
      <c r="Q214" s="85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103"/>
      <c r="AC214" s="378"/>
      <c r="AD214" s="85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103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5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450"/>
      <c r="BO214" s="86"/>
      <c r="BP214" s="86"/>
      <c r="BQ214" s="86"/>
      <c r="BR214" s="86"/>
      <c r="BS214" s="86"/>
      <c r="BT214" s="86"/>
      <c r="BU214" s="86"/>
      <c r="BV214" s="86"/>
      <c r="BW214" s="386"/>
      <c r="BX214" s="386"/>
      <c r="BY214" s="386"/>
      <c r="BZ214" s="386"/>
      <c r="CA214" s="434"/>
      <c r="CB214" s="386"/>
      <c r="CC214" s="386"/>
      <c r="CD214" s="386"/>
      <c r="CE214" s="386"/>
      <c r="CF214" s="386"/>
      <c r="CG214" s="386"/>
      <c r="CH214" s="386"/>
      <c r="CI214" s="386"/>
      <c r="CJ214" s="386"/>
      <c r="CK214" s="386"/>
      <c r="CL214" s="439"/>
      <c r="CM214" s="378"/>
      <c r="CN214" s="378"/>
      <c r="CO214" s="119"/>
      <c r="CP214" s="351"/>
      <c r="CQ214" s="270"/>
      <c r="CR214" s="269"/>
      <c r="CS214" s="271"/>
    </row>
    <row r="215" spans="1:97" ht="20.100000000000001" customHeight="1" thickBot="1" x14ac:dyDescent="0.3">
      <c r="A215" s="549"/>
      <c r="B215" s="598" t="s">
        <v>49</v>
      </c>
      <c r="C215" s="633"/>
      <c r="D215" s="52">
        <v>90.595145419296429</v>
      </c>
      <c r="E215" s="26">
        <v>80.203197796465943</v>
      </c>
      <c r="F215" s="26">
        <v>77.720690540127819</v>
      </c>
      <c r="G215" s="26">
        <v>81.735817897396899</v>
      </c>
      <c r="H215" s="26">
        <v>79.865800929266243</v>
      </c>
      <c r="I215" s="26">
        <v>79.33407558415648</v>
      </c>
      <c r="J215" s="26">
        <v>91.547010837251761</v>
      </c>
      <c r="K215" s="26">
        <v>89.906319764551114</v>
      </c>
      <c r="L215" s="26">
        <v>89.44887449751397</v>
      </c>
      <c r="M215" s="26">
        <v>88.686845927462628</v>
      </c>
      <c r="N215" s="26">
        <v>94.755396829187987</v>
      </c>
      <c r="O215" s="76">
        <v>107.41039128168994</v>
      </c>
      <c r="P215" s="80">
        <f>SUM(D215:O215)</f>
        <v>1051.2095673043673</v>
      </c>
      <c r="Q215" s="52">
        <v>101.75028495807638</v>
      </c>
      <c r="R215" s="26">
        <v>85.134384129815928</v>
      </c>
      <c r="S215" s="26">
        <v>83.536490815556107</v>
      </c>
      <c r="T215" s="26">
        <v>88.952146911206214</v>
      </c>
      <c r="U215" s="26">
        <v>95.52332165300264</v>
      </c>
      <c r="V215" s="26">
        <v>94.838094428583162</v>
      </c>
      <c r="W215" s="26">
        <v>104.28597052211036</v>
      </c>
      <c r="X215" s="26">
        <v>96.994676760551144</v>
      </c>
      <c r="Y215" s="26">
        <v>96.963906931881198</v>
      </c>
      <c r="Z215" s="26">
        <v>100.85752526063452</v>
      </c>
      <c r="AA215" s="26">
        <v>101.17559597799213</v>
      </c>
      <c r="AB215" s="76">
        <v>113.48624263820001</v>
      </c>
      <c r="AC215" s="80">
        <f>SUM(Q215:AB215)</f>
        <v>1163.4986409876099</v>
      </c>
      <c r="AD215" s="52">
        <v>107.08809477568637</v>
      </c>
      <c r="AE215" s="26">
        <v>94.842889328180021</v>
      </c>
      <c r="AF215" s="26">
        <v>92.856063413000015</v>
      </c>
      <c r="AG215" s="26">
        <v>98.247045895966039</v>
      </c>
      <c r="AH215" s="26">
        <v>100.98610324225471</v>
      </c>
      <c r="AI215" s="26">
        <v>103.1655523255713</v>
      </c>
      <c r="AJ215" s="26">
        <v>116.57945918074603</v>
      </c>
      <c r="AK215" s="26">
        <v>105.16291748694401</v>
      </c>
      <c r="AL215" s="26">
        <v>102.24758070646182</v>
      </c>
      <c r="AM215" s="26">
        <v>108.96490044447795</v>
      </c>
      <c r="AN215" s="26">
        <v>109.93925041391955</v>
      </c>
      <c r="AO215" s="76">
        <v>117.11281298721265</v>
      </c>
      <c r="AP215" s="26">
        <v>158.25205098144599</v>
      </c>
      <c r="AQ215" s="26">
        <v>143.37536053440232</v>
      </c>
      <c r="AR215" s="26">
        <v>143.03156024753332</v>
      </c>
      <c r="AS215" s="26">
        <v>147.86293205130346</v>
      </c>
      <c r="AT215" s="26">
        <v>151.2704095050839</v>
      </c>
      <c r="AU215" s="26">
        <v>144.12931273102873</v>
      </c>
      <c r="AV215" s="26">
        <v>162.47138397768737</v>
      </c>
      <c r="AW215" s="26">
        <v>156.46822758610344</v>
      </c>
      <c r="AX215" s="26">
        <v>153.76923130952758</v>
      </c>
      <c r="AY215" s="26">
        <v>156.9078192234885</v>
      </c>
      <c r="AZ215" s="26">
        <v>149.80762682023567</v>
      </c>
      <c r="BA215" s="26">
        <v>193.55767826147587</v>
      </c>
      <c r="BB215" s="52">
        <v>162.85060042715173</v>
      </c>
      <c r="BC215" s="26">
        <v>145.88742440650807</v>
      </c>
      <c r="BD215" s="26">
        <v>160.12610720581037</v>
      </c>
      <c r="BE215" s="26">
        <v>162.35966540825518</v>
      </c>
      <c r="BF215" s="26">
        <v>158.42471536446095</v>
      </c>
      <c r="BG215" s="26">
        <v>161.37531561965173</v>
      </c>
      <c r="BH215" s="26">
        <v>173.45085583426552</v>
      </c>
      <c r="BI215" s="26">
        <v>165.35691974364596</v>
      </c>
      <c r="BJ215" s="26">
        <v>166.49581803728856</v>
      </c>
      <c r="BK215" s="26">
        <v>168.29056090115975</v>
      </c>
      <c r="BL215" s="26">
        <v>176.32678969788736</v>
      </c>
      <c r="BM215" s="26">
        <v>210.90154675178277</v>
      </c>
      <c r="BN215" s="453">
        <f>SUM(BB215:BM215)</f>
        <v>2011.8463193978675</v>
      </c>
      <c r="BO215" s="26">
        <v>169.42528568727244</v>
      </c>
      <c r="BP215" s="26">
        <v>148.91570656411034</v>
      </c>
      <c r="BQ215" s="26">
        <v>167.87427805645061</v>
      </c>
      <c r="BR215" s="26">
        <v>167.8379663020701</v>
      </c>
      <c r="BS215" s="26">
        <v>170.5335538607207</v>
      </c>
      <c r="BT215" s="26">
        <v>174.40466830907243</v>
      </c>
      <c r="BU215" s="26">
        <v>178.25236292876781</v>
      </c>
      <c r="BV215" s="26">
        <v>180.22532572169311</v>
      </c>
      <c r="BW215" s="26">
        <v>175.50812447327357</v>
      </c>
      <c r="BX215" s="26">
        <v>181.70222931840803</v>
      </c>
      <c r="BY215" s="26">
        <v>185.8854056990069</v>
      </c>
      <c r="BZ215" s="26">
        <v>227.11476891658049</v>
      </c>
      <c r="CA215" s="52">
        <v>184.07634825683908</v>
      </c>
      <c r="CB215" s="459">
        <v>161.13651210210921</v>
      </c>
      <c r="CC215" s="459">
        <v>181.81420206711726</v>
      </c>
      <c r="CD215" s="459">
        <v>174.07870245112525</v>
      </c>
      <c r="CE215" s="459">
        <v>181.422551132123</v>
      </c>
      <c r="CF215" s="26">
        <v>177.051720133277</v>
      </c>
      <c r="CG215" s="26">
        <v>186.26778314174712</v>
      </c>
      <c r="CH215" s="26">
        <v>184.76820108711496</v>
      </c>
      <c r="CI215" s="26">
        <v>191.09004970650668</v>
      </c>
      <c r="CJ215" s="26">
        <v>188.37332475622756</v>
      </c>
      <c r="CK215" s="26">
        <v>203.11227234976894</v>
      </c>
      <c r="CL215" s="76">
        <v>220.14625177016663</v>
      </c>
      <c r="CM215" s="377">
        <f>SUM($BB215:$BM215)</f>
        <v>2011.8463193978675</v>
      </c>
      <c r="CN215" s="377">
        <f>SUM($BO215:$BZ215)</f>
        <v>2127.6796758374267</v>
      </c>
      <c r="CO215" s="402">
        <f>SUM($CA215:$CL215)</f>
        <v>2233.3379189541229</v>
      </c>
      <c r="CP215" s="362">
        <f t="shared" ref="CP215" si="220">((CO215/CN215)-1)*100</f>
        <v>4.965890510521076</v>
      </c>
      <c r="CQ215" s="270"/>
      <c r="CR215" s="269"/>
      <c r="CS215" s="271"/>
    </row>
    <row r="216" spans="1:97" ht="20.100000000000001" customHeight="1" thickBot="1" x14ac:dyDescent="0.3">
      <c r="A216" s="549"/>
      <c r="B216" s="329"/>
      <c r="C216" s="322" t="s">
        <v>115</v>
      </c>
      <c r="D216" s="323">
        <f t="shared" ref="D216:BP216" si="221">+D217+D218</f>
        <v>576135.83614999999</v>
      </c>
      <c r="E216" s="324">
        <f t="shared" si="221"/>
        <v>554399</v>
      </c>
      <c r="F216" s="324">
        <f t="shared" si="221"/>
        <v>608417</v>
      </c>
      <c r="G216" s="324">
        <f t="shared" si="221"/>
        <v>613591</v>
      </c>
      <c r="H216" s="324">
        <f t="shared" si="221"/>
        <v>632756</v>
      </c>
      <c r="I216" s="324">
        <f t="shared" si="221"/>
        <v>653318</v>
      </c>
      <c r="J216" s="324">
        <f t="shared" si="221"/>
        <v>693029</v>
      </c>
      <c r="K216" s="324">
        <f t="shared" si="221"/>
        <v>686392</v>
      </c>
      <c r="L216" s="324">
        <f t="shared" si="221"/>
        <v>720095</v>
      </c>
      <c r="M216" s="324">
        <f t="shared" si="221"/>
        <v>714039</v>
      </c>
      <c r="N216" s="324">
        <f t="shared" si="221"/>
        <v>706750</v>
      </c>
      <c r="O216" s="325">
        <f t="shared" si="221"/>
        <v>820315</v>
      </c>
      <c r="P216" s="324">
        <f t="shared" si="221"/>
        <v>7979236.8361499999</v>
      </c>
      <c r="Q216" s="323">
        <f t="shared" si="221"/>
        <v>697272</v>
      </c>
      <c r="R216" s="324">
        <f t="shared" si="221"/>
        <v>666703</v>
      </c>
      <c r="S216" s="324">
        <f t="shared" si="221"/>
        <v>778095</v>
      </c>
      <c r="T216" s="324">
        <f t="shared" si="221"/>
        <v>736994</v>
      </c>
      <c r="U216" s="324">
        <f t="shared" si="221"/>
        <v>775897</v>
      </c>
      <c r="V216" s="324">
        <f t="shared" si="221"/>
        <v>786336</v>
      </c>
      <c r="W216" s="324">
        <f t="shared" si="221"/>
        <v>791152</v>
      </c>
      <c r="X216" s="324">
        <f t="shared" si="221"/>
        <v>807231</v>
      </c>
      <c r="Y216" s="324">
        <f t="shared" si="221"/>
        <v>836085</v>
      </c>
      <c r="Z216" s="324">
        <f t="shared" si="221"/>
        <v>834460</v>
      </c>
      <c r="AA216" s="324">
        <f t="shared" si="221"/>
        <v>859721</v>
      </c>
      <c r="AB216" s="325">
        <f t="shared" si="221"/>
        <v>987294</v>
      </c>
      <c r="AC216" s="324">
        <f t="shared" si="221"/>
        <v>9557240</v>
      </c>
      <c r="AD216" s="323">
        <f t="shared" si="221"/>
        <v>852631</v>
      </c>
      <c r="AE216" s="324">
        <f t="shared" si="221"/>
        <v>834735</v>
      </c>
      <c r="AF216" s="324">
        <f t="shared" si="221"/>
        <v>871246</v>
      </c>
      <c r="AG216" s="324">
        <f t="shared" si="221"/>
        <v>886896</v>
      </c>
      <c r="AH216" s="324">
        <f t="shared" si="221"/>
        <v>891082</v>
      </c>
      <c r="AI216" s="324">
        <f t="shared" si="221"/>
        <v>882596</v>
      </c>
      <c r="AJ216" s="324">
        <f t="shared" si="221"/>
        <v>891044.99</v>
      </c>
      <c r="AK216" s="324">
        <f t="shared" si="221"/>
        <v>930875.98</v>
      </c>
      <c r="AL216" s="324">
        <f t="shared" si="221"/>
        <v>910282.97981526842</v>
      </c>
      <c r="AM216" s="324">
        <f t="shared" si="221"/>
        <v>918455</v>
      </c>
      <c r="AN216" s="324">
        <f t="shared" si="221"/>
        <v>920527</v>
      </c>
      <c r="AO216" s="325">
        <f t="shared" si="221"/>
        <v>1018524</v>
      </c>
      <c r="AP216" s="324">
        <f t="shared" si="221"/>
        <v>1073769</v>
      </c>
      <c r="AQ216" s="324">
        <f t="shared" si="221"/>
        <v>1035909</v>
      </c>
      <c r="AR216" s="324">
        <f t="shared" si="221"/>
        <v>1092911</v>
      </c>
      <c r="AS216" s="324">
        <f t="shared" si="221"/>
        <v>1061918</v>
      </c>
      <c r="AT216" s="324">
        <f t="shared" si="221"/>
        <v>1139573</v>
      </c>
      <c r="AU216" s="324">
        <f t="shared" si="221"/>
        <v>1093514</v>
      </c>
      <c r="AV216" s="324">
        <f t="shared" si="221"/>
        <v>1143098</v>
      </c>
      <c r="AW216" s="324">
        <f t="shared" si="221"/>
        <v>1145747</v>
      </c>
      <c r="AX216" s="324">
        <f t="shared" si="221"/>
        <v>1124483</v>
      </c>
      <c r="AY216" s="324">
        <f t="shared" si="221"/>
        <v>1156670</v>
      </c>
      <c r="AZ216" s="324">
        <f t="shared" si="221"/>
        <v>1119630</v>
      </c>
      <c r="BA216" s="324">
        <f t="shared" si="221"/>
        <v>1284495</v>
      </c>
      <c r="BB216" s="323">
        <f t="shared" si="221"/>
        <v>1133729</v>
      </c>
      <c r="BC216" s="324">
        <f t="shared" si="221"/>
        <v>1042478</v>
      </c>
      <c r="BD216" s="324">
        <f t="shared" si="221"/>
        <v>1139395</v>
      </c>
      <c r="BE216" s="324">
        <f t="shared" si="221"/>
        <v>1150654</v>
      </c>
      <c r="BF216" s="324">
        <f t="shared" si="221"/>
        <v>1165556</v>
      </c>
      <c r="BG216" s="324">
        <f t="shared" si="221"/>
        <v>1167058</v>
      </c>
      <c r="BH216" s="324">
        <f t="shared" si="221"/>
        <v>1224976</v>
      </c>
      <c r="BI216" s="324">
        <f t="shared" si="221"/>
        <v>1179857</v>
      </c>
      <c r="BJ216" s="324">
        <f t="shared" si="221"/>
        <v>1176993</v>
      </c>
      <c r="BK216" s="324">
        <f t="shared" si="221"/>
        <v>1182665</v>
      </c>
      <c r="BL216" s="324">
        <f t="shared" si="221"/>
        <v>1182125</v>
      </c>
      <c r="BM216" s="324">
        <f t="shared" si="221"/>
        <v>1324459</v>
      </c>
      <c r="BN216" s="442">
        <f>SUM(BB216:BM216)</f>
        <v>14069945</v>
      </c>
      <c r="BO216" s="324">
        <f t="shared" si="221"/>
        <v>1173218</v>
      </c>
      <c r="BP216" s="324">
        <f t="shared" si="221"/>
        <v>1111927</v>
      </c>
      <c r="BQ216" s="324">
        <f t="shared" ref="BQ216:BY216" si="222">+BQ217+BQ218</f>
        <v>1185854</v>
      </c>
      <c r="BR216" s="324">
        <f t="shared" si="222"/>
        <v>1197626</v>
      </c>
      <c r="BS216" s="324">
        <f t="shared" si="222"/>
        <v>1215046</v>
      </c>
      <c r="BT216" s="324">
        <f t="shared" si="222"/>
        <v>1233437</v>
      </c>
      <c r="BU216" s="324">
        <f t="shared" si="222"/>
        <v>1250172</v>
      </c>
      <c r="BV216" s="324">
        <f t="shared" si="222"/>
        <v>1292411</v>
      </c>
      <c r="BW216" s="324">
        <f t="shared" si="222"/>
        <v>1249598</v>
      </c>
      <c r="BX216" s="324">
        <f t="shared" si="222"/>
        <v>1110910</v>
      </c>
      <c r="BY216" s="324">
        <f t="shared" si="222"/>
        <v>1278772</v>
      </c>
      <c r="BZ216" s="324">
        <f t="shared" ref="BZ216:CK216" si="223">+BZ217+BZ218</f>
        <v>1479265</v>
      </c>
      <c r="CA216" s="323">
        <f t="shared" si="223"/>
        <v>1317858</v>
      </c>
      <c r="CB216" s="324">
        <f t="shared" si="223"/>
        <v>1218016</v>
      </c>
      <c r="CC216" s="324">
        <f t="shared" si="223"/>
        <v>1376009</v>
      </c>
      <c r="CD216" s="324">
        <f t="shared" si="223"/>
        <v>1275000</v>
      </c>
      <c r="CE216" s="324">
        <f t="shared" si="223"/>
        <v>1357591</v>
      </c>
      <c r="CF216" s="324">
        <f t="shared" ref="CF216:CG216" si="224">+CF217+CF218</f>
        <v>1321020</v>
      </c>
      <c r="CG216" s="324">
        <f t="shared" si="224"/>
        <v>1346930</v>
      </c>
      <c r="CH216" s="324">
        <f t="shared" si="223"/>
        <v>1370668</v>
      </c>
      <c r="CI216" s="324">
        <f t="shared" si="223"/>
        <v>1347118.6182007631</v>
      </c>
      <c r="CJ216" s="324">
        <f t="shared" si="223"/>
        <v>1372770</v>
      </c>
      <c r="CK216" s="324">
        <f t="shared" si="223"/>
        <v>1363636</v>
      </c>
      <c r="CL216" s="325">
        <f t="shared" ref="CL216" si="225">+CL217+CL218</f>
        <v>1573114</v>
      </c>
      <c r="CM216" s="324">
        <f>SUM($BB216:$BM216)</f>
        <v>14069945</v>
      </c>
      <c r="CN216" s="324">
        <f>SUM($BO216:$BZ216)</f>
        <v>14778236</v>
      </c>
      <c r="CO216" s="325">
        <f>SUM($CA216:$CL216)</f>
        <v>16239730.618200764</v>
      </c>
      <c r="CP216" s="556">
        <f t="shared" ref="CP216:CP218" si="226">((CO216/CN216)-1)*100</f>
        <v>9.8895065568093798</v>
      </c>
      <c r="CQ216" s="270"/>
      <c r="CR216" s="269"/>
      <c r="CS216" s="271"/>
    </row>
    <row r="217" spans="1:97" ht="20.100000000000001" customHeight="1" thickBot="1" x14ac:dyDescent="0.3">
      <c r="A217" s="549"/>
      <c r="B217" s="623" t="s">
        <v>158</v>
      </c>
      <c r="C217" s="639"/>
      <c r="D217" s="157">
        <v>429675</v>
      </c>
      <c r="E217" s="33">
        <v>409613</v>
      </c>
      <c r="F217" s="33">
        <v>468611</v>
      </c>
      <c r="G217" s="33">
        <v>469046</v>
      </c>
      <c r="H217" s="33">
        <v>483358</v>
      </c>
      <c r="I217" s="33">
        <v>506071</v>
      </c>
      <c r="J217" s="33">
        <v>535063</v>
      </c>
      <c r="K217" s="33">
        <v>530737</v>
      </c>
      <c r="L217" s="33">
        <v>563903</v>
      </c>
      <c r="M217" s="33">
        <v>560008</v>
      </c>
      <c r="N217" s="33">
        <v>539297</v>
      </c>
      <c r="O217" s="158">
        <v>647017</v>
      </c>
      <c r="P217" s="375">
        <f>SUM(D217:O217)</f>
        <v>6142399</v>
      </c>
      <c r="Q217" s="157">
        <v>528640</v>
      </c>
      <c r="R217" s="33">
        <v>515940</v>
      </c>
      <c r="S217" s="33">
        <v>628129</v>
      </c>
      <c r="T217" s="33">
        <v>582801</v>
      </c>
      <c r="U217" s="33">
        <v>609302</v>
      </c>
      <c r="V217" s="33">
        <v>622402</v>
      </c>
      <c r="W217" s="33">
        <v>621415</v>
      </c>
      <c r="X217" s="33">
        <v>635541</v>
      </c>
      <c r="Y217" s="33">
        <v>671883</v>
      </c>
      <c r="Z217" s="33">
        <v>666835</v>
      </c>
      <c r="AA217" s="33">
        <v>684567</v>
      </c>
      <c r="AB217" s="158">
        <v>792180</v>
      </c>
      <c r="AC217" s="375">
        <f>SUM(Q217:AB217)</f>
        <v>7559635</v>
      </c>
      <c r="AD217" s="157">
        <v>675786</v>
      </c>
      <c r="AE217" s="33">
        <v>672222</v>
      </c>
      <c r="AF217" s="33">
        <v>707918</v>
      </c>
      <c r="AG217" s="33">
        <v>717095</v>
      </c>
      <c r="AH217" s="33">
        <v>721621</v>
      </c>
      <c r="AI217" s="33">
        <v>711690</v>
      </c>
      <c r="AJ217" s="33">
        <v>704013</v>
      </c>
      <c r="AK217" s="33">
        <v>750978</v>
      </c>
      <c r="AL217" s="33">
        <v>734803</v>
      </c>
      <c r="AM217" s="33">
        <v>739888</v>
      </c>
      <c r="AN217" s="33">
        <v>737547</v>
      </c>
      <c r="AO217" s="158">
        <v>828045</v>
      </c>
      <c r="AP217" s="33">
        <v>749551</v>
      </c>
      <c r="AQ217" s="33">
        <v>737766</v>
      </c>
      <c r="AR217" s="33">
        <v>791443</v>
      </c>
      <c r="AS217" s="33">
        <v>750845</v>
      </c>
      <c r="AT217" s="33">
        <v>828978</v>
      </c>
      <c r="AU217" s="33">
        <v>787394</v>
      </c>
      <c r="AV217" s="33">
        <v>812841</v>
      </c>
      <c r="AW217" s="33">
        <v>825384</v>
      </c>
      <c r="AX217" s="33">
        <v>801433</v>
      </c>
      <c r="AY217" s="33">
        <v>839849</v>
      </c>
      <c r="AZ217" s="33">
        <v>807434</v>
      </c>
      <c r="BA217" s="33">
        <v>912797</v>
      </c>
      <c r="BB217" s="157">
        <v>816054</v>
      </c>
      <c r="BC217" s="33">
        <v>763738</v>
      </c>
      <c r="BD217" s="33">
        <v>826316</v>
      </c>
      <c r="BE217" s="33">
        <v>851124</v>
      </c>
      <c r="BF217" s="33">
        <v>859329</v>
      </c>
      <c r="BG217" s="33">
        <v>855860</v>
      </c>
      <c r="BH217" s="33">
        <v>898999</v>
      </c>
      <c r="BI217" s="33">
        <v>866316</v>
      </c>
      <c r="BJ217" s="33">
        <v>850995</v>
      </c>
      <c r="BK217" s="33">
        <v>868319</v>
      </c>
      <c r="BL217" s="33">
        <v>862866</v>
      </c>
      <c r="BM217" s="33">
        <v>956266</v>
      </c>
      <c r="BN217" s="457">
        <f>SUM(BB217:BM217)</f>
        <v>10276182</v>
      </c>
      <c r="BO217" s="33">
        <v>857753</v>
      </c>
      <c r="BP217" s="33">
        <v>828939</v>
      </c>
      <c r="BQ217" s="33">
        <v>862178</v>
      </c>
      <c r="BR217" s="33">
        <v>887111</v>
      </c>
      <c r="BS217" s="33">
        <v>899461</v>
      </c>
      <c r="BT217" s="33">
        <v>904074</v>
      </c>
      <c r="BU217" s="33">
        <v>914348</v>
      </c>
      <c r="BV217" s="33">
        <v>951868</v>
      </c>
      <c r="BW217" s="33">
        <v>926242</v>
      </c>
      <c r="BX217" s="33">
        <v>776784</v>
      </c>
      <c r="BY217" s="33">
        <v>939968</v>
      </c>
      <c r="BZ217" s="33">
        <v>1087720</v>
      </c>
      <c r="CA217" s="157">
        <v>976016</v>
      </c>
      <c r="CB217" s="33">
        <v>909069</v>
      </c>
      <c r="CC217" s="33">
        <v>1027998</v>
      </c>
      <c r="CD217" s="33">
        <v>935939</v>
      </c>
      <c r="CE217" s="33">
        <v>999142</v>
      </c>
      <c r="CF217" s="33">
        <v>978034</v>
      </c>
      <c r="CG217" s="33">
        <v>987820</v>
      </c>
      <c r="CH217" s="33">
        <v>1004458</v>
      </c>
      <c r="CI217" s="33">
        <v>982743</v>
      </c>
      <c r="CJ217" s="33">
        <v>1010775</v>
      </c>
      <c r="CK217" s="33">
        <v>976951</v>
      </c>
      <c r="CL217" s="158">
        <v>1169321</v>
      </c>
      <c r="CM217" s="375">
        <f>SUM($BB217:$BM217)</f>
        <v>10276182</v>
      </c>
      <c r="CN217" s="375">
        <f>SUM($BO217:$BZ217)</f>
        <v>10836446</v>
      </c>
      <c r="CO217" s="376">
        <f>SUM($CA217:$CL217)</f>
        <v>11958266</v>
      </c>
      <c r="CP217" s="371">
        <f t="shared" si="226"/>
        <v>10.35228708748237</v>
      </c>
      <c r="CQ217" s="270"/>
      <c r="CR217" s="269"/>
      <c r="CS217" s="271"/>
    </row>
    <row r="218" spans="1:97" ht="20.100000000000001" customHeight="1" thickBot="1" x14ac:dyDescent="0.3">
      <c r="A218" s="549"/>
      <c r="B218" s="340" t="s">
        <v>159</v>
      </c>
      <c r="C218" s="418"/>
      <c r="D218" s="157">
        <v>146460.83614999999</v>
      </c>
      <c r="E218" s="33">
        <v>144786</v>
      </c>
      <c r="F218" s="33">
        <v>139806</v>
      </c>
      <c r="G218" s="33">
        <v>144545</v>
      </c>
      <c r="H218" s="33">
        <v>149398</v>
      </c>
      <c r="I218" s="33">
        <v>147247</v>
      </c>
      <c r="J218" s="33">
        <v>157966</v>
      </c>
      <c r="K218" s="33">
        <v>155655</v>
      </c>
      <c r="L218" s="33">
        <v>156192</v>
      </c>
      <c r="M218" s="33">
        <v>154031</v>
      </c>
      <c r="N218" s="33">
        <v>167453</v>
      </c>
      <c r="O218" s="158">
        <v>173298</v>
      </c>
      <c r="P218" s="375">
        <f>SUM(D218:O218)</f>
        <v>1836837.8361499999</v>
      </c>
      <c r="Q218" s="157">
        <v>168632</v>
      </c>
      <c r="R218" s="33">
        <v>150763</v>
      </c>
      <c r="S218" s="33">
        <v>149966</v>
      </c>
      <c r="T218" s="33">
        <v>154193</v>
      </c>
      <c r="U218" s="33">
        <v>166595</v>
      </c>
      <c r="V218" s="33">
        <v>163934</v>
      </c>
      <c r="W218" s="33">
        <v>169737</v>
      </c>
      <c r="X218" s="33">
        <v>171690</v>
      </c>
      <c r="Y218" s="33">
        <v>164202</v>
      </c>
      <c r="Z218" s="33">
        <v>167625</v>
      </c>
      <c r="AA218" s="33">
        <v>175154</v>
      </c>
      <c r="AB218" s="158">
        <v>195114</v>
      </c>
      <c r="AC218" s="375">
        <f>SUM(Q218:AB218)</f>
        <v>1997605</v>
      </c>
      <c r="AD218" s="157">
        <v>176845</v>
      </c>
      <c r="AE218" s="33">
        <v>162513</v>
      </c>
      <c r="AF218" s="33">
        <v>163328</v>
      </c>
      <c r="AG218" s="33">
        <v>169801</v>
      </c>
      <c r="AH218" s="33">
        <v>169461</v>
      </c>
      <c r="AI218" s="33">
        <v>170906</v>
      </c>
      <c r="AJ218" s="33">
        <v>187031.99</v>
      </c>
      <c r="AK218" s="33">
        <v>179897.97999999998</v>
      </c>
      <c r="AL218" s="33">
        <v>175479.97981526842</v>
      </c>
      <c r="AM218" s="33">
        <v>178567</v>
      </c>
      <c r="AN218" s="33">
        <v>182980</v>
      </c>
      <c r="AO218" s="158">
        <v>190479</v>
      </c>
      <c r="AP218" s="33">
        <v>324218</v>
      </c>
      <c r="AQ218" s="33">
        <v>298143</v>
      </c>
      <c r="AR218" s="33">
        <v>301468</v>
      </c>
      <c r="AS218" s="33">
        <v>311073</v>
      </c>
      <c r="AT218" s="33">
        <v>310595</v>
      </c>
      <c r="AU218" s="33">
        <v>306120</v>
      </c>
      <c r="AV218" s="33">
        <v>330257</v>
      </c>
      <c r="AW218" s="33">
        <v>320363</v>
      </c>
      <c r="AX218" s="33">
        <v>323050</v>
      </c>
      <c r="AY218" s="33">
        <v>316821</v>
      </c>
      <c r="AZ218" s="33">
        <v>312196</v>
      </c>
      <c r="BA218" s="33">
        <v>371698</v>
      </c>
      <c r="BB218" s="157">
        <v>317675</v>
      </c>
      <c r="BC218" s="33">
        <v>278740</v>
      </c>
      <c r="BD218" s="33">
        <v>313079</v>
      </c>
      <c r="BE218" s="33">
        <v>299530</v>
      </c>
      <c r="BF218" s="33">
        <v>306227</v>
      </c>
      <c r="BG218" s="33">
        <v>311198</v>
      </c>
      <c r="BH218" s="33">
        <v>325977</v>
      </c>
      <c r="BI218" s="33">
        <v>313541</v>
      </c>
      <c r="BJ218" s="33">
        <v>325998</v>
      </c>
      <c r="BK218" s="33">
        <v>314346</v>
      </c>
      <c r="BL218" s="33">
        <v>319259</v>
      </c>
      <c r="BM218" s="33">
        <v>368193</v>
      </c>
      <c r="BN218" s="457">
        <f>SUM(BB218:BM218)</f>
        <v>3793763</v>
      </c>
      <c r="BO218" s="33">
        <v>315465</v>
      </c>
      <c r="BP218" s="33">
        <v>282988</v>
      </c>
      <c r="BQ218" s="33">
        <v>323676</v>
      </c>
      <c r="BR218" s="33">
        <v>310515</v>
      </c>
      <c r="BS218" s="33">
        <v>315585</v>
      </c>
      <c r="BT218" s="33">
        <v>329363</v>
      </c>
      <c r="BU218" s="33">
        <v>335824</v>
      </c>
      <c r="BV218" s="33">
        <v>340543</v>
      </c>
      <c r="BW218" s="33">
        <v>323356</v>
      </c>
      <c r="BX218" s="33">
        <v>334126</v>
      </c>
      <c r="BY218" s="33">
        <v>338804</v>
      </c>
      <c r="BZ218" s="33">
        <v>391545</v>
      </c>
      <c r="CA218" s="157">
        <v>341842</v>
      </c>
      <c r="CB218" s="33">
        <v>308947</v>
      </c>
      <c r="CC218" s="33">
        <v>348011</v>
      </c>
      <c r="CD218" s="33">
        <v>339061</v>
      </c>
      <c r="CE218" s="33">
        <v>358449</v>
      </c>
      <c r="CF218" s="33">
        <v>342986</v>
      </c>
      <c r="CG218" s="33">
        <v>359110</v>
      </c>
      <c r="CH218" s="33">
        <v>366210</v>
      </c>
      <c r="CI218" s="33">
        <v>364375.61820076301</v>
      </c>
      <c r="CJ218" s="33">
        <v>361995</v>
      </c>
      <c r="CK218" s="33">
        <v>386685</v>
      </c>
      <c r="CL218" s="158">
        <v>403793</v>
      </c>
      <c r="CM218" s="375">
        <f>SUM($BB218:$BM218)</f>
        <v>3793763</v>
      </c>
      <c r="CN218" s="375">
        <f>SUM($BO218:$BZ218)</f>
        <v>3941790</v>
      </c>
      <c r="CO218" s="376">
        <f>SUM($CA218:$CL218)</f>
        <v>4281464.6182007631</v>
      </c>
      <c r="CP218" s="362">
        <f t="shared" si="226"/>
        <v>8.6172682512453349</v>
      </c>
      <c r="CQ218" s="270"/>
      <c r="CR218" s="269"/>
      <c r="CS218" s="271"/>
    </row>
    <row r="219" spans="1:97" ht="20.100000000000001" customHeight="1" x14ac:dyDescent="0.25">
      <c r="A219" s="549"/>
      <c r="B219" s="544" t="s">
        <v>197</v>
      </c>
      <c r="C219" s="563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80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80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111"/>
      <c r="CN219" s="111"/>
      <c r="CO219" s="111"/>
      <c r="CP219" s="545"/>
      <c r="CQ219" s="270"/>
      <c r="CR219" s="269"/>
      <c r="CS219" s="271"/>
    </row>
    <row r="220" spans="1:97" ht="20.100000000000001" customHeight="1" x14ac:dyDescent="0.25">
      <c r="A220" s="549"/>
      <c r="B220" s="353" t="s">
        <v>201</v>
      </c>
      <c r="C220" s="420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80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80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80"/>
      <c r="CN220" s="80"/>
      <c r="CO220" s="80"/>
      <c r="CP220" s="543"/>
      <c r="CQ220" s="270"/>
      <c r="CR220" s="269"/>
      <c r="CS220" s="271"/>
    </row>
    <row r="221" spans="1:97" ht="20.100000000000001" customHeight="1" thickBot="1" x14ac:dyDescent="0.3">
      <c r="A221" s="549"/>
      <c r="B221" s="305" t="s">
        <v>199</v>
      </c>
      <c r="C221" s="305"/>
      <c r="D221" s="305"/>
      <c r="E221" s="305"/>
      <c r="F221" s="305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403"/>
      <c r="BP221" s="73"/>
      <c r="BQ221" s="403"/>
      <c r="BR221" s="73"/>
      <c r="BS221" s="73"/>
      <c r="BT221" s="73"/>
      <c r="BU221" s="73"/>
      <c r="BV221" s="73"/>
      <c r="BW221" s="73"/>
      <c r="BX221" s="73"/>
      <c r="BY221" s="73"/>
      <c r="BZ221" s="73"/>
      <c r="CA221" s="403"/>
      <c r="CB221" s="73"/>
      <c r="CC221" s="73"/>
      <c r="CD221" s="73"/>
      <c r="CE221" s="73"/>
      <c r="CF221" s="73"/>
      <c r="CG221" s="73"/>
      <c r="CH221" s="73"/>
      <c r="CI221" s="403"/>
      <c r="CJ221" s="73"/>
      <c r="CK221" s="403"/>
      <c r="CL221" s="73"/>
      <c r="CM221" s="73"/>
      <c r="CN221" s="73"/>
      <c r="CO221" s="73"/>
      <c r="CP221" s="73"/>
      <c r="CQ221" s="270"/>
      <c r="CR221" s="269"/>
      <c r="CS221" s="271"/>
    </row>
    <row r="222" spans="1:97" ht="20.100000000000001" customHeight="1" thickBot="1" x14ac:dyDescent="0.35">
      <c r="A222" s="549"/>
      <c r="B222" s="328"/>
      <c r="C222" s="322" t="s">
        <v>111</v>
      </c>
      <c r="D222" s="323">
        <f t="shared" ref="D222:BP222" si="227">+D224</f>
        <v>0</v>
      </c>
      <c r="E222" s="324">
        <f t="shared" si="227"/>
        <v>0</v>
      </c>
      <c r="F222" s="324">
        <f t="shared" si="227"/>
        <v>0</v>
      </c>
      <c r="G222" s="324">
        <f t="shared" si="227"/>
        <v>0</v>
      </c>
      <c r="H222" s="324">
        <f t="shared" si="227"/>
        <v>0</v>
      </c>
      <c r="I222" s="324">
        <f t="shared" si="227"/>
        <v>0</v>
      </c>
      <c r="J222" s="324">
        <f t="shared" si="227"/>
        <v>0</v>
      </c>
      <c r="K222" s="324">
        <f t="shared" si="227"/>
        <v>0</v>
      </c>
      <c r="L222" s="324">
        <f t="shared" si="227"/>
        <v>0</v>
      </c>
      <c r="M222" s="324">
        <f t="shared" si="227"/>
        <v>0</v>
      </c>
      <c r="N222" s="324">
        <f t="shared" si="227"/>
        <v>0</v>
      </c>
      <c r="O222" s="325">
        <f t="shared" si="227"/>
        <v>0</v>
      </c>
      <c r="P222" s="324">
        <f t="shared" si="227"/>
        <v>0</v>
      </c>
      <c r="Q222" s="323">
        <f t="shared" si="227"/>
        <v>0</v>
      </c>
      <c r="R222" s="324">
        <f t="shared" si="227"/>
        <v>0</v>
      </c>
      <c r="S222" s="324">
        <f t="shared" si="227"/>
        <v>0</v>
      </c>
      <c r="T222" s="324">
        <f t="shared" si="227"/>
        <v>0</v>
      </c>
      <c r="U222" s="324">
        <f t="shared" si="227"/>
        <v>0</v>
      </c>
      <c r="V222" s="324">
        <f t="shared" si="227"/>
        <v>0</v>
      </c>
      <c r="W222" s="324">
        <f t="shared" si="227"/>
        <v>0</v>
      </c>
      <c r="X222" s="324">
        <f t="shared" si="227"/>
        <v>0</v>
      </c>
      <c r="Y222" s="324">
        <f t="shared" si="227"/>
        <v>0</v>
      </c>
      <c r="Z222" s="324">
        <f t="shared" si="227"/>
        <v>0</v>
      </c>
      <c r="AA222" s="324">
        <f t="shared" si="227"/>
        <v>0</v>
      </c>
      <c r="AB222" s="325">
        <f t="shared" si="227"/>
        <v>0</v>
      </c>
      <c r="AC222" s="324">
        <f t="shared" si="227"/>
        <v>0</v>
      </c>
      <c r="AD222" s="323">
        <f t="shared" si="227"/>
        <v>0</v>
      </c>
      <c r="AE222" s="324">
        <f t="shared" si="227"/>
        <v>0</v>
      </c>
      <c r="AF222" s="324">
        <f t="shared" si="227"/>
        <v>0</v>
      </c>
      <c r="AG222" s="324">
        <f t="shared" si="227"/>
        <v>0</v>
      </c>
      <c r="AH222" s="324">
        <f t="shared" si="227"/>
        <v>0</v>
      </c>
      <c r="AI222" s="324">
        <f t="shared" si="227"/>
        <v>0</v>
      </c>
      <c r="AJ222" s="324">
        <f t="shared" si="227"/>
        <v>0</v>
      </c>
      <c r="AK222" s="324">
        <f t="shared" si="227"/>
        <v>0</v>
      </c>
      <c r="AL222" s="324">
        <f t="shared" si="227"/>
        <v>0</v>
      </c>
      <c r="AM222" s="324">
        <f t="shared" si="227"/>
        <v>0</v>
      </c>
      <c r="AN222" s="324">
        <f t="shared" si="227"/>
        <v>0</v>
      </c>
      <c r="AO222" s="325">
        <f t="shared" si="227"/>
        <v>0</v>
      </c>
      <c r="AP222" s="324">
        <f t="shared" si="227"/>
        <v>0</v>
      </c>
      <c r="AQ222" s="324">
        <f t="shared" si="227"/>
        <v>0</v>
      </c>
      <c r="AR222" s="324">
        <f t="shared" si="227"/>
        <v>0</v>
      </c>
      <c r="AS222" s="324">
        <f t="shared" si="227"/>
        <v>0</v>
      </c>
      <c r="AT222" s="324">
        <f t="shared" si="227"/>
        <v>0</v>
      </c>
      <c r="AU222" s="324">
        <f t="shared" si="227"/>
        <v>0</v>
      </c>
      <c r="AV222" s="324">
        <f t="shared" si="227"/>
        <v>0</v>
      </c>
      <c r="AW222" s="324">
        <f t="shared" si="227"/>
        <v>0</v>
      </c>
      <c r="AX222" s="324">
        <f t="shared" si="227"/>
        <v>0</v>
      </c>
      <c r="AY222" s="324">
        <f t="shared" si="227"/>
        <v>0</v>
      </c>
      <c r="AZ222" s="324">
        <f t="shared" si="227"/>
        <v>0</v>
      </c>
      <c r="BA222" s="324">
        <f t="shared" si="227"/>
        <v>0</v>
      </c>
      <c r="BB222" s="323">
        <f t="shared" si="227"/>
        <v>0.23830793000000003</v>
      </c>
      <c r="BC222" s="324">
        <f t="shared" si="227"/>
        <v>0.86766840000000001</v>
      </c>
      <c r="BD222" s="324">
        <f t="shared" si="227"/>
        <v>2.0478699600000003</v>
      </c>
      <c r="BE222" s="324">
        <f t="shared" si="227"/>
        <v>3.0550886399999997</v>
      </c>
      <c r="BF222" s="324">
        <f t="shared" si="227"/>
        <v>3.5981488899999996</v>
      </c>
      <c r="BG222" s="324">
        <f t="shared" si="227"/>
        <v>4.1100268600000005</v>
      </c>
      <c r="BH222" s="324">
        <f t="shared" si="227"/>
        <v>8.3021315399999995</v>
      </c>
      <c r="BI222" s="324">
        <f t="shared" si="227"/>
        <v>6.63667958</v>
      </c>
      <c r="BJ222" s="324">
        <f t="shared" si="227"/>
        <v>7.6254183900000001</v>
      </c>
      <c r="BK222" s="324">
        <f t="shared" si="227"/>
        <v>9.0107550400000012</v>
      </c>
      <c r="BL222" s="324">
        <f t="shared" si="227"/>
        <v>10.870871390000001</v>
      </c>
      <c r="BM222" s="325">
        <f t="shared" si="227"/>
        <v>13.580000559999998</v>
      </c>
      <c r="BN222" s="442">
        <f>SUM(BB222:BM222)</f>
        <v>69.942967179999997</v>
      </c>
      <c r="BO222" s="324">
        <f t="shared" si="227"/>
        <v>12.577949929999999</v>
      </c>
      <c r="BP222" s="324">
        <f t="shared" si="227"/>
        <v>14.582328929999999</v>
      </c>
      <c r="BQ222" s="324">
        <f t="shared" ref="BQ222:BY222" si="228">+BQ224</f>
        <v>13.912135390000003</v>
      </c>
      <c r="BR222" s="324">
        <f t="shared" si="228"/>
        <v>16.371159540000001</v>
      </c>
      <c r="BS222" s="324">
        <f t="shared" si="228"/>
        <v>19.907945829999999</v>
      </c>
      <c r="BT222" s="324">
        <f t="shared" si="228"/>
        <v>24.946220629999999</v>
      </c>
      <c r="BU222" s="324">
        <f t="shared" si="228"/>
        <v>27.144495630000005</v>
      </c>
      <c r="BV222" s="324">
        <f t="shared" si="228"/>
        <v>27.160718230000004</v>
      </c>
      <c r="BW222" s="324">
        <f t="shared" si="228"/>
        <v>27.356971520000002</v>
      </c>
      <c r="BX222" s="324">
        <f t="shared" si="228"/>
        <v>33.042042590000001</v>
      </c>
      <c r="BY222" s="324">
        <f t="shared" si="228"/>
        <v>38.332092370000005</v>
      </c>
      <c r="BZ222" s="324">
        <f t="shared" ref="BZ222:CK222" si="229">+BZ224</f>
        <v>48.688201340000006</v>
      </c>
      <c r="CA222" s="323">
        <f t="shared" si="229"/>
        <v>45.272466600000001</v>
      </c>
      <c r="CB222" s="324">
        <f t="shared" si="229"/>
        <v>45.627572929999999</v>
      </c>
      <c r="CC222" s="324">
        <f t="shared" si="229"/>
        <v>57.96909316</v>
      </c>
      <c r="CD222" s="324">
        <f t="shared" si="229"/>
        <v>66.877982869999997</v>
      </c>
      <c r="CE222" s="324">
        <f t="shared" si="229"/>
        <v>59.757440350100005</v>
      </c>
      <c r="CF222" s="324">
        <f t="shared" ref="CF222:CG222" si="230">+CF224</f>
        <v>62.813596409999995</v>
      </c>
      <c r="CG222" s="324">
        <f t="shared" si="230"/>
        <v>68.960874929999989</v>
      </c>
      <c r="CH222" s="324">
        <f t="shared" si="229"/>
        <v>71.724351569999996</v>
      </c>
      <c r="CI222" s="324">
        <f t="shared" si="229"/>
        <v>77.052546300000003</v>
      </c>
      <c r="CJ222" s="324">
        <f t="shared" si="229"/>
        <v>88.573238150000009</v>
      </c>
      <c r="CK222" s="324">
        <f t="shared" si="229"/>
        <v>100.10215906999991</v>
      </c>
      <c r="CL222" s="325">
        <f t="shared" ref="CL222" si="231">+CL224</f>
        <v>114.1767181899998</v>
      </c>
      <c r="CM222" s="324">
        <f>SUM($BB222:$BM222)</f>
        <v>69.942967179999997</v>
      </c>
      <c r="CN222" s="324">
        <f>SUM($BO222:$BZ222)</f>
        <v>304.02226193000001</v>
      </c>
      <c r="CO222" s="325">
        <f>SUM($CA222:$CL222)</f>
        <v>858.9080405300997</v>
      </c>
      <c r="CP222" s="556">
        <f t="shared" ref="CP222:CP224" si="232">((CO222/CN222)-1)*100</f>
        <v>182.51485107622153</v>
      </c>
      <c r="CQ222" s="270"/>
      <c r="CR222" s="269"/>
      <c r="CS222" s="271"/>
    </row>
    <row r="223" spans="1:97" ht="20.100000000000001" customHeight="1" x14ac:dyDescent="0.25">
      <c r="A223" s="549"/>
      <c r="B223" s="48" t="s">
        <v>162</v>
      </c>
      <c r="C223" s="70"/>
      <c r="D223" s="71"/>
      <c r="E223" s="72"/>
      <c r="F223" s="72"/>
      <c r="G223" s="73"/>
      <c r="H223" s="73"/>
      <c r="I223" s="73"/>
      <c r="J223" s="73"/>
      <c r="K223" s="73"/>
      <c r="L223" s="73"/>
      <c r="M223" s="73"/>
      <c r="N223" s="73"/>
      <c r="O223" s="320"/>
      <c r="P223" s="104"/>
      <c r="Q223" s="140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320"/>
      <c r="AC223" s="73"/>
      <c r="AD223" s="140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320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140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320"/>
      <c r="BN223" s="74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140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320"/>
      <c r="CM223" s="73"/>
      <c r="CN223" s="73"/>
      <c r="CO223" s="320"/>
      <c r="CP223" s="74"/>
      <c r="CQ223" s="270"/>
      <c r="CR223" s="269"/>
      <c r="CS223" s="271"/>
    </row>
    <row r="224" spans="1:97" ht="20.100000000000001" customHeight="1" thickBot="1" x14ac:dyDescent="0.3">
      <c r="A224" s="549"/>
      <c r="B224" s="598" t="s">
        <v>49</v>
      </c>
      <c r="C224" s="599"/>
      <c r="D224" s="52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76">
        <v>0</v>
      </c>
      <c r="P224" s="80">
        <v>0</v>
      </c>
      <c r="Q224" s="52">
        <v>0</v>
      </c>
      <c r="R224" s="26">
        <v>0</v>
      </c>
      <c r="S224" s="26">
        <v>0</v>
      </c>
      <c r="T224" s="26">
        <v>0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76">
        <v>0</v>
      </c>
      <c r="AC224" s="80">
        <v>0</v>
      </c>
      <c r="AD224" s="52">
        <v>0</v>
      </c>
      <c r="AE224" s="26">
        <v>0</v>
      </c>
      <c r="AF224" s="26">
        <v>0</v>
      </c>
      <c r="AG224" s="26">
        <v>0</v>
      </c>
      <c r="AH224" s="26">
        <v>0</v>
      </c>
      <c r="AI224" s="26">
        <v>0</v>
      </c>
      <c r="AJ224" s="26">
        <v>0</v>
      </c>
      <c r="AK224" s="26">
        <v>0</v>
      </c>
      <c r="AL224" s="26">
        <v>0</v>
      </c>
      <c r="AM224" s="26">
        <v>0</v>
      </c>
      <c r="AN224" s="26">
        <v>0</v>
      </c>
      <c r="AO224" s="76">
        <v>0</v>
      </c>
      <c r="AP224" s="26">
        <v>0</v>
      </c>
      <c r="AQ224" s="26">
        <v>0</v>
      </c>
      <c r="AR224" s="26">
        <v>0</v>
      </c>
      <c r="AS224" s="26">
        <v>0</v>
      </c>
      <c r="AT224" s="26">
        <v>0</v>
      </c>
      <c r="AU224" s="26">
        <v>0</v>
      </c>
      <c r="AV224" s="26">
        <v>0</v>
      </c>
      <c r="AW224" s="26">
        <v>0</v>
      </c>
      <c r="AX224" s="26">
        <v>0</v>
      </c>
      <c r="AY224" s="26">
        <v>0</v>
      </c>
      <c r="AZ224" s="26">
        <v>0</v>
      </c>
      <c r="BA224" s="26">
        <v>0</v>
      </c>
      <c r="BB224" s="52">
        <v>0.23830793000000003</v>
      </c>
      <c r="BC224" s="26">
        <v>0.86766840000000001</v>
      </c>
      <c r="BD224" s="26">
        <v>2.0478699600000003</v>
      </c>
      <c r="BE224" s="26">
        <v>3.0550886399999997</v>
      </c>
      <c r="BF224" s="26">
        <v>3.5981488899999996</v>
      </c>
      <c r="BG224" s="26">
        <v>4.1100268600000005</v>
      </c>
      <c r="BH224" s="26">
        <v>8.3021315399999995</v>
      </c>
      <c r="BI224" s="26">
        <v>6.63667958</v>
      </c>
      <c r="BJ224" s="26">
        <v>7.6254183900000001</v>
      </c>
      <c r="BK224" s="26">
        <v>9.0107550400000012</v>
      </c>
      <c r="BL224" s="26">
        <v>10.870871390000001</v>
      </c>
      <c r="BM224" s="76">
        <v>13.580000559999998</v>
      </c>
      <c r="BN224" s="453">
        <f>SUM(BB224:BM224)</f>
        <v>69.942967179999997</v>
      </c>
      <c r="BO224" s="26">
        <v>12.577949929999999</v>
      </c>
      <c r="BP224" s="26">
        <v>14.582328929999999</v>
      </c>
      <c r="BQ224" s="26">
        <v>13.912135390000003</v>
      </c>
      <c r="BR224" s="26">
        <v>16.371159540000001</v>
      </c>
      <c r="BS224" s="26">
        <v>19.907945829999999</v>
      </c>
      <c r="BT224" s="26">
        <v>24.946220629999999</v>
      </c>
      <c r="BU224" s="26">
        <v>27.144495630000005</v>
      </c>
      <c r="BV224" s="26">
        <v>27.160718230000004</v>
      </c>
      <c r="BW224" s="26">
        <v>27.356971520000002</v>
      </c>
      <c r="BX224" s="26">
        <v>33.042042590000001</v>
      </c>
      <c r="BY224" s="26">
        <v>38.332092370000005</v>
      </c>
      <c r="BZ224" s="26">
        <f>48688201.34/1000000</f>
        <v>48.688201340000006</v>
      </c>
      <c r="CA224" s="52">
        <f>45272466.6/1000000</f>
        <v>45.272466600000001</v>
      </c>
      <c r="CB224" s="26">
        <f>45627572.93/1000000</f>
        <v>45.627572929999999</v>
      </c>
      <c r="CC224" s="26">
        <f>57969093.16/1000000</f>
        <v>57.96909316</v>
      </c>
      <c r="CD224" s="26">
        <f>66877982.87/1000000</f>
        <v>66.877982869999997</v>
      </c>
      <c r="CE224" s="26">
        <f>59757440.3501/1000000</f>
        <v>59.757440350100005</v>
      </c>
      <c r="CF224" s="26">
        <f>62813596.41/1000000</f>
        <v>62.813596409999995</v>
      </c>
      <c r="CG224" s="26">
        <f>(68959336.13+1234.7+304.1)/1000000</f>
        <v>68.960874929999989</v>
      </c>
      <c r="CH224" s="26">
        <f>(71723825.07+229+297.5)/1000000</f>
        <v>71.724351569999996</v>
      </c>
      <c r="CI224" s="26">
        <f>+(77050769.8+1691+85.5)/1000000</f>
        <v>77.052546300000003</v>
      </c>
      <c r="CJ224" s="26">
        <f>+(88571085.95+890.2+1262)/1000000</f>
        <v>88.573238150000009</v>
      </c>
      <c r="CK224" s="26">
        <v>100.10215906999991</v>
      </c>
      <c r="CL224" s="76">
        <v>114.1767181899998</v>
      </c>
      <c r="CM224" s="377">
        <f>SUM($BB224:$BM224)</f>
        <v>69.942967179999997</v>
      </c>
      <c r="CN224" s="377">
        <f>SUM($BO224:$BZ224)</f>
        <v>304.02226193000001</v>
      </c>
      <c r="CO224" s="402">
        <f>SUM($CA224:$CL224)</f>
        <v>858.9080405300997</v>
      </c>
      <c r="CP224" s="362">
        <f t="shared" si="232"/>
        <v>182.51485107622153</v>
      </c>
      <c r="CQ224" s="270"/>
      <c r="CR224" s="269"/>
      <c r="CS224" s="271"/>
    </row>
    <row r="225" spans="1:97" ht="20.100000000000001" customHeight="1" thickBot="1" x14ac:dyDescent="0.3">
      <c r="A225" s="549"/>
      <c r="B225" s="329"/>
      <c r="C225" s="326" t="s">
        <v>115</v>
      </c>
      <c r="D225" s="323">
        <f t="shared" ref="D225:BP225" si="233">+D226</f>
        <v>0</v>
      </c>
      <c r="E225" s="324">
        <f t="shared" si="233"/>
        <v>0</v>
      </c>
      <c r="F225" s="324">
        <f t="shared" si="233"/>
        <v>0</v>
      </c>
      <c r="G225" s="324">
        <f t="shared" si="233"/>
        <v>0</v>
      </c>
      <c r="H225" s="324">
        <f t="shared" si="233"/>
        <v>0</v>
      </c>
      <c r="I225" s="324">
        <f t="shared" si="233"/>
        <v>0</v>
      </c>
      <c r="J225" s="324">
        <f t="shared" si="233"/>
        <v>0</v>
      </c>
      <c r="K225" s="324">
        <f t="shared" si="233"/>
        <v>0</v>
      </c>
      <c r="L225" s="324">
        <f t="shared" si="233"/>
        <v>0</v>
      </c>
      <c r="M225" s="324">
        <f t="shared" si="233"/>
        <v>0</v>
      </c>
      <c r="N225" s="324">
        <f t="shared" si="233"/>
        <v>0</v>
      </c>
      <c r="O225" s="325">
        <f t="shared" si="233"/>
        <v>0</v>
      </c>
      <c r="P225" s="324">
        <f t="shared" si="233"/>
        <v>0</v>
      </c>
      <c r="Q225" s="323">
        <f t="shared" si="233"/>
        <v>0</v>
      </c>
      <c r="R225" s="324">
        <f t="shared" si="233"/>
        <v>0</v>
      </c>
      <c r="S225" s="324">
        <f t="shared" si="233"/>
        <v>0</v>
      </c>
      <c r="T225" s="324">
        <f t="shared" si="233"/>
        <v>0</v>
      </c>
      <c r="U225" s="324">
        <f t="shared" si="233"/>
        <v>0</v>
      </c>
      <c r="V225" s="324">
        <f t="shared" si="233"/>
        <v>0</v>
      </c>
      <c r="W225" s="324">
        <f t="shared" si="233"/>
        <v>0</v>
      </c>
      <c r="X225" s="324">
        <f t="shared" si="233"/>
        <v>0</v>
      </c>
      <c r="Y225" s="324">
        <f t="shared" si="233"/>
        <v>0</v>
      </c>
      <c r="Z225" s="324">
        <f t="shared" si="233"/>
        <v>0</v>
      </c>
      <c r="AA225" s="324">
        <f t="shared" si="233"/>
        <v>0</v>
      </c>
      <c r="AB225" s="325">
        <f t="shared" si="233"/>
        <v>0</v>
      </c>
      <c r="AC225" s="324">
        <f t="shared" si="233"/>
        <v>0</v>
      </c>
      <c r="AD225" s="323">
        <f t="shared" si="233"/>
        <v>0</v>
      </c>
      <c r="AE225" s="324">
        <f t="shared" si="233"/>
        <v>0</v>
      </c>
      <c r="AF225" s="324">
        <f t="shared" si="233"/>
        <v>0</v>
      </c>
      <c r="AG225" s="324">
        <f t="shared" si="233"/>
        <v>0</v>
      </c>
      <c r="AH225" s="324">
        <f t="shared" si="233"/>
        <v>0</v>
      </c>
      <c r="AI225" s="324">
        <f t="shared" si="233"/>
        <v>0</v>
      </c>
      <c r="AJ225" s="324">
        <f t="shared" si="233"/>
        <v>0</v>
      </c>
      <c r="AK225" s="324">
        <f t="shared" si="233"/>
        <v>0</v>
      </c>
      <c r="AL225" s="324">
        <f t="shared" si="233"/>
        <v>0</v>
      </c>
      <c r="AM225" s="324">
        <f t="shared" si="233"/>
        <v>0</v>
      </c>
      <c r="AN225" s="324">
        <f t="shared" si="233"/>
        <v>0</v>
      </c>
      <c r="AO225" s="325">
        <f t="shared" si="233"/>
        <v>0</v>
      </c>
      <c r="AP225" s="324">
        <f t="shared" si="233"/>
        <v>0</v>
      </c>
      <c r="AQ225" s="324">
        <f t="shared" si="233"/>
        <v>0</v>
      </c>
      <c r="AR225" s="324">
        <f t="shared" si="233"/>
        <v>0</v>
      </c>
      <c r="AS225" s="324">
        <f t="shared" si="233"/>
        <v>0</v>
      </c>
      <c r="AT225" s="324">
        <f t="shared" si="233"/>
        <v>0</v>
      </c>
      <c r="AU225" s="324">
        <f t="shared" si="233"/>
        <v>0</v>
      </c>
      <c r="AV225" s="324">
        <f t="shared" si="233"/>
        <v>0</v>
      </c>
      <c r="AW225" s="324">
        <f t="shared" si="233"/>
        <v>0</v>
      </c>
      <c r="AX225" s="324">
        <f t="shared" si="233"/>
        <v>0</v>
      </c>
      <c r="AY225" s="324">
        <f t="shared" si="233"/>
        <v>0</v>
      </c>
      <c r="AZ225" s="324">
        <f t="shared" si="233"/>
        <v>0</v>
      </c>
      <c r="BA225" s="324">
        <f t="shared" si="233"/>
        <v>0</v>
      </c>
      <c r="BB225" s="323">
        <f t="shared" si="233"/>
        <v>1851</v>
      </c>
      <c r="BC225" s="324">
        <f t="shared" si="233"/>
        <v>5548</v>
      </c>
      <c r="BD225" s="324">
        <f t="shared" si="233"/>
        <v>28249</v>
      </c>
      <c r="BE225" s="324">
        <f t="shared" si="233"/>
        <v>55551</v>
      </c>
      <c r="BF225" s="324">
        <f t="shared" si="233"/>
        <v>23036</v>
      </c>
      <c r="BG225" s="324">
        <f t="shared" si="233"/>
        <v>22484</v>
      </c>
      <c r="BH225" s="324">
        <f t="shared" si="233"/>
        <v>91398</v>
      </c>
      <c r="BI225" s="324">
        <f t="shared" si="233"/>
        <v>39372</v>
      </c>
      <c r="BJ225" s="324">
        <f t="shared" si="233"/>
        <v>64237</v>
      </c>
      <c r="BK225" s="324">
        <f t="shared" si="233"/>
        <v>65057</v>
      </c>
      <c r="BL225" s="324">
        <f t="shared" si="233"/>
        <v>80705</v>
      </c>
      <c r="BM225" s="325">
        <f t="shared" si="233"/>
        <v>87811</v>
      </c>
      <c r="BN225" s="442">
        <f>SUM(BB225:BM225)</f>
        <v>565299</v>
      </c>
      <c r="BO225" s="324">
        <f t="shared" si="233"/>
        <v>120208</v>
      </c>
      <c r="BP225" s="324">
        <f t="shared" si="233"/>
        <v>92212</v>
      </c>
      <c r="BQ225" s="324">
        <f t="shared" ref="BQ225:BY225" si="234">+BQ226</f>
        <v>107141</v>
      </c>
      <c r="BR225" s="324">
        <f t="shared" si="234"/>
        <v>139837</v>
      </c>
      <c r="BS225" s="324">
        <f t="shared" si="234"/>
        <v>171790</v>
      </c>
      <c r="BT225" s="324">
        <f t="shared" si="234"/>
        <v>197190</v>
      </c>
      <c r="BU225" s="324">
        <f t="shared" si="234"/>
        <v>179401</v>
      </c>
      <c r="BV225" s="324">
        <f t="shared" si="234"/>
        <v>144190</v>
      </c>
      <c r="BW225" s="324">
        <f t="shared" si="234"/>
        <v>175828</v>
      </c>
      <c r="BX225" s="324">
        <f t="shared" si="234"/>
        <v>224749</v>
      </c>
      <c r="BY225" s="324">
        <f t="shared" si="234"/>
        <v>264639</v>
      </c>
      <c r="BZ225" s="324">
        <f t="shared" ref="BZ225:CL225" si="235">+BZ226</f>
        <v>295169</v>
      </c>
      <c r="CA225" s="323">
        <f t="shared" si="235"/>
        <v>349664</v>
      </c>
      <c r="CB225" s="324">
        <f t="shared" si="235"/>
        <v>307599</v>
      </c>
      <c r="CC225" s="324">
        <f t="shared" si="235"/>
        <v>821745</v>
      </c>
      <c r="CD225" s="324">
        <f t="shared" si="235"/>
        <v>1900502</v>
      </c>
      <c r="CE225" s="324">
        <f t="shared" si="235"/>
        <v>1789248</v>
      </c>
      <c r="CF225" s="324">
        <f t="shared" si="235"/>
        <v>1741151</v>
      </c>
      <c r="CG225" s="324">
        <f t="shared" si="235"/>
        <v>2024416</v>
      </c>
      <c r="CH225" s="324">
        <f t="shared" si="235"/>
        <v>2350117</v>
      </c>
      <c r="CI225" s="324">
        <f t="shared" si="235"/>
        <v>2304645</v>
      </c>
      <c r="CJ225" s="324">
        <f t="shared" si="235"/>
        <v>2886868</v>
      </c>
      <c r="CK225" s="324">
        <f t="shared" si="235"/>
        <v>3901174</v>
      </c>
      <c r="CL225" s="325">
        <f t="shared" si="235"/>
        <v>4347263</v>
      </c>
      <c r="CM225" s="324">
        <f>SUM($BB225:$BM225)</f>
        <v>565299</v>
      </c>
      <c r="CN225" s="324">
        <f>SUM($BO225:$BZ225)</f>
        <v>2112354</v>
      </c>
      <c r="CO225" s="325">
        <f>SUM($CA225:$CL225)</f>
        <v>24724392</v>
      </c>
      <c r="CP225" s="556">
        <f t="shared" ref="CP225:CP226" si="236">((CO225/CN225)-1)*100</f>
        <v>1070.4663138848887</v>
      </c>
      <c r="CQ225" s="270"/>
      <c r="CR225" s="269"/>
      <c r="CS225" s="271"/>
    </row>
    <row r="226" spans="1:97" ht="20.100000000000001" customHeight="1" thickBot="1" x14ac:dyDescent="0.3">
      <c r="A226" s="549"/>
      <c r="B226" s="631" t="s">
        <v>41</v>
      </c>
      <c r="C226" s="632"/>
      <c r="D226" s="157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158">
        <v>0</v>
      </c>
      <c r="P226" s="375">
        <v>0</v>
      </c>
      <c r="Q226" s="157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158">
        <v>0</v>
      </c>
      <c r="AC226" s="375">
        <v>0</v>
      </c>
      <c r="AD226" s="157">
        <v>0</v>
      </c>
      <c r="AE226" s="33">
        <v>0</v>
      </c>
      <c r="AF226" s="33">
        <v>0</v>
      </c>
      <c r="AG226" s="33">
        <v>0</v>
      </c>
      <c r="AH226" s="33">
        <v>0</v>
      </c>
      <c r="AI226" s="33">
        <v>0</v>
      </c>
      <c r="AJ226" s="33">
        <v>0</v>
      </c>
      <c r="AK226" s="33">
        <v>0</v>
      </c>
      <c r="AL226" s="33">
        <v>0</v>
      </c>
      <c r="AM226" s="33">
        <v>0</v>
      </c>
      <c r="AN226" s="33">
        <v>0</v>
      </c>
      <c r="AO226" s="158">
        <v>0</v>
      </c>
      <c r="AP226" s="33">
        <v>0</v>
      </c>
      <c r="AQ226" s="33">
        <v>0</v>
      </c>
      <c r="AR226" s="33">
        <v>0</v>
      </c>
      <c r="AS226" s="33">
        <v>0</v>
      </c>
      <c r="AT226" s="33">
        <v>0</v>
      </c>
      <c r="AU226" s="33">
        <v>0</v>
      </c>
      <c r="AV226" s="33">
        <v>0</v>
      </c>
      <c r="AW226" s="33">
        <v>0</v>
      </c>
      <c r="AX226" s="33">
        <v>0</v>
      </c>
      <c r="AY226" s="33">
        <v>0</v>
      </c>
      <c r="AZ226" s="33">
        <v>0</v>
      </c>
      <c r="BA226" s="33">
        <v>0</v>
      </c>
      <c r="BB226" s="157">
        <v>1851</v>
      </c>
      <c r="BC226" s="33">
        <v>5548</v>
      </c>
      <c r="BD226" s="33">
        <v>28249</v>
      </c>
      <c r="BE226" s="33">
        <v>55551</v>
      </c>
      <c r="BF226" s="33">
        <v>23036</v>
      </c>
      <c r="BG226" s="33">
        <v>22484</v>
      </c>
      <c r="BH226" s="33">
        <v>91398</v>
      </c>
      <c r="BI226" s="33">
        <v>39372</v>
      </c>
      <c r="BJ226" s="33">
        <v>64237</v>
      </c>
      <c r="BK226" s="33">
        <v>65057</v>
      </c>
      <c r="BL226" s="33">
        <v>80705</v>
      </c>
      <c r="BM226" s="158">
        <v>87811</v>
      </c>
      <c r="BN226" s="447">
        <f>SUM(BB226:BM226)</f>
        <v>565299</v>
      </c>
      <c r="BO226" s="33">
        <v>120208</v>
      </c>
      <c r="BP226" s="33">
        <v>92212</v>
      </c>
      <c r="BQ226" s="33">
        <v>107141</v>
      </c>
      <c r="BR226" s="33">
        <v>139837</v>
      </c>
      <c r="BS226" s="33">
        <v>171790</v>
      </c>
      <c r="BT226" s="33">
        <v>197190</v>
      </c>
      <c r="BU226" s="33">
        <v>179401</v>
      </c>
      <c r="BV226" s="33">
        <v>144190</v>
      </c>
      <c r="BW226" s="33">
        <v>175828</v>
      </c>
      <c r="BX226" s="33">
        <v>224749</v>
      </c>
      <c r="BY226" s="33">
        <v>264639</v>
      </c>
      <c r="BZ226" s="33">
        <v>295169</v>
      </c>
      <c r="CA226" s="157">
        <v>349664</v>
      </c>
      <c r="CB226" s="33">
        <v>307599</v>
      </c>
      <c r="CC226" s="33">
        <v>821745</v>
      </c>
      <c r="CD226" s="33">
        <v>1900502</v>
      </c>
      <c r="CE226" s="33">
        <v>1789248</v>
      </c>
      <c r="CF226" s="33">
        <v>1741151</v>
      </c>
      <c r="CG226" s="33">
        <f>2024359+36+21</f>
        <v>2024416</v>
      </c>
      <c r="CH226" s="33">
        <f>2350087+17+13</f>
        <v>2350117</v>
      </c>
      <c r="CI226" s="33">
        <f>2304508+125+12</f>
        <v>2304645</v>
      </c>
      <c r="CJ226" s="33">
        <f>2886731+56+81</f>
        <v>2886868</v>
      </c>
      <c r="CK226" s="33">
        <v>3901174</v>
      </c>
      <c r="CL226" s="158">
        <v>4347263</v>
      </c>
      <c r="CM226" s="375">
        <f>SUM($BB226:$BM226)</f>
        <v>565299</v>
      </c>
      <c r="CN226" s="375">
        <f>SUM($BO226:$BZ226)</f>
        <v>2112354</v>
      </c>
      <c r="CO226" s="376">
        <f>SUM($CA226:$CL226)</f>
        <v>24724392</v>
      </c>
      <c r="CP226" s="371">
        <f t="shared" si="236"/>
        <v>1070.4663138848887</v>
      </c>
      <c r="CQ226" s="270"/>
      <c r="CR226" s="269"/>
      <c r="CS226" s="271"/>
    </row>
    <row r="227" spans="1:97" ht="20.100000000000001" customHeight="1" x14ac:dyDescent="0.25">
      <c r="A227" s="549"/>
      <c r="B227" s="544" t="s">
        <v>202</v>
      </c>
      <c r="C227" s="558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11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11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111"/>
      <c r="CN227" s="111"/>
      <c r="CO227" s="111"/>
      <c r="CP227" s="545"/>
      <c r="CQ227" s="270"/>
      <c r="CR227" s="269"/>
      <c r="CS227" s="271"/>
    </row>
    <row r="228" spans="1:97" ht="20.100000000000001" customHeight="1" thickBot="1" x14ac:dyDescent="0.3">
      <c r="A228" s="549"/>
      <c r="B228" s="305" t="s">
        <v>200</v>
      </c>
      <c r="C228" s="305"/>
      <c r="D228" s="305"/>
      <c r="E228" s="305"/>
      <c r="F228" s="305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403"/>
      <c r="BP228" s="73"/>
      <c r="BQ228" s="403"/>
      <c r="BR228" s="73"/>
      <c r="BS228" s="73"/>
      <c r="BT228" s="73"/>
      <c r="BU228" s="73"/>
      <c r="BV228" s="73"/>
      <c r="BW228" s="73"/>
      <c r="BX228" s="73"/>
      <c r="BY228" s="73"/>
      <c r="BZ228" s="73"/>
      <c r="CA228" s="403"/>
      <c r="CB228" s="73"/>
      <c r="CC228" s="73"/>
      <c r="CD228" s="73"/>
      <c r="CE228" s="73"/>
      <c r="CF228" s="73"/>
      <c r="CG228" s="73"/>
      <c r="CH228" s="73"/>
      <c r="CI228" s="403"/>
      <c r="CJ228" s="73"/>
      <c r="CK228" s="403"/>
      <c r="CL228" s="73"/>
      <c r="CM228" s="73"/>
      <c r="CN228" s="73"/>
      <c r="CO228" s="73"/>
      <c r="CP228" s="73"/>
      <c r="CQ228" s="270"/>
      <c r="CR228" s="269"/>
      <c r="CS228" s="271"/>
    </row>
    <row r="229" spans="1:97" ht="20.100000000000001" customHeight="1" thickBot="1" x14ac:dyDescent="0.35">
      <c r="A229" s="549"/>
      <c r="B229" s="328"/>
      <c r="C229" s="322" t="s">
        <v>111</v>
      </c>
      <c r="D229" s="323">
        <f>+D231+D233</f>
        <v>0</v>
      </c>
      <c r="E229" s="324">
        <f t="shared" ref="E229:BP229" si="237">+E231+E233</f>
        <v>0</v>
      </c>
      <c r="F229" s="324">
        <f t="shared" si="237"/>
        <v>0</v>
      </c>
      <c r="G229" s="324">
        <f t="shared" si="237"/>
        <v>0</v>
      </c>
      <c r="H229" s="324">
        <f t="shared" si="237"/>
        <v>0</v>
      </c>
      <c r="I229" s="324">
        <f t="shared" si="237"/>
        <v>0</v>
      </c>
      <c r="J229" s="324">
        <f t="shared" si="237"/>
        <v>0</v>
      </c>
      <c r="K229" s="324">
        <f t="shared" si="237"/>
        <v>0</v>
      </c>
      <c r="L229" s="324">
        <f t="shared" si="237"/>
        <v>0</v>
      </c>
      <c r="M229" s="324">
        <f t="shared" si="237"/>
        <v>0</v>
      </c>
      <c r="N229" s="324">
        <f t="shared" si="237"/>
        <v>0</v>
      </c>
      <c r="O229" s="325">
        <f t="shared" si="237"/>
        <v>0</v>
      </c>
      <c r="P229" s="323">
        <f t="shared" si="237"/>
        <v>0</v>
      </c>
      <c r="Q229" s="323">
        <f t="shared" si="237"/>
        <v>0</v>
      </c>
      <c r="R229" s="324">
        <f t="shared" si="237"/>
        <v>0</v>
      </c>
      <c r="S229" s="324">
        <f t="shared" si="237"/>
        <v>0</v>
      </c>
      <c r="T229" s="324">
        <f t="shared" si="237"/>
        <v>0</v>
      </c>
      <c r="U229" s="324">
        <f t="shared" si="237"/>
        <v>0</v>
      </c>
      <c r="V229" s="324">
        <f t="shared" si="237"/>
        <v>0</v>
      </c>
      <c r="W229" s="324">
        <f t="shared" si="237"/>
        <v>0</v>
      </c>
      <c r="X229" s="324">
        <f t="shared" si="237"/>
        <v>0</v>
      </c>
      <c r="Y229" s="324">
        <f t="shared" si="237"/>
        <v>0</v>
      </c>
      <c r="Z229" s="324">
        <f t="shared" si="237"/>
        <v>0</v>
      </c>
      <c r="AA229" s="324">
        <f t="shared" si="237"/>
        <v>0</v>
      </c>
      <c r="AB229" s="325">
        <f t="shared" si="237"/>
        <v>0</v>
      </c>
      <c r="AC229" s="323">
        <f t="shared" si="237"/>
        <v>0</v>
      </c>
      <c r="AD229" s="323">
        <f t="shared" si="237"/>
        <v>0.87403881119999993</v>
      </c>
      <c r="AE229" s="324">
        <f t="shared" si="237"/>
        <v>1.0776449568000002</v>
      </c>
      <c r="AF229" s="324">
        <f t="shared" si="237"/>
        <v>0.95944468000000016</v>
      </c>
      <c r="AG229" s="324">
        <f t="shared" si="237"/>
        <v>0.6287037404000001</v>
      </c>
      <c r="AH229" s="324">
        <f t="shared" si="237"/>
        <v>1.2088867267999999</v>
      </c>
      <c r="AI229" s="324">
        <f t="shared" si="237"/>
        <v>0.84961326680000004</v>
      </c>
      <c r="AJ229" s="324">
        <f t="shared" si="237"/>
        <v>0.8230551291999999</v>
      </c>
      <c r="AK229" s="324">
        <f t="shared" si="237"/>
        <v>1.3508098933999999</v>
      </c>
      <c r="AL229" s="324">
        <f t="shared" si="237"/>
        <v>1.3823038358000002</v>
      </c>
      <c r="AM229" s="324">
        <f t="shared" si="237"/>
        <v>1.4964423914</v>
      </c>
      <c r="AN229" s="324">
        <f t="shared" si="237"/>
        <v>1.0667226507999998</v>
      </c>
      <c r="AO229" s="325">
        <f t="shared" si="237"/>
        <v>1.2827902137999998</v>
      </c>
      <c r="AP229" s="323">
        <f t="shared" si="237"/>
        <v>0.69741129639999999</v>
      </c>
      <c r="AQ229" s="324">
        <f t="shared" si="237"/>
        <v>1.1283298803999999</v>
      </c>
      <c r="AR229" s="324">
        <f t="shared" si="237"/>
        <v>1.3297095189999999</v>
      </c>
      <c r="AS229" s="324">
        <f t="shared" si="237"/>
        <v>1.0871835882000001</v>
      </c>
      <c r="AT229" s="324">
        <f t="shared" si="237"/>
        <v>1.6594828624</v>
      </c>
      <c r="AU229" s="324">
        <f t="shared" si="237"/>
        <v>1.4676268204</v>
      </c>
      <c r="AV229" s="324">
        <f t="shared" si="237"/>
        <v>1.3540096805999999</v>
      </c>
      <c r="AW229" s="324">
        <f t="shared" si="237"/>
        <v>1.3788728433999999</v>
      </c>
      <c r="AX229" s="324">
        <f t="shared" si="237"/>
        <v>1.2029844861999999</v>
      </c>
      <c r="AY229" s="324">
        <f t="shared" si="237"/>
        <v>1.1557648117999999</v>
      </c>
      <c r="AZ229" s="324">
        <f t="shared" si="237"/>
        <v>1.3942072995999999</v>
      </c>
      <c r="BA229" s="325">
        <f t="shared" si="237"/>
        <v>1.4049737456</v>
      </c>
      <c r="BB229" s="323">
        <f t="shared" si="237"/>
        <v>0.91234810880000006</v>
      </c>
      <c r="BC229" s="324">
        <f t="shared" si="237"/>
        <v>1.1125488476000001</v>
      </c>
      <c r="BD229" s="324">
        <f t="shared" si="237"/>
        <v>1.1985386882</v>
      </c>
      <c r="BE229" s="324">
        <f t="shared" si="237"/>
        <v>1.1754492495999997</v>
      </c>
      <c r="BF229" s="324">
        <f t="shared" si="237"/>
        <v>1.0131006786000001</v>
      </c>
      <c r="BG229" s="324">
        <f t="shared" si="237"/>
        <v>1.0261305654000001</v>
      </c>
      <c r="BH229" s="324">
        <f t="shared" si="237"/>
        <v>1.3152332902000001</v>
      </c>
      <c r="BI229" s="324">
        <f t="shared" si="237"/>
        <v>1.0149636756</v>
      </c>
      <c r="BJ229" s="324">
        <f t="shared" si="237"/>
        <v>1.339915634</v>
      </c>
      <c r="BK229" s="324">
        <f t="shared" si="237"/>
        <v>1.035755658</v>
      </c>
      <c r="BL229" s="324">
        <f t="shared" si="237"/>
        <v>1.0765648891999999</v>
      </c>
      <c r="BM229" s="325">
        <f t="shared" si="237"/>
        <v>1.0352121014</v>
      </c>
      <c r="BN229" s="323">
        <f t="shared" si="237"/>
        <v>13.255761386600001</v>
      </c>
      <c r="BO229" s="323">
        <f t="shared" si="237"/>
        <v>0.93207215759999984</v>
      </c>
      <c r="BP229" s="324">
        <f t="shared" si="237"/>
        <v>1.0276268958000001</v>
      </c>
      <c r="BQ229" s="324">
        <f t="shared" ref="BQ229:CK229" si="238">+BQ231+BQ233</f>
        <v>1.021065833</v>
      </c>
      <c r="BR229" s="324">
        <f t="shared" si="238"/>
        <v>1.0832159299999999</v>
      </c>
      <c r="BS229" s="324">
        <f t="shared" si="238"/>
        <v>1.0044019799999999</v>
      </c>
      <c r="BT229" s="324">
        <f t="shared" si="238"/>
        <v>1.0454988279999999</v>
      </c>
      <c r="BU229" s="324">
        <f t="shared" si="238"/>
        <v>1.04959114</v>
      </c>
      <c r="BV229" s="324">
        <f t="shared" si="238"/>
        <v>0.97754619899999984</v>
      </c>
      <c r="BW229" s="324">
        <f t="shared" si="238"/>
        <v>1.0455416</v>
      </c>
      <c r="BX229" s="324">
        <f t="shared" si="238"/>
        <v>1.0753972979999999</v>
      </c>
      <c r="BY229" s="324">
        <f t="shared" si="238"/>
        <v>0.83387288479999988</v>
      </c>
      <c r="BZ229" s="325">
        <f t="shared" si="238"/>
        <v>0.79664259999999998</v>
      </c>
      <c r="CA229" s="323">
        <f t="shared" si="238"/>
        <v>0.75260452560000002</v>
      </c>
      <c r="CB229" s="324">
        <f t="shared" si="238"/>
        <v>0.71112752999999995</v>
      </c>
      <c r="CC229" s="324">
        <f t="shared" si="238"/>
        <v>0.90143702000000014</v>
      </c>
      <c r="CD229" s="324">
        <f t="shared" si="238"/>
        <v>0.7447913599999999</v>
      </c>
      <c r="CE229" s="324">
        <f t="shared" si="238"/>
        <v>0.72425132999999997</v>
      </c>
      <c r="CF229" s="324">
        <f t="shared" si="238"/>
        <v>0.90558932680000004</v>
      </c>
      <c r="CG229" s="324">
        <f t="shared" si="238"/>
        <v>0.95631778999999995</v>
      </c>
      <c r="CH229" s="324">
        <f t="shared" si="238"/>
        <v>0.70330887419999988</v>
      </c>
      <c r="CI229" s="324">
        <f t="shared" si="238"/>
        <v>0.77699208480000004</v>
      </c>
      <c r="CJ229" s="324">
        <f t="shared" si="238"/>
        <v>0.95044687999999988</v>
      </c>
      <c r="CK229" s="324">
        <f t="shared" si="238"/>
        <v>0.67757381359999991</v>
      </c>
      <c r="CL229" s="325">
        <f t="shared" ref="CL229" si="239">+CL231+CL233</f>
        <v>0.62711019999999984</v>
      </c>
      <c r="CM229" s="324">
        <f>SUM($BB229:$BM229)</f>
        <v>13.2557613866</v>
      </c>
      <c r="CN229" s="324">
        <f>SUM($BO229:$BZ229)</f>
        <v>11.892473346200001</v>
      </c>
      <c r="CO229" s="325">
        <f>SUM($CA229:$CL229)</f>
        <v>9.4315507350000001</v>
      </c>
      <c r="CP229" s="556">
        <f t="shared" ref="CP229" si="240">((CO229/CN229)-1)*100</f>
        <v>-20.693110167754458</v>
      </c>
      <c r="CQ229" s="270"/>
      <c r="CR229" s="269"/>
      <c r="CS229" s="271"/>
    </row>
    <row r="230" spans="1:97" ht="20.100000000000001" customHeight="1" x14ac:dyDescent="0.25">
      <c r="A230" s="549"/>
      <c r="B230" s="48" t="s">
        <v>162</v>
      </c>
      <c r="C230" s="70"/>
      <c r="D230" s="71"/>
      <c r="E230" s="72"/>
      <c r="F230" s="72"/>
      <c r="G230" s="73"/>
      <c r="H230" s="73"/>
      <c r="I230" s="73"/>
      <c r="J230" s="73"/>
      <c r="K230" s="73"/>
      <c r="L230" s="73"/>
      <c r="M230" s="73"/>
      <c r="N230" s="73"/>
      <c r="O230" s="320"/>
      <c r="P230" s="104"/>
      <c r="Q230" s="140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320"/>
      <c r="AC230" s="73"/>
      <c r="AD230" s="140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320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140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320"/>
      <c r="BN230" s="74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140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320"/>
      <c r="CM230" s="73"/>
      <c r="CN230" s="73"/>
      <c r="CO230" s="320"/>
      <c r="CP230" s="74"/>
      <c r="CQ230" s="270"/>
      <c r="CR230" s="269"/>
      <c r="CS230" s="271"/>
    </row>
    <row r="231" spans="1:97" ht="20.100000000000001" customHeight="1" thickBot="1" x14ac:dyDescent="0.3">
      <c r="A231" s="549"/>
      <c r="B231" s="598" t="s">
        <v>49</v>
      </c>
      <c r="C231" s="599"/>
      <c r="D231" s="46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47">
        <v>0</v>
      </c>
      <c r="P231" s="24">
        <f>SUM(D231:O231)</f>
        <v>0</v>
      </c>
      <c r="Q231" s="46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47">
        <v>0</v>
      </c>
      <c r="AC231" s="24">
        <f>SUM(Q231:AB231)</f>
        <v>0</v>
      </c>
      <c r="AD231" s="46">
        <v>0.64459560999999999</v>
      </c>
      <c r="AE231" s="32">
        <v>0.84254114000000013</v>
      </c>
      <c r="AF231" s="32">
        <v>0.78318211000000015</v>
      </c>
      <c r="AG231" s="32">
        <v>0.49393975000000007</v>
      </c>
      <c r="AH231" s="32">
        <v>0.89569405999999996</v>
      </c>
      <c r="AI231" s="32">
        <v>0.70143451000000001</v>
      </c>
      <c r="AJ231" s="32">
        <v>0.66885687999999988</v>
      </c>
      <c r="AK231" s="32">
        <v>1.14853085</v>
      </c>
      <c r="AL231" s="32">
        <v>1.2233265600000001</v>
      </c>
      <c r="AM231" s="32">
        <v>1.2551831200000001</v>
      </c>
      <c r="AN231" s="32">
        <v>0.93701870999999992</v>
      </c>
      <c r="AO231" s="47">
        <v>1.0979589699999999</v>
      </c>
      <c r="AP231" s="32">
        <v>0.58907310000000002</v>
      </c>
      <c r="AQ231" s="32">
        <v>0.97265836999999999</v>
      </c>
      <c r="AR231" s="32">
        <v>1.1167740899999998</v>
      </c>
      <c r="AS231" s="32">
        <v>0.9920500000000001</v>
      </c>
      <c r="AT231" s="32">
        <v>1.2801602599999999</v>
      </c>
      <c r="AU231" s="32">
        <v>1.14397449</v>
      </c>
      <c r="AV231" s="32">
        <v>1.2589835199999999</v>
      </c>
      <c r="AW231" s="32">
        <v>1.2440107999999999</v>
      </c>
      <c r="AX231" s="32">
        <v>1.0666682599999999</v>
      </c>
      <c r="AY231" s="32">
        <v>1.01486638</v>
      </c>
      <c r="AZ231" s="32">
        <v>1.2204032999999999</v>
      </c>
      <c r="BA231" s="32">
        <v>1.2678117499999999</v>
      </c>
      <c r="BB231" s="46">
        <v>0.77586443000000005</v>
      </c>
      <c r="BC231" s="32">
        <v>0.96921834000000007</v>
      </c>
      <c r="BD231" s="32">
        <v>1.13989001</v>
      </c>
      <c r="BE231" s="32">
        <v>1.1388555399999998</v>
      </c>
      <c r="BF231" s="32">
        <v>0.94039833000000006</v>
      </c>
      <c r="BG231" s="32">
        <v>0.95665324000000007</v>
      </c>
      <c r="BH231" s="32">
        <v>1.2190247400000001</v>
      </c>
      <c r="BI231" s="32">
        <v>0.98276311000000005</v>
      </c>
      <c r="BJ231" s="32">
        <v>1.2093842399999999</v>
      </c>
      <c r="BK231" s="32">
        <v>0.98111369999999998</v>
      </c>
      <c r="BL231" s="32">
        <v>1.0225340199999999</v>
      </c>
      <c r="BM231" s="47">
        <v>0.98850586000000007</v>
      </c>
      <c r="BN231" s="447">
        <f>SUM(BB231:BM231)</f>
        <v>12.324205560000001</v>
      </c>
      <c r="BO231" s="32">
        <v>0.89980161999999986</v>
      </c>
      <c r="BP231" s="32">
        <v>0.9554492</v>
      </c>
      <c r="BQ231" s="32">
        <v>0.96716647</v>
      </c>
      <c r="BR231" s="32">
        <v>0.99954451</v>
      </c>
      <c r="BS231" s="32">
        <v>0.88266441999999989</v>
      </c>
      <c r="BT231" s="32">
        <v>0.96109133000000002</v>
      </c>
      <c r="BU231" s="32">
        <v>0.96559729999999999</v>
      </c>
      <c r="BV231" s="32">
        <v>0.93636801999999986</v>
      </c>
      <c r="BW231" s="32">
        <v>1.00247452</v>
      </c>
      <c r="BX231" s="32">
        <v>1.06020377</v>
      </c>
      <c r="BY231" s="32">
        <v>0.79494114999999987</v>
      </c>
      <c r="BZ231" s="32">
        <v>0.76693880000000003</v>
      </c>
      <c r="CA231" s="46">
        <v>0.68961971</v>
      </c>
      <c r="CB231" s="32">
        <v>0.70203116999999993</v>
      </c>
      <c r="CC231" s="32">
        <v>0.81766270000000008</v>
      </c>
      <c r="CD231" s="32">
        <v>0.72695535999999994</v>
      </c>
      <c r="CE231" s="32">
        <v>0.71876332999999992</v>
      </c>
      <c r="CF231" s="32">
        <v>0.78074843999999999</v>
      </c>
      <c r="CG231" s="32">
        <v>0.83211062999999996</v>
      </c>
      <c r="CH231" s="32">
        <v>0.67012382999999986</v>
      </c>
      <c r="CI231" s="32">
        <v>0.76651906000000003</v>
      </c>
      <c r="CJ231" s="32">
        <v>0.83332609999999985</v>
      </c>
      <c r="CK231" s="32">
        <v>0.64712048999999994</v>
      </c>
      <c r="CL231" s="47">
        <v>0.56550739999999988</v>
      </c>
      <c r="CM231" s="377">
        <f>SUM($BB231:$BM231)</f>
        <v>12.324205560000001</v>
      </c>
      <c r="CN231" s="377">
        <f>SUM($BO231:$BZ231)</f>
        <v>11.192241109999999</v>
      </c>
      <c r="CO231" s="402">
        <f>SUM($CA231:$CL231)</f>
        <v>8.7504882199999994</v>
      </c>
      <c r="CP231" s="362">
        <f t="shared" ref="CP231:CP236" si="241">((CO231/CN231)-1)*100</f>
        <v>-21.816478630167758</v>
      </c>
      <c r="CQ231" s="270"/>
      <c r="CR231" s="269"/>
      <c r="CS231" s="271"/>
    </row>
    <row r="232" spans="1:97" ht="20.100000000000001" customHeight="1" x14ac:dyDescent="0.25">
      <c r="A232" s="549"/>
      <c r="B232" s="28" t="s">
        <v>59</v>
      </c>
      <c r="C232" s="19"/>
      <c r="D232" s="52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76"/>
      <c r="P232" s="80"/>
      <c r="Q232" s="52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76"/>
      <c r="AC232" s="80"/>
      <c r="AD232" s="52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7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52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76"/>
      <c r="BN232" s="453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52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76"/>
      <c r="CM232" s="564"/>
      <c r="CN232" s="565"/>
      <c r="CO232" s="566"/>
      <c r="CP232" s="363"/>
      <c r="CQ232" s="270"/>
      <c r="CR232" s="269"/>
      <c r="CS232" s="271"/>
    </row>
    <row r="233" spans="1:97" ht="20.100000000000001" customHeight="1" thickBot="1" x14ac:dyDescent="0.3">
      <c r="A233" s="549"/>
      <c r="B233" s="598" t="s">
        <v>49</v>
      </c>
      <c r="C233" s="633"/>
      <c r="D233" s="52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6">
        <v>0</v>
      </c>
      <c r="L233" s="26">
        <v>0</v>
      </c>
      <c r="M233" s="26">
        <v>0</v>
      </c>
      <c r="N233" s="26">
        <v>0</v>
      </c>
      <c r="O233" s="76">
        <v>0</v>
      </c>
      <c r="P233" s="24">
        <f>SUM(D233:O233)</f>
        <v>0</v>
      </c>
      <c r="Q233" s="52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>
        <v>0</v>
      </c>
      <c r="Y233" s="26">
        <v>0</v>
      </c>
      <c r="Z233" s="26">
        <v>0</v>
      </c>
      <c r="AA233" s="26">
        <v>0</v>
      </c>
      <c r="AB233" s="76">
        <v>0</v>
      </c>
      <c r="AC233" s="24">
        <f>SUM(Q233:AB233)</f>
        <v>0</v>
      </c>
      <c r="AD233" s="52">
        <v>0.22944320119999997</v>
      </c>
      <c r="AE233" s="26">
        <v>0.2351038168</v>
      </c>
      <c r="AF233" s="26">
        <v>0.17626257000000001</v>
      </c>
      <c r="AG233" s="26">
        <v>0.13476399040000001</v>
      </c>
      <c r="AH233" s="26">
        <v>0.31319266680000002</v>
      </c>
      <c r="AI233" s="26">
        <v>0.14817875680000003</v>
      </c>
      <c r="AJ233" s="26">
        <v>0.1541982492</v>
      </c>
      <c r="AK233" s="26">
        <v>0.2022790434</v>
      </c>
      <c r="AL233" s="26">
        <v>0.15897727580000001</v>
      </c>
      <c r="AM233" s="26">
        <v>0.2412592714</v>
      </c>
      <c r="AN233" s="26">
        <v>0.1297039408</v>
      </c>
      <c r="AO233" s="76">
        <v>0.18483124379999999</v>
      </c>
      <c r="AP233" s="26">
        <v>0.1083381964</v>
      </c>
      <c r="AQ233" s="26">
        <v>0.15567151039999999</v>
      </c>
      <c r="AR233" s="26">
        <v>0.21293542900000001</v>
      </c>
      <c r="AS233" s="26">
        <v>9.5133588200000008E-2</v>
      </c>
      <c r="AT233" s="26">
        <v>0.37932260239999999</v>
      </c>
      <c r="AU233" s="26">
        <v>0.32365233040000002</v>
      </c>
      <c r="AV233" s="26">
        <v>9.5026160600000006E-2</v>
      </c>
      <c r="AW233" s="26">
        <v>0.13486204340000002</v>
      </c>
      <c r="AX233" s="26">
        <v>0.13631622620000003</v>
      </c>
      <c r="AY233" s="26">
        <v>0.1408984318</v>
      </c>
      <c r="AZ233" s="26">
        <v>0.17380399959999998</v>
      </c>
      <c r="BA233" s="26">
        <v>0.13716199560000003</v>
      </c>
      <c r="BB233" s="52">
        <v>0.13648367880000001</v>
      </c>
      <c r="BC233" s="26">
        <v>0.14333050760000002</v>
      </c>
      <c r="BD233" s="26">
        <v>5.8648678199999991E-2</v>
      </c>
      <c r="BE233" s="26">
        <v>3.659370960000001E-2</v>
      </c>
      <c r="BF233" s="26">
        <v>7.2702348600000008E-2</v>
      </c>
      <c r="BG233" s="26">
        <v>6.9477325399999998E-2</v>
      </c>
      <c r="BH233" s="26">
        <v>9.6208550199999993E-2</v>
      </c>
      <c r="BI233" s="26">
        <v>3.2200565600000002E-2</v>
      </c>
      <c r="BJ233" s="26">
        <v>0.13053139400000002</v>
      </c>
      <c r="BK233" s="26">
        <v>5.4641958000000004E-2</v>
      </c>
      <c r="BL233" s="26">
        <v>5.4030869199999998E-2</v>
      </c>
      <c r="BM233" s="76">
        <v>4.6706241400000001E-2</v>
      </c>
      <c r="BN233" s="447">
        <f>SUM(BB233:BM233)</f>
        <v>0.93155582660000003</v>
      </c>
      <c r="BO233" s="26">
        <v>3.2270537600000003E-2</v>
      </c>
      <c r="BP233" s="26">
        <v>7.2177695799999997E-2</v>
      </c>
      <c r="BQ233" s="26">
        <v>5.3899363000000006E-2</v>
      </c>
      <c r="BR233" s="26">
        <v>8.3671419999999996E-2</v>
      </c>
      <c r="BS233" s="26">
        <v>0.12173756000000001</v>
      </c>
      <c r="BT233" s="26">
        <v>8.4407497999999997E-2</v>
      </c>
      <c r="BU233" s="26">
        <v>8.3993840000000014E-2</v>
      </c>
      <c r="BV233" s="26">
        <v>4.1178178999999995E-2</v>
      </c>
      <c r="BW233" s="26">
        <v>4.3067080000000001E-2</v>
      </c>
      <c r="BX233" s="26">
        <v>1.5193528000000001E-2</v>
      </c>
      <c r="BY233" s="26">
        <v>3.8931734800000006E-2</v>
      </c>
      <c r="BZ233" s="26">
        <v>2.9703800000000002E-2</v>
      </c>
      <c r="CA233" s="52">
        <v>6.2984815600000008E-2</v>
      </c>
      <c r="CB233" s="26">
        <v>9.0963600000000013E-3</v>
      </c>
      <c r="CC233" s="26">
        <v>8.3774320000000013E-2</v>
      </c>
      <c r="CD233" s="26">
        <v>1.7836000000000001E-2</v>
      </c>
      <c r="CE233" s="26">
        <v>5.4879999999999998E-3</v>
      </c>
      <c r="CF233" s="26">
        <v>0.12484088680000001</v>
      </c>
      <c r="CG233" s="26">
        <v>0.12420716</v>
      </c>
      <c r="CH233" s="26">
        <v>3.3185044200000006E-2</v>
      </c>
      <c r="CI233" s="26">
        <v>1.0473024800000001E-2</v>
      </c>
      <c r="CJ233" s="26">
        <v>0.11712077999999999</v>
      </c>
      <c r="CK233" s="26">
        <v>3.0453323600000002E-2</v>
      </c>
      <c r="CL233" s="76">
        <v>6.1602800000000006E-2</v>
      </c>
      <c r="CM233" s="377">
        <f>SUM($BB233:$BM233)</f>
        <v>0.93155582660000003</v>
      </c>
      <c r="CN233" s="377">
        <f>SUM($BO233:$BZ233)</f>
        <v>0.70023223619999997</v>
      </c>
      <c r="CO233" s="402">
        <f>SUM($CA233:$CL233)</f>
        <v>0.68106251499999992</v>
      </c>
      <c r="CP233" s="362">
        <f t="shared" si="241"/>
        <v>-2.7376233496517854</v>
      </c>
      <c r="CQ233" s="270"/>
      <c r="CR233" s="269"/>
      <c r="CS233" s="271"/>
    </row>
    <row r="234" spans="1:97" ht="20.100000000000001" customHeight="1" thickBot="1" x14ac:dyDescent="0.3">
      <c r="A234" s="549"/>
      <c r="B234" s="329"/>
      <c r="C234" s="326" t="s">
        <v>115</v>
      </c>
      <c r="D234" s="323">
        <f>+D235+D236</f>
        <v>0</v>
      </c>
      <c r="E234" s="324">
        <f t="shared" ref="E234:BP234" si="242">+E235+E236</f>
        <v>0</v>
      </c>
      <c r="F234" s="324">
        <f t="shared" si="242"/>
        <v>0</v>
      </c>
      <c r="G234" s="324">
        <f t="shared" si="242"/>
        <v>0</v>
      </c>
      <c r="H234" s="324">
        <f t="shared" si="242"/>
        <v>0</v>
      </c>
      <c r="I234" s="324">
        <f t="shared" si="242"/>
        <v>0</v>
      </c>
      <c r="J234" s="324">
        <f t="shared" si="242"/>
        <v>0</v>
      </c>
      <c r="K234" s="324">
        <f t="shared" si="242"/>
        <v>0</v>
      </c>
      <c r="L234" s="324">
        <f t="shared" si="242"/>
        <v>0</v>
      </c>
      <c r="M234" s="324">
        <f t="shared" si="242"/>
        <v>0</v>
      </c>
      <c r="N234" s="324">
        <f t="shared" si="242"/>
        <v>0</v>
      </c>
      <c r="O234" s="325">
        <f t="shared" si="242"/>
        <v>0</v>
      </c>
      <c r="P234" s="323">
        <f t="shared" si="242"/>
        <v>0</v>
      </c>
      <c r="Q234" s="323">
        <f t="shared" si="242"/>
        <v>0</v>
      </c>
      <c r="R234" s="324">
        <f t="shared" si="242"/>
        <v>0</v>
      </c>
      <c r="S234" s="324">
        <f t="shared" si="242"/>
        <v>0</v>
      </c>
      <c r="T234" s="324">
        <f t="shared" si="242"/>
        <v>0</v>
      </c>
      <c r="U234" s="324">
        <f t="shared" si="242"/>
        <v>0</v>
      </c>
      <c r="V234" s="324">
        <f t="shared" si="242"/>
        <v>0</v>
      </c>
      <c r="W234" s="324">
        <f t="shared" si="242"/>
        <v>0</v>
      </c>
      <c r="X234" s="324">
        <f t="shared" si="242"/>
        <v>0</v>
      </c>
      <c r="Y234" s="324">
        <f t="shared" si="242"/>
        <v>0</v>
      </c>
      <c r="Z234" s="324">
        <f t="shared" si="242"/>
        <v>0</v>
      </c>
      <c r="AA234" s="324">
        <f t="shared" si="242"/>
        <v>0</v>
      </c>
      <c r="AB234" s="325">
        <f t="shared" si="242"/>
        <v>0</v>
      </c>
      <c r="AC234" s="323">
        <f t="shared" si="242"/>
        <v>0</v>
      </c>
      <c r="AD234" s="323">
        <f t="shared" si="242"/>
        <v>788</v>
      </c>
      <c r="AE234" s="324">
        <f t="shared" si="242"/>
        <v>758</v>
      </c>
      <c r="AF234" s="324">
        <f t="shared" si="242"/>
        <v>806</v>
      </c>
      <c r="AG234" s="324">
        <f t="shared" si="242"/>
        <v>838</v>
      </c>
      <c r="AH234" s="324">
        <f t="shared" si="242"/>
        <v>937</v>
      </c>
      <c r="AI234" s="324">
        <f t="shared" si="242"/>
        <v>837</v>
      </c>
      <c r="AJ234" s="324">
        <f t="shared" si="242"/>
        <v>794</v>
      </c>
      <c r="AK234" s="324">
        <f t="shared" si="242"/>
        <v>872</v>
      </c>
      <c r="AL234" s="324">
        <f t="shared" si="242"/>
        <v>919</v>
      </c>
      <c r="AM234" s="324">
        <f t="shared" si="242"/>
        <v>933</v>
      </c>
      <c r="AN234" s="324">
        <f t="shared" si="242"/>
        <v>834</v>
      </c>
      <c r="AO234" s="325">
        <f t="shared" si="242"/>
        <v>946</v>
      </c>
      <c r="AP234" s="323">
        <f t="shared" si="242"/>
        <v>778</v>
      </c>
      <c r="AQ234" s="324">
        <f t="shared" si="242"/>
        <v>845</v>
      </c>
      <c r="AR234" s="324">
        <f t="shared" si="242"/>
        <v>1081</v>
      </c>
      <c r="AS234" s="324">
        <f t="shared" si="242"/>
        <v>876</v>
      </c>
      <c r="AT234" s="324">
        <f t="shared" si="242"/>
        <v>1163</v>
      </c>
      <c r="AU234" s="324">
        <f t="shared" si="242"/>
        <v>1054</v>
      </c>
      <c r="AV234" s="324">
        <f t="shared" si="242"/>
        <v>1159</v>
      </c>
      <c r="AW234" s="324">
        <f t="shared" si="242"/>
        <v>1115</v>
      </c>
      <c r="AX234" s="324">
        <f t="shared" si="242"/>
        <v>1122</v>
      </c>
      <c r="AY234" s="324">
        <f t="shared" si="242"/>
        <v>1210</v>
      </c>
      <c r="AZ234" s="324">
        <f t="shared" si="242"/>
        <v>1085</v>
      </c>
      <c r="BA234" s="325">
        <f t="shared" si="242"/>
        <v>1067</v>
      </c>
      <c r="BB234" s="323">
        <f t="shared" si="242"/>
        <v>933</v>
      </c>
      <c r="BC234" s="324">
        <f t="shared" si="242"/>
        <v>923</v>
      </c>
      <c r="BD234" s="324">
        <f t="shared" si="242"/>
        <v>1150</v>
      </c>
      <c r="BE234" s="324">
        <f t="shared" si="242"/>
        <v>1224</v>
      </c>
      <c r="BF234" s="324">
        <f t="shared" si="242"/>
        <v>1194</v>
      </c>
      <c r="BG234" s="324">
        <f t="shared" si="242"/>
        <v>1017</v>
      </c>
      <c r="BH234" s="324">
        <f t="shared" si="242"/>
        <v>1029</v>
      </c>
      <c r="BI234" s="324">
        <f t="shared" si="242"/>
        <v>1037</v>
      </c>
      <c r="BJ234" s="324">
        <f t="shared" si="242"/>
        <v>1020</v>
      </c>
      <c r="BK234" s="324">
        <f t="shared" si="242"/>
        <v>1128</v>
      </c>
      <c r="BL234" s="324">
        <f t="shared" si="242"/>
        <v>1016</v>
      </c>
      <c r="BM234" s="325">
        <f t="shared" si="242"/>
        <v>956</v>
      </c>
      <c r="BN234" s="323">
        <f t="shared" si="242"/>
        <v>12627</v>
      </c>
      <c r="BO234" s="323">
        <f t="shared" si="242"/>
        <v>735</v>
      </c>
      <c r="BP234" s="324">
        <f t="shared" si="242"/>
        <v>811</v>
      </c>
      <c r="BQ234" s="324">
        <f t="shared" ref="BQ234:CK234" si="243">+BQ235+BQ236</f>
        <v>728</v>
      </c>
      <c r="BR234" s="324">
        <f t="shared" si="243"/>
        <v>843</v>
      </c>
      <c r="BS234" s="324">
        <f t="shared" si="243"/>
        <v>832</v>
      </c>
      <c r="BT234" s="324">
        <f t="shared" si="243"/>
        <v>754</v>
      </c>
      <c r="BU234" s="324">
        <f t="shared" si="243"/>
        <v>722</v>
      </c>
      <c r="BV234" s="324">
        <f t="shared" si="243"/>
        <v>732</v>
      </c>
      <c r="BW234" s="324">
        <f t="shared" si="243"/>
        <v>771</v>
      </c>
      <c r="BX234" s="324">
        <f t="shared" si="243"/>
        <v>803</v>
      </c>
      <c r="BY234" s="324">
        <f t="shared" si="243"/>
        <v>662</v>
      </c>
      <c r="BZ234" s="325">
        <f t="shared" si="243"/>
        <v>637</v>
      </c>
      <c r="CA234" s="323">
        <f t="shared" si="243"/>
        <v>574</v>
      </c>
      <c r="CB234" s="324">
        <f t="shared" si="243"/>
        <v>531</v>
      </c>
      <c r="CC234" s="324">
        <f t="shared" si="243"/>
        <v>716</v>
      </c>
      <c r="CD234" s="324">
        <f t="shared" si="243"/>
        <v>672</v>
      </c>
      <c r="CE234" s="324">
        <f t="shared" si="243"/>
        <v>667</v>
      </c>
      <c r="CF234" s="324">
        <f t="shared" si="243"/>
        <v>606</v>
      </c>
      <c r="CG234" s="324">
        <f t="shared" si="243"/>
        <v>604</v>
      </c>
      <c r="CH234" s="324">
        <f t="shared" si="243"/>
        <v>586</v>
      </c>
      <c r="CI234" s="324">
        <f t="shared" si="243"/>
        <v>574</v>
      </c>
      <c r="CJ234" s="324">
        <f t="shared" si="243"/>
        <v>594</v>
      </c>
      <c r="CK234" s="324">
        <f t="shared" si="243"/>
        <v>473</v>
      </c>
      <c r="CL234" s="325">
        <f t="shared" ref="CL234" si="244">+CL235+CL236</f>
        <v>496</v>
      </c>
      <c r="CM234" s="324">
        <f>SUM($BB234:$BM234)</f>
        <v>12627</v>
      </c>
      <c r="CN234" s="324">
        <f>SUM($BO234:$BZ234)</f>
        <v>9030</v>
      </c>
      <c r="CO234" s="325">
        <f>SUM($CA234:$CL234)</f>
        <v>7093</v>
      </c>
      <c r="CP234" s="556">
        <f t="shared" si="241"/>
        <v>-21.450719822812847</v>
      </c>
      <c r="CQ234" s="270"/>
      <c r="CR234" s="269"/>
      <c r="CS234" s="271"/>
    </row>
    <row r="235" spans="1:97" ht="20.100000000000001" customHeight="1" thickBot="1" x14ac:dyDescent="0.3">
      <c r="A235" s="549"/>
      <c r="B235" s="631" t="s">
        <v>41</v>
      </c>
      <c r="C235" s="632"/>
      <c r="D235" s="157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158">
        <v>0</v>
      </c>
      <c r="P235" s="375">
        <f>+SUM(D235:O235)</f>
        <v>0</v>
      </c>
      <c r="Q235" s="157">
        <v>0</v>
      </c>
      <c r="R235" s="33">
        <v>0</v>
      </c>
      <c r="S235" s="33">
        <v>0</v>
      </c>
      <c r="T235" s="33">
        <v>0</v>
      </c>
      <c r="U235" s="33">
        <v>0</v>
      </c>
      <c r="V235" s="33">
        <v>0</v>
      </c>
      <c r="W235" s="33">
        <v>0</v>
      </c>
      <c r="X235" s="33">
        <v>0</v>
      </c>
      <c r="Y235" s="33">
        <v>0</v>
      </c>
      <c r="Z235" s="33">
        <v>0</v>
      </c>
      <c r="AA235" s="33">
        <v>0</v>
      </c>
      <c r="AB235" s="158">
        <v>0</v>
      </c>
      <c r="AC235" s="375">
        <v>0</v>
      </c>
      <c r="AD235" s="157">
        <v>724</v>
      </c>
      <c r="AE235" s="33">
        <v>705</v>
      </c>
      <c r="AF235" s="33">
        <v>746</v>
      </c>
      <c r="AG235" s="33">
        <v>785</v>
      </c>
      <c r="AH235" s="33">
        <v>870</v>
      </c>
      <c r="AI235" s="33">
        <v>788</v>
      </c>
      <c r="AJ235" s="33">
        <v>738</v>
      </c>
      <c r="AK235" s="33">
        <v>819</v>
      </c>
      <c r="AL235" s="33">
        <v>873</v>
      </c>
      <c r="AM235" s="33">
        <v>889</v>
      </c>
      <c r="AN235" s="33">
        <v>785</v>
      </c>
      <c r="AO235" s="158">
        <v>902</v>
      </c>
      <c r="AP235" s="33">
        <v>742</v>
      </c>
      <c r="AQ235" s="33">
        <v>804</v>
      </c>
      <c r="AR235" s="33">
        <v>1032</v>
      </c>
      <c r="AS235" s="33">
        <v>849</v>
      </c>
      <c r="AT235" s="33">
        <v>1118</v>
      </c>
      <c r="AU235" s="33">
        <v>1008</v>
      </c>
      <c r="AV235" s="33">
        <v>1130</v>
      </c>
      <c r="AW235" s="33">
        <v>1078</v>
      </c>
      <c r="AX235" s="33">
        <v>1086</v>
      </c>
      <c r="AY235" s="33">
        <v>1179</v>
      </c>
      <c r="AZ235" s="33">
        <v>1063</v>
      </c>
      <c r="BA235" s="33">
        <v>1038</v>
      </c>
      <c r="BB235" s="157">
        <v>901</v>
      </c>
      <c r="BC235" s="33">
        <v>894</v>
      </c>
      <c r="BD235" s="33">
        <v>1126</v>
      </c>
      <c r="BE235" s="33">
        <v>1201</v>
      </c>
      <c r="BF235" s="33">
        <v>1169</v>
      </c>
      <c r="BG235" s="33">
        <v>1002</v>
      </c>
      <c r="BH235" s="33">
        <v>1006</v>
      </c>
      <c r="BI235" s="33">
        <v>1019</v>
      </c>
      <c r="BJ235" s="33">
        <v>1000</v>
      </c>
      <c r="BK235" s="33">
        <v>1109</v>
      </c>
      <c r="BL235" s="33">
        <v>993</v>
      </c>
      <c r="BM235" s="158">
        <v>942</v>
      </c>
      <c r="BN235" s="33">
        <f>SUM(BB235:BM235)</f>
        <v>12362</v>
      </c>
      <c r="BO235" s="157">
        <v>724</v>
      </c>
      <c r="BP235" s="33">
        <v>790</v>
      </c>
      <c r="BQ235" s="33">
        <v>713</v>
      </c>
      <c r="BR235" s="33">
        <v>830</v>
      </c>
      <c r="BS235" s="33">
        <v>813</v>
      </c>
      <c r="BT235" s="33">
        <v>742</v>
      </c>
      <c r="BU235" s="33">
        <v>712</v>
      </c>
      <c r="BV235" s="33">
        <v>720</v>
      </c>
      <c r="BW235" s="33">
        <v>759</v>
      </c>
      <c r="BX235" s="33">
        <v>792</v>
      </c>
      <c r="BY235" s="33">
        <v>651</v>
      </c>
      <c r="BZ235" s="158">
        <v>630</v>
      </c>
      <c r="CA235" s="33">
        <v>559</v>
      </c>
      <c r="CB235" s="33">
        <v>525</v>
      </c>
      <c r="CC235" s="33">
        <v>708</v>
      </c>
      <c r="CD235" s="33">
        <v>669</v>
      </c>
      <c r="CE235" s="33">
        <v>665</v>
      </c>
      <c r="CF235" s="33">
        <v>597</v>
      </c>
      <c r="CG235" s="33">
        <v>597</v>
      </c>
      <c r="CH235" s="33">
        <v>579</v>
      </c>
      <c r="CI235" s="33">
        <v>569</v>
      </c>
      <c r="CJ235" s="33">
        <v>582</v>
      </c>
      <c r="CK235" s="33">
        <v>464</v>
      </c>
      <c r="CL235" s="158">
        <v>492</v>
      </c>
      <c r="CM235" s="139">
        <f>SUM($BB235:$BM235)</f>
        <v>12362</v>
      </c>
      <c r="CN235" s="375">
        <f>SUM($BO235:$BZ235)</f>
        <v>8876</v>
      </c>
      <c r="CO235" s="375">
        <f>SUM($CA235:$CL235)</f>
        <v>7006</v>
      </c>
      <c r="CP235" s="371">
        <f t="shared" si="241"/>
        <v>-21.068048670572324</v>
      </c>
      <c r="CQ235" s="270"/>
      <c r="CR235" s="269"/>
      <c r="CS235" s="271"/>
    </row>
    <row r="236" spans="1:97" ht="20.100000000000001" customHeight="1" thickBot="1" x14ac:dyDescent="0.3">
      <c r="A236" s="549"/>
      <c r="B236" s="559" t="s">
        <v>39</v>
      </c>
      <c r="C236" s="560"/>
      <c r="D236" s="157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3">
        <v>0</v>
      </c>
      <c r="N236" s="33">
        <v>0</v>
      </c>
      <c r="O236" s="158">
        <v>0</v>
      </c>
      <c r="P236" s="375">
        <f>+SUM(D236:O236)</f>
        <v>0</v>
      </c>
      <c r="Q236" s="157">
        <v>0</v>
      </c>
      <c r="R236" s="33">
        <v>0</v>
      </c>
      <c r="S236" s="33">
        <v>0</v>
      </c>
      <c r="T236" s="33">
        <v>0</v>
      </c>
      <c r="U236" s="33">
        <v>0</v>
      </c>
      <c r="V236" s="33">
        <v>0</v>
      </c>
      <c r="W236" s="33">
        <v>0</v>
      </c>
      <c r="X236" s="33">
        <v>0</v>
      </c>
      <c r="Y236" s="33">
        <v>0</v>
      </c>
      <c r="Z236" s="33">
        <v>0</v>
      </c>
      <c r="AA236" s="33">
        <v>0</v>
      </c>
      <c r="AB236" s="158">
        <v>0</v>
      </c>
      <c r="AC236" s="375">
        <v>0</v>
      </c>
      <c r="AD236" s="157">
        <v>64</v>
      </c>
      <c r="AE236" s="33">
        <v>53</v>
      </c>
      <c r="AF236" s="33">
        <v>60</v>
      </c>
      <c r="AG236" s="33">
        <v>53</v>
      </c>
      <c r="AH236" s="33">
        <v>67</v>
      </c>
      <c r="AI236" s="33">
        <v>49</v>
      </c>
      <c r="AJ236" s="33">
        <v>56</v>
      </c>
      <c r="AK236" s="33">
        <v>53</v>
      </c>
      <c r="AL236" s="33">
        <v>46</v>
      </c>
      <c r="AM236" s="33">
        <v>44</v>
      </c>
      <c r="AN236" s="33">
        <v>49</v>
      </c>
      <c r="AO236" s="158">
        <v>44</v>
      </c>
      <c r="AP236" s="33">
        <v>36</v>
      </c>
      <c r="AQ236" s="33">
        <v>41</v>
      </c>
      <c r="AR236" s="33">
        <v>49</v>
      </c>
      <c r="AS236" s="33">
        <v>27</v>
      </c>
      <c r="AT236" s="33">
        <v>45</v>
      </c>
      <c r="AU236" s="33">
        <v>46</v>
      </c>
      <c r="AV236" s="33">
        <v>29</v>
      </c>
      <c r="AW236" s="33">
        <v>37</v>
      </c>
      <c r="AX236" s="33">
        <v>36</v>
      </c>
      <c r="AY236" s="33">
        <v>31</v>
      </c>
      <c r="AZ236" s="33">
        <v>22</v>
      </c>
      <c r="BA236" s="33">
        <v>29</v>
      </c>
      <c r="BB236" s="157">
        <v>32</v>
      </c>
      <c r="BC236" s="33">
        <v>29</v>
      </c>
      <c r="BD236" s="33">
        <v>24</v>
      </c>
      <c r="BE236" s="33">
        <v>23</v>
      </c>
      <c r="BF236" s="33">
        <v>25</v>
      </c>
      <c r="BG236" s="33">
        <v>15</v>
      </c>
      <c r="BH236" s="33">
        <v>23</v>
      </c>
      <c r="BI236" s="33">
        <v>18</v>
      </c>
      <c r="BJ236" s="33">
        <v>20</v>
      </c>
      <c r="BK236" s="33">
        <v>19</v>
      </c>
      <c r="BL236" s="33">
        <v>23</v>
      </c>
      <c r="BM236" s="158">
        <v>14</v>
      </c>
      <c r="BN236" s="33">
        <f>SUM(BB236:BM236)</f>
        <v>265</v>
      </c>
      <c r="BO236" s="157">
        <v>11</v>
      </c>
      <c r="BP236" s="33">
        <v>21</v>
      </c>
      <c r="BQ236" s="33">
        <v>15</v>
      </c>
      <c r="BR236" s="33">
        <v>13</v>
      </c>
      <c r="BS236" s="33">
        <v>19</v>
      </c>
      <c r="BT236" s="33">
        <v>12</v>
      </c>
      <c r="BU236" s="33">
        <v>10</v>
      </c>
      <c r="BV236" s="33">
        <v>12</v>
      </c>
      <c r="BW236" s="33">
        <v>12</v>
      </c>
      <c r="BX236" s="33">
        <v>11</v>
      </c>
      <c r="BY236" s="33">
        <v>11</v>
      </c>
      <c r="BZ236" s="158">
        <v>7</v>
      </c>
      <c r="CA236" s="33">
        <v>15</v>
      </c>
      <c r="CB236" s="33">
        <v>6</v>
      </c>
      <c r="CC236" s="33">
        <v>8</v>
      </c>
      <c r="CD236" s="33">
        <v>3</v>
      </c>
      <c r="CE236" s="33">
        <v>2</v>
      </c>
      <c r="CF236" s="33">
        <v>9</v>
      </c>
      <c r="CG236" s="33">
        <v>7</v>
      </c>
      <c r="CH236" s="33">
        <v>7</v>
      </c>
      <c r="CI236" s="33">
        <v>5</v>
      </c>
      <c r="CJ236" s="33">
        <v>12</v>
      </c>
      <c r="CK236" s="33">
        <v>9</v>
      </c>
      <c r="CL236" s="158">
        <v>4</v>
      </c>
      <c r="CM236" s="139">
        <f>SUM($BB236:$BM236)</f>
        <v>265</v>
      </c>
      <c r="CN236" s="375">
        <f>SUM($BO236:$BZ236)</f>
        <v>154</v>
      </c>
      <c r="CO236" s="375">
        <f>SUM($CA236:$CL236)</f>
        <v>87</v>
      </c>
      <c r="CP236" s="371">
        <f t="shared" si="241"/>
        <v>-43.506493506493506</v>
      </c>
      <c r="CQ236" s="270"/>
      <c r="CR236" s="269"/>
      <c r="CS236" s="271"/>
    </row>
    <row r="237" spans="1:97" ht="20.100000000000001" customHeight="1" x14ac:dyDescent="0.25">
      <c r="A237" s="549"/>
      <c r="B237" s="544" t="s">
        <v>203</v>
      </c>
      <c r="C237" s="558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11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11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111"/>
      <c r="CN237" s="111"/>
      <c r="CO237" s="111"/>
      <c r="CP237" s="545"/>
      <c r="CQ237" s="270"/>
      <c r="CR237" s="269"/>
      <c r="CS237" s="271"/>
    </row>
    <row r="238" spans="1:97" ht="20.100000000000001" customHeight="1" x14ac:dyDescent="0.25">
      <c r="A238" s="549"/>
      <c r="B238" s="353"/>
      <c r="C238" s="473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80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80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80"/>
      <c r="CN238" s="80"/>
      <c r="CO238" s="80"/>
      <c r="CP238" s="543"/>
      <c r="CQ238" s="270"/>
      <c r="CR238" s="269"/>
      <c r="CS238" s="271"/>
    </row>
    <row r="239" spans="1:97" ht="20.100000000000001" customHeight="1" thickBot="1" x14ac:dyDescent="0.3">
      <c r="A239" s="549"/>
      <c r="B239" s="165" t="s">
        <v>196</v>
      </c>
      <c r="C239" s="166"/>
      <c r="D239" s="166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403"/>
      <c r="AT239" s="403"/>
      <c r="AU239" s="403"/>
      <c r="AV239" s="403"/>
      <c r="AW239" s="403"/>
      <c r="AX239" s="403"/>
      <c r="AY239" s="403"/>
      <c r="AZ239" s="403"/>
      <c r="BA239" s="403"/>
      <c r="BB239" s="403"/>
      <c r="BC239" s="403"/>
      <c r="BD239" s="40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40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403"/>
      <c r="CC239" s="73"/>
      <c r="CD239" s="73"/>
      <c r="CE239" s="73"/>
      <c r="CF239" s="73"/>
      <c r="CG239" s="73"/>
      <c r="CH239" s="73"/>
      <c r="CI239" s="73"/>
      <c r="CJ239" s="73"/>
      <c r="CK239" s="403"/>
      <c r="CL239" s="73"/>
      <c r="CM239" s="73"/>
      <c r="CN239" s="81"/>
      <c r="CO239" s="81"/>
      <c r="CP239" s="81"/>
      <c r="CR239" s="269"/>
      <c r="CS239" s="271"/>
    </row>
    <row r="240" spans="1:97" ht="17.25" customHeight="1" x14ac:dyDescent="0.25">
      <c r="A240" s="549"/>
      <c r="B240" s="131"/>
      <c r="C240" s="167"/>
      <c r="D240" s="621"/>
      <c r="E240" s="622"/>
      <c r="F240" s="622"/>
      <c r="G240" s="622"/>
      <c r="H240" s="622"/>
      <c r="I240" s="622"/>
      <c r="J240" s="622"/>
      <c r="K240" s="622"/>
      <c r="L240" s="622"/>
      <c r="M240" s="622"/>
      <c r="N240" s="622"/>
      <c r="O240" s="622"/>
      <c r="P240" s="616" t="s">
        <v>76</v>
      </c>
      <c r="Q240" s="618"/>
      <c r="R240" s="619"/>
      <c r="S240" s="619"/>
      <c r="T240" s="619"/>
      <c r="U240" s="619"/>
      <c r="V240" s="619"/>
      <c r="W240" s="619"/>
      <c r="X240" s="619"/>
      <c r="Y240" s="619"/>
      <c r="Z240" s="619"/>
      <c r="AA240" s="619"/>
      <c r="AB240" s="620"/>
      <c r="AC240" s="616" t="s">
        <v>75</v>
      </c>
      <c r="AD240" s="265"/>
      <c r="AE240" s="265"/>
      <c r="AF240" s="265"/>
      <c r="AG240" s="265"/>
      <c r="AH240" s="265"/>
      <c r="AI240" s="265"/>
      <c r="AJ240" s="265"/>
      <c r="AK240" s="265"/>
      <c r="AL240" s="265"/>
      <c r="AM240" s="265"/>
      <c r="AN240" s="265"/>
      <c r="AO240" s="265"/>
      <c r="AP240" s="264"/>
      <c r="AQ240" s="265"/>
      <c r="AR240" s="265"/>
      <c r="AS240" s="265"/>
      <c r="AT240" s="265"/>
      <c r="AU240" s="265"/>
      <c r="AV240" s="265"/>
      <c r="AW240" s="265"/>
      <c r="AX240" s="265"/>
      <c r="AY240" s="265"/>
      <c r="AZ240" s="265"/>
      <c r="BA240" s="415"/>
      <c r="BB240" s="265"/>
      <c r="BC240" s="265"/>
      <c r="BD240" s="265"/>
      <c r="BE240" s="265"/>
      <c r="BF240" s="265"/>
      <c r="BG240" s="265"/>
      <c r="BH240" s="265"/>
      <c r="BI240" s="265"/>
      <c r="BJ240" s="265"/>
      <c r="BK240" s="265"/>
      <c r="BL240" s="265"/>
      <c r="BM240" s="265"/>
      <c r="BN240" s="637" t="s">
        <v>169</v>
      </c>
      <c r="BO240" s="264"/>
      <c r="BP240" s="265"/>
      <c r="BQ240" s="265"/>
      <c r="BR240" s="265"/>
      <c r="BS240" s="265"/>
      <c r="BT240" s="265"/>
      <c r="BU240" s="265"/>
      <c r="BV240" s="265"/>
      <c r="BW240" s="390"/>
      <c r="BX240" s="390"/>
      <c r="BY240" s="390"/>
      <c r="BZ240" s="379"/>
      <c r="CA240" s="390"/>
      <c r="CB240" s="390"/>
      <c r="CC240" s="390"/>
      <c r="CD240" s="390"/>
      <c r="CE240" s="390"/>
      <c r="CF240" s="390"/>
      <c r="CG240" s="390"/>
      <c r="CH240" s="390"/>
      <c r="CI240" s="390"/>
      <c r="CJ240" s="390"/>
      <c r="CK240" s="390"/>
      <c r="CL240" s="379"/>
      <c r="CM240" s="80"/>
      <c r="CN240" s="81"/>
      <c r="CO240" s="81"/>
      <c r="CP240" s="81"/>
      <c r="CR240" s="271"/>
      <c r="CS240" s="271"/>
    </row>
    <row r="241" spans="1:117" s="40" customFormat="1" ht="20.100000000000001" customHeight="1" thickBot="1" x14ac:dyDescent="0.3">
      <c r="A241" s="549"/>
      <c r="B241" s="641" t="s">
        <v>47</v>
      </c>
      <c r="C241" s="642"/>
      <c r="D241" s="132" t="s">
        <v>2</v>
      </c>
      <c r="E241" s="133" t="s">
        <v>3</v>
      </c>
      <c r="F241" s="133" t="s">
        <v>4</v>
      </c>
      <c r="G241" s="133" t="s">
        <v>5</v>
      </c>
      <c r="H241" s="133" t="s">
        <v>6</v>
      </c>
      <c r="I241" s="133" t="s">
        <v>7</v>
      </c>
      <c r="J241" s="133" t="s">
        <v>43</v>
      </c>
      <c r="K241" s="133" t="s">
        <v>44</v>
      </c>
      <c r="L241" s="133" t="s">
        <v>45</v>
      </c>
      <c r="M241" s="133" t="s">
        <v>65</v>
      </c>
      <c r="N241" s="133" t="s">
        <v>66</v>
      </c>
      <c r="O241" s="133" t="s">
        <v>67</v>
      </c>
      <c r="P241" s="617"/>
      <c r="Q241" s="266" t="s">
        <v>2</v>
      </c>
      <c r="R241" s="267" t="s">
        <v>3</v>
      </c>
      <c r="S241" s="267" t="s">
        <v>4</v>
      </c>
      <c r="T241" s="267" t="s">
        <v>5</v>
      </c>
      <c r="U241" s="267" t="s">
        <v>6</v>
      </c>
      <c r="V241" s="267" t="s">
        <v>7</v>
      </c>
      <c r="W241" s="267" t="s">
        <v>43</v>
      </c>
      <c r="X241" s="267" t="s">
        <v>44</v>
      </c>
      <c r="Y241" s="267" t="s">
        <v>45</v>
      </c>
      <c r="Z241" s="267" t="s">
        <v>65</v>
      </c>
      <c r="AA241" s="267" t="s">
        <v>66</v>
      </c>
      <c r="AB241" s="416" t="s">
        <v>67</v>
      </c>
      <c r="AC241" s="617"/>
      <c r="AD241" s="267" t="s">
        <v>2</v>
      </c>
      <c r="AE241" s="267" t="s">
        <v>3</v>
      </c>
      <c r="AF241" s="267" t="s">
        <v>4</v>
      </c>
      <c r="AG241" s="267" t="s">
        <v>5</v>
      </c>
      <c r="AH241" s="267" t="s">
        <v>6</v>
      </c>
      <c r="AI241" s="267" t="s">
        <v>7</v>
      </c>
      <c r="AJ241" s="267" t="s">
        <v>43</v>
      </c>
      <c r="AK241" s="267" t="s">
        <v>44</v>
      </c>
      <c r="AL241" s="267" t="s">
        <v>45</v>
      </c>
      <c r="AM241" s="267" t="s">
        <v>65</v>
      </c>
      <c r="AN241" s="267" t="s">
        <v>66</v>
      </c>
      <c r="AO241" s="267" t="s">
        <v>67</v>
      </c>
      <c r="AP241" s="266" t="s">
        <v>2</v>
      </c>
      <c r="AQ241" s="267" t="s">
        <v>3</v>
      </c>
      <c r="AR241" s="267" t="s">
        <v>4</v>
      </c>
      <c r="AS241" s="267" t="s">
        <v>5</v>
      </c>
      <c r="AT241" s="267" t="s">
        <v>6</v>
      </c>
      <c r="AU241" s="267" t="s">
        <v>7</v>
      </c>
      <c r="AV241" s="267" t="s">
        <v>43</v>
      </c>
      <c r="AW241" s="267" t="s">
        <v>44</v>
      </c>
      <c r="AX241" s="267" t="s">
        <v>45</v>
      </c>
      <c r="AY241" s="267" t="s">
        <v>65</v>
      </c>
      <c r="AZ241" s="267" t="s">
        <v>66</v>
      </c>
      <c r="BA241" s="416" t="s">
        <v>67</v>
      </c>
      <c r="BB241" s="267" t="s">
        <v>2</v>
      </c>
      <c r="BC241" s="267" t="s">
        <v>3</v>
      </c>
      <c r="BD241" s="267" t="s">
        <v>4</v>
      </c>
      <c r="BE241" s="267" t="s">
        <v>5</v>
      </c>
      <c r="BF241" s="267" t="s">
        <v>6</v>
      </c>
      <c r="BG241" s="267" t="s">
        <v>7</v>
      </c>
      <c r="BH241" s="267" t="s">
        <v>43</v>
      </c>
      <c r="BI241" s="267" t="s">
        <v>44</v>
      </c>
      <c r="BJ241" s="267" t="s">
        <v>45</v>
      </c>
      <c r="BK241" s="267" t="s">
        <v>65</v>
      </c>
      <c r="BL241" s="267" t="s">
        <v>66</v>
      </c>
      <c r="BM241" s="267" t="s">
        <v>67</v>
      </c>
      <c r="BN241" s="638"/>
      <c r="BO241" s="266" t="s">
        <v>2</v>
      </c>
      <c r="BP241" s="267" t="s">
        <v>3</v>
      </c>
      <c r="BQ241" s="267" t="s">
        <v>4</v>
      </c>
      <c r="BR241" s="267" t="s">
        <v>5</v>
      </c>
      <c r="BS241" s="267" t="s">
        <v>6</v>
      </c>
      <c r="BT241" s="267" t="s">
        <v>7</v>
      </c>
      <c r="BU241" s="267" t="s">
        <v>43</v>
      </c>
      <c r="BV241" s="267" t="s">
        <v>44</v>
      </c>
      <c r="BW241" s="391" t="s">
        <v>45</v>
      </c>
      <c r="BX241" s="391" t="s">
        <v>65</v>
      </c>
      <c r="BY241" s="391" t="s">
        <v>66</v>
      </c>
      <c r="BZ241" s="380" t="s">
        <v>67</v>
      </c>
      <c r="CA241" s="391" t="s">
        <v>2</v>
      </c>
      <c r="CB241" s="391" t="s">
        <v>3</v>
      </c>
      <c r="CC241" s="391" t="s">
        <v>4</v>
      </c>
      <c r="CD241" s="391" t="s">
        <v>5</v>
      </c>
      <c r="CE241" s="391" t="s">
        <v>6</v>
      </c>
      <c r="CF241" s="391" t="s">
        <v>7</v>
      </c>
      <c r="CG241" s="391" t="str">
        <f>+CG11</f>
        <v>Jul</v>
      </c>
      <c r="CH241" s="391" t="str">
        <f>+CH11</f>
        <v>Ago</v>
      </c>
      <c r="CI241" s="391" t="str">
        <f>+CI11</f>
        <v>Sep</v>
      </c>
      <c r="CJ241" s="391" t="s">
        <v>65</v>
      </c>
      <c r="CK241" s="391" t="s">
        <v>66</v>
      </c>
      <c r="CL241" s="380" t="s">
        <v>67</v>
      </c>
      <c r="CM241" s="80"/>
      <c r="CN241" s="146"/>
      <c r="CO241" s="146"/>
      <c r="CP241" s="146"/>
      <c r="CQ241" s="238"/>
      <c r="CR241" s="238"/>
      <c r="CS241" s="271"/>
      <c r="CT241" s="238"/>
      <c r="CU241" s="238"/>
      <c r="CV241" s="213"/>
      <c r="CW241" s="223"/>
      <c r="CX241" s="223"/>
      <c r="CY241" s="213"/>
      <c r="CZ241" s="213"/>
      <c r="DA241" s="213"/>
      <c r="DB241" s="213"/>
      <c r="DC241" s="213"/>
      <c r="DD241" s="213"/>
      <c r="DE241" s="213"/>
      <c r="DF241" s="213"/>
      <c r="DG241" s="213"/>
      <c r="DH241" s="213"/>
      <c r="DI241" s="213"/>
      <c r="DJ241" s="213"/>
      <c r="DK241" s="213"/>
      <c r="DL241" s="213"/>
      <c r="DM241" s="213"/>
    </row>
    <row r="242" spans="1:117" s="43" customFormat="1" ht="20.100000000000001" customHeight="1" x14ac:dyDescent="0.25">
      <c r="A242" s="549"/>
      <c r="B242" s="48" t="s">
        <v>52</v>
      </c>
      <c r="C242" s="70"/>
      <c r="D242" s="404"/>
      <c r="E242" s="405"/>
      <c r="F242" s="405"/>
      <c r="G242" s="405"/>
      <c r="H242" s="405"/>
      <c r="I242" s="405"/>
      <c r="J242" s="405"/>
      <c r="K242" s="405"/>
      <c r="L242" s="405"/>
      <c r="M242" s="405"/>
      <c r="N242" s="405"/>
      <c r="O242" s="405"/>
      <c r="P242" s="118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118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69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69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69"/>
      <c r="BO242" s="69"/>
      <c r="BP242" s="30"/>
      <c r="BQ242" s="30"/>
      <c r="BR242" s="30"/>
      <c r="BS242" s="30"/>
      <c r="BT242" s="30"/>
      <c r="BU242" s="30"/>
      <c r="BV242" s="30"/>
      <c r="BW242" s="111"/>
      <c r="BX242" s="111"/>
      <c r="BY242" s="111"/>
      <c r="BZ242" s="111"/>
      <c r="CA242" s="56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249"/>
      <c r="CM242" s="80"/>
      <c r="CN242" s="147"/>
      <c r="CO242" s="147"/>
      <c r="CP242" s="147"/>
      <c r="CQ242" s="239"/>
      <c r="CR242" s="239"/>
      <c r="CS242" s="271"/>
      <c r="CT242" s="239"/>
      <c r="CU242" s="239"/>
      <c r="CV242" s="214"/>
      <c r="CW242" s="224"/>
      <c r="CX242" s="224"/>
      <c r="CY242" s="214"/>
      <c r="CZ242" s="214"/>
      <c r="DA242" s="214"/>
      <c r="DB242" s="214"/>
      <c r="DC242" s="214"/>
      <c r="DD242" s="214"/>
      <c r="DE242" s="214"/>
      <c r="DF242" s="214"/>
      <c r="DG242" s="214"/>
      <c r="DH242" s="214"/>
      <c r="DI242" s="214"/>
      <c r="DJ242" s="214"/>
      <c r="DK242" s="214"/>
      <c r="DL242" s="214"/>
      <c r="DM242" s="214"/>
    </row>
    <row r="243" spans="1:117" ht="20.100000000000001" customHeight="1" thickBot="1" x14ac:dyDescent="0.25">
      <c r="A243" s="549"/>
      <c r="B243" s="598" t="s">
        <v>62</v>
      </c>
      <c r="C243" s="599"/>
      <c r="D243" s="246">
        <f>+(D183+D204+D211+D222+D231)/(D193+D208+D216+D225+D235)*1000000</f>
        <v>6994.0144640152284</v>
      </c>
      <c r="E243" s="247">
        <f t="shared" ref="E243:BP243" si="245">+(E183+E204+E211+E222+E229)/(E193+E208+E216+E225+E234)*1000000</f>
        <v>6700.0286369800979</v>
      </c>
      <c r="F243" s="247">
        <f t="shared" si="245"/>
        <v>6704.1927973822267</v>
      </c>
      <c r="G243" s="247">
        <f t="shared" si="245"/>
        <v>7242.7173906674989</v>
      </c>
      <c r="H243" s="247">
        <f t="shared" si="245"/>
        <v>6375.1049396999088</v>
      </c>
      <c r="I243" s="247">
        <f t="shared" si="245"/>
        <v>6391.4806707805128</v>
      </c>
      <c r="J243" s="247">
        <f t="shared" si="245"/>
        <v>6720.2920815071557</v>
      </c>
      <c r="K243" s="247">
        <f t="shared" si="245"/>
        <v>6332.1883734693283</v>
      </c>
      <c r="L243" s="247">
        <f t="shared" si="245"/>
        <v>7140.3545413130032</v>
      </c>
      <c r="M243" s="247">
        <f t="shared" si="245"/>
        <v>7386.8286313695826</v>
      </c>
      <c r="N243" s="247">
        <f t="shared" si="245"/>
        <v>7056.0225465133835</v>
      </c>
      <c r="O243" s="247">
        <f t="shared" si="245"/>
        <v>7619.1476933791409</v>
      </c>
      <c r="P243" s="406">
        <f t="shared" si="245"/>
        <v>6909.4229696788643</v>
      </c>
      <c r="Q243" s="247">
        <f t="shared" si="245"/>
        <v>6649.8887177649212</v>
      </c>
      <c r="R243" s="247">
        <f t="shared" si="245"/>
        <v>6681.9521330400576</v>
      </c>
      <c r="S243" s="247">
        <f t="shared" si="245"/>
        <v>6974.3353133963383</v>
      </c>
      <c r="T243" s="247">
        <f t="shared" si="245"/>
        <v>7001.5314339936704</v>
      </c>
      <c r="U243" s="247">
        <f t="shared" si="245"/>
        <v>6465.3527367148345</v>
      </c>
      <c r="V243" s="247">
        <f t="shared" si="245"/>
        <v>6501.1272407900851</v>
      </c>
      <c r="W243" s="247">
        <f t="shared" si="245"/>
        <v>7157.2900309839788</v>
      </c>
      <c r="X243" s="247">
        <f t="shared" si="245"/>
        <v>7260.365101693601</v>
      </c>
      <c r="Y243" s="247">
        <f t="shared" si="245"/>
        <v>6946.8084092051658</v>
      </c>
      <c r="Z243" s="247">
        <f t="shared" si="245"/>
        <v>7452.9920164509513</v>
      </c>
      <c r="AA243" s="247">
        <f t="shared" si="245"/>
        <v>7040.5849014400501</v>
      </c>
      <c r="AB243" s="247">
        <f t="shared" si="245"/>
        <v>7929.5149940394886</v>
      </c>
      <c r="AC243" s="406">
        <f t="shared" si="245"/>
        <v>7036.192306246252</v>
      </c>
      <c r="AD243" s="247">
        <f t="shared" si="245"/>
        <v>7198.7004975888976</v>
      </c>
      <c r="AE243" s="247">
        <f t="shared" si="245"/>
        <v>7477.1033186580016</v>
      </c>
      <c r="AF243" s="247">
        <f t="shared" si="245"/>
        <v>7839.7161240276355</v>
      </c>
      <c r="AG243" s="247">
        <f t="shared" si="245"/>
        <v>8070.8531870703555</v>
      </c>
      <c r="AH243" s="247">
        <f t="shared" si="245"/>
        <v>8268.1736297506777</v>
      </c>
      <c r="AI243" s="247">
        <f t="shared" si="245"/>
        <v>7854.4805673061537</v>
      </c>
      <c r="AJ243" s="247">
        <f t="shared" si="245"/>
        <v>9763.8630330538163</v>
      </c>
      <c r="AK243" s="247">
        <f t="shared" si="245"/>
        <v>8511.3066469123023</v>
      </c>
      <c r="AL243" s="247">
        <f t="shared" si="245"/>
        <v>9131.3422749368674</v>
      </c>
      <c r="AM243" s="247">
        <f t="shared" si="245"/>
        <v>8530.4826928422317</v>
      </c>
      <c r="AN243" s="247">
        <f t="shared" si="245"/>
        <v>8701.3816037546803</v>
      </c>
      <c r="AO243" s="247">
        <f t="shared" si="245"/>
        <v>9573.043852526469</v>
      </c>
      <c r="AP243" s="246">
        <f t="shared" si="245"/>
        <v>7944.5262111773209</v>
      </c>
      <c r="AQ243" s="247">
        <f t="shared" si="245"/>
        <v>7141.4697639852202</v>
      </c>
      <c r="AR243" s="247">
        <f t="shared" si="245"/>
        <v>8186.2766929520149</v>
      </c>
      <c r="AS243" s="247">
        <f t="shared" si="245"/>
        <v>8604.2160934800722</v>
      </c>
      <c r="AT243" s="247">
        <f t="shared" si="245"/>
        <v>8807.0830682392861</v>
      </c>
      <c r="AU243" s="247">
        <f t="shared" si="245"/>
        <v>8096.8504652461997</v>
      </c>
      <c r="AV243" s="247">
        <f t="shared" si="245"/>
        <v>9444.0943419167597</v>
      </c>
      <c r="AW243" s="247">
        <f t="shared" si="245"/>
        <v>8840.2715879553671</v>
      </c>
      <c r="AX243" s="247">
        <f t="shared" si="245"/>
        <v>8328.6617760657264</v>
      </c>
      <c r="AY243" s="247">
        <f t="shared" si="245"/>
        <v>10021.328278412395</v>
      </c>
      <c r="AZ243" s="247">
        <f t="shared" si="245"/>
        <v>9165.1003270760702</v>
      </c>
      <c r="BA243" s="247">
        <f t="shared" si="245"/>
        <v>9655.8296993968634</v>
      </c>
      <c r="BB243" s="246">
        <f t="shared" si="245"/>
        <v>9776.6115065497179</v>
      </c>
      <c r="BC243" s="247">
        <f t="shared" si="245"/>
        <v>8680.70764956311</v>
      </c>
      <c r="BD243" s="247">
        <f t="shared" si="245"/>
        <v>9029.348487963729</v>
      </c>
      <c r="BE243" s="247">
        <f t="shared" si="245"/>
        <v>10200.251226901726</v>
      </c>
      <c r="BF243" s="247">
        <f t="shared" si="245"/>
        <v>9290.6983970243291</v>
      </c>
      <c r="BG243" s="247">
        <f t="shared" si="245"/>
        <v>8935.9392996532115</v>
      </c>
      <c r="BH243" s="247">
        <f t="shared" si="245"/>
        <v>9349.5606720953911</v>
      </c>
      <c r="BI243" s="247">
        <f t="shared" si="245"/>
        <v>9053.833388909572</v>
      </c>
      <c r="BJ243" s="247">
        <f t="shared" si="245"/>
        <v>8757.0087213101742</v>
      </c>
      <c r="BK243" s="247">
        <f t="shared" si="245"/>
        <v>9724.4428423068166</v>
      </c>
      <c r="BL243" s="247">
        <f t="shared" si="245"/>
        <v>9216.3832400554402</v>
      </c>
      <c r="BM243" s="247">
        <f t="shared" si="245"/>
        <v>10382.962761797191</v>
      </c>
      <c r="BN243" s="246">
        <f t="shared" si="245"/>
        <v>9388.6847912995709</v>
      </c>
      <c r="BO243" s="246">
        <f t="shared" si="245"/>
        <v>9983.2141940839319</v>
      </c>
      <c r="BP243" s="247">
        <f t="shared" si="245"/>
        <v>8989.2790804926954</v>
      </c>
      <c r="BQ243" s="247">
        <f t="shared" ref="BQ243:CK243" si="246">+(BQ183+BQ204+BQ211+BQ222+BQ229)/(BQ193+BQ208+BQ216+BQ225+BQ234)*1000000</f>
        <v>8533.4564090804433</v>
      </c>
      <c r="BR243" s="247">
        <f t="shared" si="246"/>
        <v>9928.8301459295781</v>
      </c>
      <c r="BS243" s="247">
        <f t="shared" si="246"/>
        <v>9249.9592774808661</v>
      </c>
      <c r="BT243" s="247">
        <f t="shared" si="246"/>
        <v>8318.4291397358502</v>
      </c>
      <c r="BU243" s="247">
        <f t="shared" si="246"/>
        <v>10621.801906305138</v>
      </c>
      <c r="BV243" s="247">
        <f t="shared" si="246"/>
        <v>8871.6395260792924</v>
      </c>
      <c r="BW243" s="247">
        <f t="shared" si="246"/>
        <v>10010.091552930237</v>
      </c>
      <c r="BX243" s="247">
        <f t="shared" si="246"/>
        <v>11131.688240597259</v>
      </c>
      <c r="BY243" s="247">
        <f t="shared" si="246"/>
        <v>8804.5092542635921</v>
      </c>
      <c r="BZ243" s="247">
        <f t="shared" si="246"/>
        <v>10594.729421177241</v>
      </c>
      <c r="CA243" s="246">
        <f t="shared" si="246"/>
        <v>8735.6806129502656</v>
      </c>
      <c r="CB243" s="247">
        <f t="shared" si="246"/>
        <v>8201.0439337945027</v>
      </c>
      <c r="CC243" s="247">
        <f t="shared" si="246"/>
        <v>6778.5119371112496</v>
      </c>
      <c r="CD243" s="247">
        <f t="shared" si="246"/>
        <v>5082.9036245204807</v>
      </c>
      <c r="CE243" s="247">
        <f t="shared" si="246"/>
        <v>4830.722048295288</v>
      </c>
      <c r="CF243" s="247">
        <f t="shared" si="246"/>
        <v>5372.247419129535</v>
      </c>
      <c r="CG243" s="247">
        <f t="shared" si="246"/>
        <v>5003.5417868909426</v>
      </c>
      <c r="CH243" s="247">
        <f t="shared" si="246"/>
        <v>4056.0939110119225</v>
      </c>
      <c r="CI243" s="247">
        <f t="shared" si="246"/>
        <v>4631.5147276306625</v>
      </c>
      <c r="CJ243" s="247">
        <f t="shared" si="246"/>
        <v>4345.7572689797144</v>
      </c>
      <c r="CK243" s="247">
        <f t="shared" si="246"/>
        <v>3296.6765131394718</v>
      </c>
      <c r="CL243" s="248">
        <f t="shared" ref="CL243" si="247">+(CL183+CL204+CL211+CL222+CL229)/(CL193+CL208+CL216+CL225+CL234)*1000000</f>
        <v>3848.2474801961498</v>
      </c>
      <c r="CM243" s="98"/>
      <c r="CN243" s="81"/>
      <c r="CO243" s="81"/>
      <c r="CP243" s="81"/>
      <c r="CS243" s="271"/>
    </row>
    <row r="244" spans="1:117" ht="20.100000000000001" customHeight="1" x14ac:dyDescent="0.25">
      <c r="A244" s="549"/>
      <c r="B244" s="28" t="s">
        <v>53</v>
      </c>
      <c r="C244" s="29"/>
      <c r="D244" s="52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5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5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40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40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407"/>
      <c r="BO244" s="407"/>
      <c r="BP244" s="37"/>
      <c r="BQ244" s="37"/>
      <c r="BR244" s="37"/>
      <c r="BS244" s="37"/>
      <c r="BT244" s="37"/>
      <c r="BU244" s="37"/>
      <c r="BV244" s="37"/>
      <c r="BW244" s="80"/>
      <c r="BX244" s="80"/>
      <c r="BY244" s="80"/>
      <c r="BZ244" s="80"/>
      <c r="CA244" s="562"/>
      <c r="CB244" s="80"/>
      <c r="CC244" s="80"/>
      <c r="CD244" s="80"/>
      <c r="CE244" s="80"/>
      <c r="CF244" s="80"/>
      <c r="CG244" s="80"/>
      <c r="CH244" s="80"/>
      <c r="CI244" s="80"/>
      <c r="CJ244" s="80"/>
      <c r="CK244" s="80"/>
      <c r="CL244" s="27"/>
      <c r="CM244" s="80"/>
      <c r="CN244" s="81"/>
      <c r="CO244" s="81"/>
      <c r="CP244" s="81"/>
      <c r="CS244" s="271"/>
    </row>
    <row r="245" spans="1:117" ht="20.100000000000001" customHeight="1" thickBot="1" x14ac:dyDescent="0.25">
      <c r="A245" s="549"/>
      <c r="B245" s="598" t="s">
        <v>62</v>
      </c>
      <c r="C245" s="599"/>
      <c r="D245" s="246">
        <f>+(D188+D206+D233)/(D197+D209+D236)*1000000</f>
        <v>66969.351410325908</v>
      </c>
      <c r="E245" s="247">
        <f t="shared" ref="E245:BP245" si="248">+(E188+E206+E233)/(E197+E209+E236)*1000000</f>
        <v>64161.14569767459</v>
      </c>
      <c r="F245" s="247">
        <f t="shared" si="248"/>
        <v>64031.750710863744</v>
      </c>
      <c r="G245" s="247">
        <f t="shared" si="248"/>
        <v>67092.603911707571</v>
      </c>
      <c r="H245" s="247">
        <f t="shared" si="248"/>
        <v>75324.480524418454</v>
      </c>
      <c r="I245" s="247">
        <f t="shared" si="248"/>
        <v>74513.844525763154</v>
      </c>
      <c r="J245" s="247">
        <f t="shared" si="248"/>
        <v>73880.601738829864</v>
      </c>
      <c r="K245" s="247">
        <f t="shared" si="248"/>
        <v>79388.275972298405</v>
      </c>
      <c r="L245" s="247">
        <f t="shared" si="248"/>
        <v>68490.873010843628</v>
      </c>
      <c r="M245" s="247">
        <f t="shared" si="248"/>
        <v>72650.732827051106</v>
      </c>
      <c r="N245" s="247">
        <f t="shared" si="248"/>
        <v>72250.441003269836</v>
      </c>
      <c r="O245" s="248">
        <f t="shared" si="248"/>
        <v>71954.139975154423</v>
      </c>
      <c r="P245" s="246">
        <f t="shared" si="248"/>
        <v>71082.499558136056</v>
      </c>
      <c r="Q245" s="246">
        <f t="shared" si="248"/>
        <v>73930.81219379227</v>
      </c>
      <c r="R245" s="247">
        <f t="shared" si="248"/>
        <v>65188.845843350093</v>
      </c>
      <c r="S245" s="247">
        <f t="shared" si="248"/>
        <v>63817.720840542715</v>
      </c>
      <c r="T245" s="247">
        <f t="shared" si="248"/>
        <v>77335.390399070544</v>
      </c>
      <c r="U245" s="247">
        <f t="shared" si="248"/>
        <v>72881.988099084789</v>
      </c>
      <c r="V245" s="247">
        <f t="shared" si="248"/>
        <v>70145.900803895303</v>
      </c>
      <c r="W245" s="247">
        <f t="shared" si="248"/>
        <v>68374.225717435998</v>
      </c>
      <c r="X245" s="247">
        <f t="shared" si="248"/>
        <v>66167.099341822206</v>
      </c>
      <c r="Y245" s="247">
        <f t="shared" si="248"/>
        <v>62338.438429161382</v>
      </c>
      <c r="Z245" s="247">
        <f t="shared" si="248"/>
        <v>65295.469484618436</v>
      </c>
      <c r="AA245" s="247">
        <f t="shared" si="248"/>
        <v>70095.975387350831</v>
      </c>
      <c r="AB245" s="248">
        <f t="shared" si="248"/>
        <v>78350.350150044891</v>
      </c>
      <c r="AC245" s="246">
        <f t="shared" si="248"/>
        <v>69549.478221692363</v>
      </c>
      <c r="AD245" s="246">
        <f t="shared" si="248"/>
        <v>70423.494266765381</v>
      </c>
      <c r="AE245" s="247">
        <f t="shared" si="248"/>
        <v>64344.208189705554</v>
      </c>
      <c r="AF245" s="247">
        <f t="shared" si="248"/>
        <v>67223.992509859032</v>
      </c>
      <c r="AG245" s="247">
        <f t="shared" si="248"/>
        <v>86118.936272266583</v>
      </c>
      <c r="AH245" s="247">
        <f t="shared" si="248"/>
        <v>88044.545103181532</v>
      </c>
      <c r="AI245" s="247">
        <f t="shared" si="248"/>
        <v>78206.869396091817</v>
      </c>
      <c r="AJ245" s="247">
        <f t="shared" si="248"/>
        <v>81958.198002619203</v>
      </c>
      <c r="AK245" s="247">
        <f t="shared" si="248"/>
        <v>79011.922123028897</v>
      </c>
      <c r="AL245" s="247">
        <f t="shared" si="248"/>
        <v>81729.892452607659</v>
      </c>
      <c r="AM245" s="247">
        <f t="shared" si="248"/>
        <v>79782.598484106056</v>
      </c>
      <c r="AN245" s="247">
        <f t="shared" si="248"/>
        <v>72712.930464116493</v>
      </c>
      <c r="AO245" s="248">
        <f t="shared" si="248"/>
        <v>85786.616494730217</v>
      </c>
      <c r="AP245" s="246">
        <f t="shared" si="248"/>
        <v>74512.56099001503</v>
      </c>
      <c r="AQ245" s="247">
        <f t="shared" si="248"/>
        <v>74974.97385006462</v>
      </c>
      <c r="AR245" s="247">
        <f t="shared" si="248"/>
        <v>77630.042741530968</v>
      </c>
      <c r="AS245" s="247">
        <f t="shared" si="248"/>
        <v>98061.699709101362</v>
      </c>
      <c r="AT245" s="247">
        <f t="shared" si="248"/>
        <v>96505.33223121069</v>
      </c>
      <c r="AU245" s="247">
        <f t="shared" si="248"/>
        <v>84339.67699348749</v>
      </c>
      <c r="AV245" s="247">
        <f t="shared" si="248"/>
        <v>76959.926780720809</v>
      </c>
      <c r="AW245" s="247">
        <f t="shared" si="248"/>
        <v>75110.244570783922</v>
      </c>
      <c r="AX245" s="247">
        <f t="shared" si="248"/>
        <v>78953.961505724248</v>
      </c>
      <c r="AY245" s="247">
        <f t="shared" si="248"/>
        <v>79413.123942750404</v>
      </c>
      <c r="AZ245" s="247">
        <f t="shared" si="248"/>
        <v>76806.925523508064</v>
      </c>
      <c r="BA245" s="248">
        <f t="shared" si="248"/>
        <v>84547.998755073888</v>
      </c>
      <c r="BB245" s="246">
        <f t="shared" si="248"/>
        <v>79291.624081247472</v>
      </c>
      <c r="BC245" s="247">
        <f t="shared" si="248"/>
        <v>79455.429773190961</v>
      </c>
      <c r="BD245" s="247">
        <f t="shared" si="248"/>
        <v>83114.453904808048</v>
      </c>
      <c r="BE245" s="247">
        <f t="shared" si="248"/>
        <v>86305.694067896067</v>
      </c>
      <c r="BF245" s="247">
        <f t="shared" si="248"/>
        <v>99495.095257158871</v>
      </c>
      <c r="BG245" s="247">
        <f t="shared" si="248"/>
        <v>103133.5934266227</v>
      </c>
      <c r="BH245" s="247">
        <f t="shared" si="248"/>
        <v>87926.283748756847</v>
      </c>
      <c r="BI245" s="247">
        <f t="shared" si="248"/>
        <v>86152.547019504782</v>
      </c>
      <c r="BJ245" s="247">
        <f t="shared" si="248"/>
        <v>93727.364139201032</v>
      </c>
      <c r="BK245" s="247">
        <f t="shared" si="248"/>
        <v>80867.556327712766</v>
      </c>
      <c r="BL245" s="247">
        <f t="shared" si="248"/>
        <v>84280.629044610512</v>
      </c>
      <c r="BM245" s="248">
        <f t="shared" si="248"/>
        <v>87998.784901776438</v>
      </c>
      <c r="BN245" s="246">
        <f t="shared" si="248"/>
        <v>87704.470331314733</v>
      </c>
      <c r="BO245" s="246">
        <f t="shared" si="248"/>
        <v>85659.128891132714</v>
      </c>
      <c r="BP245" s="247">
        <f t="shared" si="248"/>
        <v>77279.252244310235</v>
      </c>
      <c r="BQ245" s="247">
        <f t="shared" ref="BQ245:CK245" si="249">+(BQ188+BQ206+BQ233)/(BQ197+BQ209+BQ236)*1000000</f>
        <v>79717.042016075851</v>
      </c>
      <c r="BR245" s="247">
        <f t="shared" si="249"/>
        <v>88337.324186089929</v>
      </c>
      <c r="BS245" s="247">
        <f t="shared" si="249"/>
        <v>98160.048521963006</v>
      </c>
      <c r="BT245" s="247">
        <f t="shared" si="249"/>
        <v>86228.089928514339</v>
      </c>
      <c r="BU245" s="247">
        <f t="shared" si="249"/>
        <v>82261.131272267361</v>
      </c>
      <c r="BV245" s="247">
        <f t="shared" si="249"/>
        <v>80538.45741851606</v>
      </c>
      <c r="BW245" s="247">
        <f t="shared" si="249"/>
        <v>76477.449061074978</v>
      </c>
      <c r="BX245" s="247">
        <f t="shared" si="249"/>
        <v>79116.105344438532</v>
      </c>
      <c r="BY245" s="247">
        <f t="shared" si="249"/>
        <v>84716.275572165439</v>
      </c>
      <c r="BZ245" s="248">
        <f t="shared" si="249"/>
        <v>88972.495509330736</v>
      </c>
      <c r="CA245" s="246">
        <f t="shared" si="249"/>
        <v>78881.014501209997</v>
      </c>
      <c r="CB245" s="247">
        <f t="shared" si="249"/>
        <v>73539.809616626822</v>
      </c>
      <c r="CC245" s="247">
        <f t="shared" si="249"/>
        <v>70169.358618787184</v>
      </c>
      <c r="CD245" s="247">
        <f t="shared" si="249"/>
        <v>91339.469883821745</v>
      </c>
      <c r="CE245" s="247">
        <f t="shared" si="249"/>
        <v>85812.148373069082</v>
      </c>
      <c r="CF245" s="247">
        <f t="shared" si="249"/>
        <v>83252.529106772912</v>
      </c>
      <c r="CG245" s="247">
        <f t="shared" si="249"/>
        <v>67199.079298494325</v>
      </c>
      <c r="CH245" s="247">
        <f t="shared" si="249"/>
        <v>67158.269591388176</v>
      </c>
      <c r="CI245" s="247">
        <f t="shared" si="249"/>
        <v>65824.454065256607</v>
      </c>
      <c r="CJ245" s="247">
        <f t="shared" si="249"/>
        <v>80902.023500186988</v>
      </c>
      <c r="CK245" s="247">
        <f t="shared" si="249"/>
        <v>67823.871752443854</v>
      </c>
      <c r="CL245" s="248">
        <f t="shared" ref="CL245" si="250">+(CL188+CL206+CL233)/(CL197+CL209+CL236)*1000000</f>
        <v>105763.85668972295</v>
      </c>
      <c r="CM245" s="98"/>
      <c r="CN245" s="81"/>
      <c r="CO245" s="81"/>
      <c r="CP245" s="81"/>
      <c r="CS245" s="271"/>
    </row>
    <row r="246" spans="1:117" ht="20.100000000000001" customHeight="1" x14ac:dyDescent="0.25">
      <c r="B246" s="215"/>
      <c r="C246" s="216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8"/>
      <c r="AD246" s="207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74"/>
      <c r="AT246" s="274"/>
      <c r="AU246" s="274"/>
      <c r="AV246" s="274"/>
      <c r="AW246" s="274"/>
      <c r="AX246" s="274"/>
      <c r="AY246" s="274"/>
      <c r="AZ246" s="274"/>
      <c r="BA246" s="274"/>
      <c r="BB246" s="274"/>
      <c r="BC246" s="274"/>
      <c r="BD246" s="274"/>
      <c r="BE246" s="205"/>
      <c r="BF246" s="205"/>
      <c r="BG246" s="205"/>
      <c r="BH246" s="205"/>
      <c r="BI246" s="205"/>
      <c r="BJ246" s="205"/>
      <c r="BK246" s="205"/>
      <c r="BL246" s="205"/>
      <c r="BM246" s="205"/>
      <c r="BN246" s="205"/>
      <c r="BO246" s="205"/>
      <c r="BP246" s="205"/>
      <c r="BQ246" s="205"/>
      <c r="BR246" s="205"/>
      <c r="BS246" s="205"/>
      <c r="BT246" s="205"/>
      <c r="BU246" s="205"/>
      <c r="BV246" s="205"/>
      <c r="BW246" s="205"/>
      <c r="BX246" s="205"/>
      <c r="BY246" s="205"/>
      <c r="BZ246" s="205"/>
      <c r="CA246" s="205"/>
      <c r="CB246" s="205"/>
      <c r="CC246" s="205"/>
      <c r="CD246" s="205"/>
      <c r="CE246" s="205"/>
      <c r="CF246" s="205"/>
      <c r="CG246" s="205"/>
      <c r="CH246" s="205"/>
      <c r="CI246" s="205"/>
      <c r="CJ246" s="205"/>
      <c r="CK246" s="205"/>
      <c r="CL246" s="205"/>
      <c r="CM246" s="205"/>
      <c r="CN246" s="205"/>
      <c r="CO246" s="205"/>
      <c r="CP246" s="205"/>
    </row>
    <row r="247" spans="1:117" ht="20.100000000000001" customHeight="1" x14ac:dyDescent="0.25">
      <c r="B247" s="215"/>
      <c r="C247" s="216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8"/>
      <c r="AD247" s="207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5"/>
      <c r="BN247" s="205"/>
      <c r="BO247" s="205"/>
      <c r="BP247" s="205"/>
      <c r="BQ247" s="205"/>
      <c r="BR247" s="205"/>
      <c r="BS247" s="205"/>
      <c r="BT247" s="205"/>
      <c r="BU247" s="205"/>
      <c r="BV247" s="205"/>
      <c r="BW247" s="205"/>
      <c r="BX247" s="205"/>
      <c r="BY247" s="205"/>
      <c r="BZ247" s="205"/>
      <c r="CA247" s="205"/>
      <c r="CB247" s="205"/>
      <c r="CC247" s="205"/>
      <c r="CD247" s="205"/>
      <c r="CE247" s="205"/>
      <c r="CF247" s="205"/>
      <c r="CG247" s="205"/>
      <c r="CH247" s="205"/>
      <c r="CI247" s="205"/>
      <c r="CJ247" s="205"/>
      <c r="CK247" s="205"/>
      <c r="CL247" s="205"/>
      <c r="CM247" s="205"/>
      <c r="CN247" s="205"/>
      <c r="CO247" s="205"/>
      <c r="CP247" s="205"/>
    </row>
    <row r="248" spans="1:117" ht="20.100000000000001" customHeight="1" x14ac:dyDescent="0.25">
      <c r="B248" s="215"/>
      <c r="C248" s="216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8"/>
      <c r="AD248" s="207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5"/>
      <c r="BN248" s="205"/>
      <c r="BO248" s="205"/>
      <c r="BP248" s="205"/>
      <c r="BQ248" s="205"/>
      <c r="BR248" s="205"/>
      <c r="BS248" s="205"/>
      <c r="BT248" s="205"/>
      <c r="BU248" s="205"/>
      <c r="BV248" s="205"/>
      <c r="BW248" s="205"/>
      <c r="BX248" s="205"/>
      <c r="BY248" s="205"/>
      <c r="BZ248" s="205"/>
      <c r="CA248" s="205"/>
      <c r="CB248" s="205"/>
      <c r="CC248" s="205"/>
      <c r="CD248" s="205"/>
      <c r="CE248" s="205"/>
      <c r="CF248" s="205"/>
      <c r="CG248" s="205"/>
      <c r="CH248" s="205"/>
      <c r="CI248" s="205"/>
      <c r="CJ248" s="205"/>
      <c r="CK248" s="205"/>
      <c r="CL248" s="205"/>
      <c r="CM248" s="205"/>
      <c r="CN248" s="205"/>
      <c r="CO248" s="205"/>
      <c r="CP248" s="205"/>
    </row>
    <row r="249" spans="1:117" ht="20.100000000000001" customHeight="1" x14ac:dyDescent="0.2">
      <c r="B249" s="382" t="s">
        <v>170</v>
      </c>
      <c r="C249" s="382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8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05" t="s">
        <v>147</v>
      </c>
      <c r="BN249" s="205"/>
      <c r="BO249" s="383">
        <f t="shared" ref="BO249:CK249" si="251">+BO47+BO48+BO79+BO29+BO76</f>
        <v>3.1219999999999999</v>
      </c>
      <c r="BP249" s="383">
        <f t="shared" si="251"/>
        <v>2.5954999999999999</v>
      </c>
      <c r="BQ249" s="383">
        <f t="shared" si="251"/>
        <v>1.7664500000000001</v>
      </c>
      <c r="BR249" s="383">
        <f t="shared" si="251"/>
        <v>1.19</v>
      </c>
      <c r="BS249" s="383">
        <f t="shared" si="251"/>
        <v>0.59928000000000003</v>
      </c>
      <c r="BT249" s="383">
        <f t="shared" si="251"/>
        <v>0.375</v>
      </c>
      <c r="BU249" s="383">
        <f t="shared" si="251"/>
        <v>0.83199999999999996</v>
      </c>
      <c r="BV249" s="383">
        <f t="shared" si="251"/>
        <v>0.78200000000000003</v>
      </c>
      <c r="BW249" s="383">
        <f t="shared" si="251"/>
        <v>0.78300000000000003</v>
      </c>
      <c r="BX249" s="383">
        <f t="shared" si="251"/>
        <v>0.78400000000000003</v>
      </c>
      <c r="BY249" s="383">
        <f t="shared" si="251"/>
        <v>0.217</v>
      </c>
      <c r="BZ249" s="383">
        <f t="shared" si="251"/>
        <v>2.8071681583999997</v>
      </c>
      <c r="CA249" s="383">
        <f t="shared" si="251"/>
        <v>1.1879082852</v>
      </c>
      <c r="CB249" s="383">
        <f t="shared" si="251"/>
        <v>1.2166076293999999</v>
      </c>
      <c r="CC249" s="383">
        <f t="shared" si="251"/>
        <v>18.181407200999999</v>
      </c>
      <c r="CD249" s="383">
        <f t="shared" si="251"/>
        <v>11.9633462224</v>
      </c>
      <c r="CE249" s="383">
        <f t="shared" si="251"/>
        <v>176.55444711519999</v>
      </c>
      <c r="CF249" s="383">
        <f t="shared" si="251"/>
        <v>41.379251540200002</v>
      </c>
      <c r="CG249" s="383">
        <f t="shared" si="251"/>
        <v>59.612889138600003</v>
      </c>
      <c r="CH249" s="383">
        <f t="shared" si="251"/>
        <v>141.30161945339998</v>
      </c>
      <c r="CI249" s="383">
        <f t="shared" si="251"/>
        <v>91.462457577000009</v>
      </c>
      <c r="CJ249" s="383">
        <f t="shared" si="251"/>
        <v>29.992892925</v>
      </c>
      <c r="CK249" s="383">
        <f t="shared" si="251"/>
        <v>14.005588703800001</v>
      </c>
      <c r="CL249" s="383">
        <f t="shared" ref="CL249" si="252">+CL47+CL48+CL79+CL29+CL76</f>
        <v>53.59589019860001</v>
      </c>
      <c r="CM249" s="205"/>
      <c r="CN249" s="205"/>
      <c r="CO249" s="205"/>
      <c r="CP249" s="205"/>
    </row>
    <row r="250" spans="1:117" ht="20.100000000000001" customHeight="1" x14ac:dyDescent="0.2">
      <c r="B250" s="382" t="s">
        <v>171</v>
      </c>
      <c r="C250" s="382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8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5" t="s">
        <v>146</v>
      </c>
      <c r="BN250" s="205"/>
      <c r="BO250" s="229">
        <f t="shared" ref="BO250:CK250" si="253">+BO30+BO32+BO66+BO68+BO31+BO67</f>
        <v>0</v>
      </c>
      <c r="BP250" s="229">
        <f t="shared" si="253"/>
        <v>0</v>
      </c>
      <c r="BQ250" s="229">
        <f t="shared" si="253"/>
        <v>0</v>
      </c>
      <c r="BR250" s="229">
        <f t="shared" si="253"/>
        <v>40.519954799999994</v>
      </c>
      <c r="BS250" s="229">
        <f t="shared" si="253"/>
        <v>52</v>
      </c>
      <c r="BT250" s="229">
        <f t="shared" si="253"/>
        <v>0</v>
      </c>
      <c r="BU250" s="229">
        <f t="shared" si="253"/>
        <v>704.97600000000011</v>
      </c>
      <c r="BV250" s="229">
        <f t="shared" si="253"/>
        <v>888.12000000000012</v>
      </c>
      <c r="BW250" s="229">
        <f t="shared" si="253"/>
        <v>164.64</v>
      </c>
      <c r="BX250" s="229">
        <f t="shared" si="253"/>
        <v>0</v>
      </c>
      <c r="BY250" s="229">
        <f t="shared" si="253"/>
        <v>17.952162875200003</v>
      </c>
      <c r="BZ250" s="229">
        <f t="shared" si="253"/>
        <v>280.04999999</v>
      </c>
      <c r="CA250" s="229">
        <f t="shared" si="253"/>
        <v>30.004000000000001</v>
      </c>
      <c r="CB250" s="229">
        <f t="shared" si="253"/>
        <v>0</v>
      </c>
      <c r="CC250" s="229">
        <f t="shared" si="253"/>
        <v>0</v>
      </c>
      <c r="CD250" s="229">
        <f t="shared" si="253"/>
        <v>0</v>
      </c>
      <c r="CE250" s="229">
        <f t="shared" si="253"/>
        <v>0</v>
      </c>
      <c r="CF250" s="229">
        <f t="shared" si="253"/>
        <v>18.873070104</v>
      </c>
      <c r="CG250" s="229">
        <f t="shared" si="253"/>
        <v>31.742034576000002</v>
      </c>
      <c r="CH250" s="229">
        <f t="shared" si="253"/>
        <v>38.779908456800001</v>
      </c>
      <c r="CI250" s="229">
        <f t="shared" si="253"/>
        <v>25.582630783600003</v>
      </c>
      <c r="CJ250" s="229">
        <f t="shared" si="253"/>
        <v>38.099068113399994</v>
      </c>
      <c r="CK250" s="229">
        <f t="shared" si="253"/>
        <v>34.4217647352</v>
      </c>
      <c r="CL250" s="229">
        <f t="shared" ref="CL250" si="254">+CL30+CL32+CL66+CL68+CL31+CL67</f>
        <v>30.886140550999997</v>
      </c>
      <c r="CM250" s="205"/>
      <c r="CN250" s="205"/>
      <c r="CO250" s="205"/>
      <c r="CP250" s="205"/>
    </row>
    <row r="251" spans="1:117" ht="20.100000000000001" customHeight="1" x14ac:dyDescent="0.2">
      <c r="B251" s="382" t="s">
        <v>172</v>
      </c>
      <c r="C251" s="382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8"/>
      <c r="AD251" s="207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29" t="s">
        <v>145</v>
      </c>
      <c r="BN251" s="229"/>
      <c r="BO251" s="229">
        <f t="shared" ref="BO251:CK251" si="255">+BO21+BO56+BO82+BO85</f>
        <v>0</v>
      </c>
      <c r="BP251" s="229">
        <f t="shared" si="255"/>
        <v>0</v>
      </c>
      <c r="BQ251" s="229">
        <f t="shared" si="255"/>
        <v>0</v>
      </c>
      <c r="BR251" s="229">
        <f t="shared" si="255"/>
        <v>0</v>
      </c>
      <c r="BS251" s="229">
        <f t="shared" si="255"/>
        <v>1.08938</v>
      </c>
      <c r="BT251" s="229">
        <f t="shared" si="255"/>
        <v>0</v>
      </c>
      <c r="BU251" s="229">
        <f t="shared" si="255"/>
        <v>5.92</v>
      </c>
      <c r="BV251" s="229">
        <f t="shared" si="255"/>
        <v>0</v>
      </c>
      <c r="BW251" s="229">
        <f t="shared" si="255"/>
        <v>0</v>
      </c>
      <c r="BX251" s="229">
        <f t="shared" si="255"/>
        <v>0.29988199999999998</v>
      </c>
      <c r="BY251" s="229">
        <f t="shared" si="255"/>
        <v>0</v>
      </c>
      <c r="BZ251" s="229">
        <f t="shared" si="255"/>
        <v>0</v>
      </c>
      <c r="CA251" s="229">
        <f t="shared" si="255"/>
        <v>1.5</v>
      </c>
      <c r="CB251" s="229">
        <f t="shared" si="255"/>
        <v>2.0000010000000001</v>
      </c>
      <c r="CC251" s="229">
        <f t="shared" si="255"/>
        <v>2E-8</v>
      </c>
      <c r="CD251" s="229">
        <f t="shared" si="255"/>
        <v>0.25</v>
      </c>
      <c r="CE251" s="229">
        <f t="shared" si="255"/>
        <v>8</v>
      </c>
      <c r="CF251" s="229">
        <f t="shared" si="255"/>
        <v>0</v>
      </c>
      <c r="CG251" s="229">
        <f t="shared" si="255"/>
        <v>7</v>
      </c>
      <c r="CH251" s="229">
        <f t="shared" si="255"/>
        <v>0.84662099999999996</v>
      </c>
      <c r="CI251" s="229">
        <f t="shared" si="255"/>
        <v>0.62308200000000002</v>
      </c>
      <c r="CJ251" s="229">
        <f t="shared" si="255"/>
        <v>0.34300000000000003</v>
      </c>
      <c r="CK251" s="229">
        <f t="shared" si="255"/>
        <v>0</v>
      </c>
      <c r="CL251" s="229">
        <f t="shared" ref="CL251" si="256">+CL21+CL56+CL82+CL85</f>
        <v>18.5</v>
      </c>
      <c r="CM251" s="205"/>
      <c r="CN251" s="205"/>
      <c r="CO251" s="205"/>
      <c r="CP251" s="205"/>
    </row>
    <row r="252" spans="1:117" ht="20.100000000000001" customHeight="1" x14ac:dyDescent="0.2">
      <c r="B252" s="382" t="s">
        <v>173</v>
      </c>
      <c r="C252" s="382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8"/>
      <c r="AD252" s="207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5" t="s">
        <v>143</v>
      </c>
      <c r="BN252" s="205"/>
      <c r="BO252" s="229">
        <f t="shared" ref="BO252:CK252" si="257">+BO20+BO55</f>
        <v>1052.994322</v>
      </c>
      <c r="BP252" s="229">
        <f t="shared" si="257"/>
        <v>1052.8099070000001</v>
      </c>
      <c r="BQ252" s="229">
        <f t="shared" si="257"/>
        <v>979.01097300000004</v>
      </c>
      <c r="BR252" s="229">
        <f t="shared" si="257"/>
        <v>1027.0750869999999</v>
      </c>
      <c r="BS252" s="229">
        <f t="shared" si="257"/>
        <v>1074.820293</v>
      </c>
      <c r="BT252" s="229">
        <f t="shared" si="257"/>
        <v>1049.9542980000001</v>
      </c>
      <c r="BU252" s="229">
        <f t="shared" si="257"/>
        <v>1195.027184</v>
      </c>
      <c r="BV252" s="229">
        <f t="shared" si="257"/>
        <v>1033.5204659999999</v>
      </c>
      <c r="BW252" s="229">
        <f t="shared" si="257"/>
        <v>1174.2384609999999</v>
      </c>
      <c r="BX252" s="229">
        <f t="shared" si="257"/>
        <v>1262.657913</v>
      </c>
      <c r="BY252" s="229">
        <f t="shared" si="257"/>
        <v>1194.6190590000001</v>
      </c>
      <c r="BZ252" s="229">
        <f t="shared" si="257"/>
        <v>1374.775969</v>
      </c>
      <c r="CA252" s="229">
        <f t="shared" si="257"/>
        <v>1108.948093</v>
      </c>
      <c r="CB252" s="229">
        <f t="shared" si="257"/>
        <v>1044.9414079999999</v>
      </c>
      <c r="CC252" s="229">
        <f t="shared" si="257"/>
        <v>1193.495273</v>
      </c>
      <c r="CD252" s="229">
        <f t="shared" si="257"/>
        <v>1054.235197</v>
      </c>
      <c r="CE252" s="229">
        <f t="shared" si="257"/>
        <v>1039.483502</v>
      </c>
      <c r="CF252" s="229">
        <f t="shared" si="257"/>
        <v>1062.1962940000001</v>
      </c>
      <c r="CG252" s="229">
        <f t="shared" si="257"/>
        <v>1141.535952</v>
      </c>
      <c r="CH252" s="229">
        <f t="shared" si="257"/>
        <v>1281.5901779999999</v>
      </c>
      <c r="CI252" s="229">
        <f t="shared" si="257"/>
        <v>1201.8328710000001</v>
      </c>
      <c r="CJ252" s="229">
        <f t="shared" si="257"/>
        <v>1256.04114</v>
      </c>
      <c r="CK252" s="229">
        <f t="shared" si="257"/>
        <v>1185.881449</v>
      </c>
      <c r="CL252" s="229">
        <f t="shared" ref="CL252" si="258">+CL20+CL55</f>
        <v>1564.7624499999999</v>
      </c>
      <c r="CM252" s="205"/>
      <c r="CN252" s="205"/>
      <c r="CO252" s="205"/>
      <c r="CP252" s="205"/>
    </row>
    <row r="253" spans="1:117" ht="20.100000000000001" customHeight="1" x14ac:dyDescent="0.2">
      <c r="B253" s="382" t="s">
        <v>174</v>
      </c>
      <c r="C253" s="382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8"/>
      <c r="AD253" s="207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5" t="s">
        <v>144</v>
      </c>
      <c r="BN253" s="205"/>
      <c r="BO253" s="229">
        <f t="shared" ref="BO253:CK253" si="259">+BO41+BO42+BO43+BO44</f>
        <v>4333.7999999999993</v>
      </c>
      <c r="BP253" s="229">
        <f t="shared" si="259"/>
        <v>2806.54</v>
      </c>
      <c r="BQ253" s="229">
        <f t="shared" si="259"/>
        <v>2967.22</v>
      </c>
      <c r="BR253" s="229">
        <f t="shared" si="259"/>
        <v>3168.92</v>
      </c>
      <c r="BS253" s="229">
        <f t="shared" si="259"/>
        <v>3711.72</v>
      </c>
      <c r="BT253" s="229">
        <f t="shared" si="259"/>
        <v>3653.3600000000006</v>
      </c>
      <c r="BU253" s="229">
        <f t="shared" si="259"/>
        <v>3718.96</v>
      </c>
      <c r="BV253" s="229">
        <f t="shared" si="259"/>
        <v>3639.95</v>
      </c>
      <c r="BW253" s="229">
        <f t="shared" si="259"/>
        <v>2828.7513316999998</v>
      </c>
      <c r="BX253" s="229">
        <f t="shared" si="259"/>
        <v>4454.6099999999997</v>
      </c>
      <c r="BY253" s="229">
        <f t="shared" si="259"/>
        <v>3451.4500000000003</v>
      </c>
      <c r="BZ253" s="229">
        <f t="shared" si="259"/>
        <v>5895.6600000000008</v>
      </c>
      <c r="CA253" s="229">
        <f t="shared" si="259"/>
        <v>4175.38</v>
      </c>
      <c r="CB253" s="229">
        <f t="shared" si="259"/>
        <v>2767.54</v>
      </c>
      <c r="CC253" s="229">
        <f t="shared" si="259"/>
        <v>3303.2200000000003</v>
      </c>
      <c r="CD253" s="229">
        <f t="shared" si="259"/>
        <v>3613.71</v>
      </c>
      <c r="CE253" s="229">
        <f t="shared" si="259"/>
        <v>3755.64</v>
      </c>
      <c r="CF253" s="229">
        <f t="shared" si="259"/>
        <v>3970.2000000000003</v>
      </c>
      <c r="CG253" s="229">
        <f t="shared" si="259"/>
        <v>3493.4500000000003</v>
      </c>
      <c r="CH253" s="229">
        <f t="shared" si="259"/>
        <v>3404.75</v>
      </c>
      <c r="CI253" s="229">
        <f t="shared" si="259"/>
        <v>3701.9300000000003</v>
      </c>
      <c r="CJ253" s="229">
        <f t="shared" si="259"/>
        <v>4514.6100000000006</v>
      </c>
      <c r="CK253" s="229">
        <f t="shared" si="259"/>
        <v>3824.46</v>
      </c>
      <c r="CL253" s="229">
        <f t="shared" ref="CL253" si="260">+CL41+CL42+CL43+CL44</f>
        <v>7438.6299999999992</v>
      </c>
      <c r="CM253" s="205"/>
      <c r="CN253" s="205"/>
      <c r="CO253" s="205"/>
      <c r="CP253" s="205"/>
    </row>
    <row r="254" spans="1:117" ht="20.100000000000001" customHeight="1" x14ac:dyDescent="0.2">
      <c r="B254" s="382" t="s">
        <v>175</v>
      </c>
      <c r="C254" s="382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8"/>
      <c r="AD254" s="207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5" t="s">
        <v>142</v>
      </c>
      <c r="BN254" s="205"/>
      <c r="BO254" s="229">
        <f t="shared" ref="BO254:CK254" si="261">+BO19+BO54</f>
        <v>3390.4737929700004</v>
      </c>
      <c r="BP254" s="229">
        <f t="shared" si="261"/>
        <v>2871.1034455999998</v>
      </c>
      <c r="BQ254" s="229">
        <f t="shared" si="261"/>
        <v>3123.1136898899999</v>
      </c>
      <c r="BR254" s="229">
        <f t="shared" si="261"/>
        <v>5352.9278224000009</v>
      </c>
      <c r="BS254" s="229">
        <f t="shared" si="261"/>
        <v>3756.2707541899995</v>
      </c>
      <c r="BT254" s="229">
        <f t="shared" si="261"/>
        <v>3248.7492224100001</v>
      </c>
      <c r="BU254" s="229">
        <f t="shared" si="261"/>
        <v>6328.4057542299997</v>
      </c>
      <c r="BV254" s="229">
        <f t="shared" si="261"/>
        <v>3236.4149775599999</v>
      </c>
      <c r="BW254" s="229">
        <f t="shared" si="261"/>
        <v>1846.9684792600001</v>
      </c>
      <c r="BX254" s="229">
        <f t="shared" si="261"/>
        <v>2213.7584241300001</v>
      </c>
      <c r="BY254" s="229">
        <f t="shared" si="261"/>
        <v>1695.3808072300001</v>
      </c>
      <c r="BZ254" s="229">
        <f t="shared" si="261"/>
        <v>2037.3528936900002</v>
      </c>
      <c r="CA254" s="229">
        <f t="shared" si="261"/>
        <v>2464.2855941500006</v>
      </c>
      <c r="CB254" s="229">
        <f t="shared" si="261"/>
        <v>1872.9894978</v>
      </c>
      <c r="CC254" s="229">
        <f t="shared" si="261"/>
        <v>2119.3694668500002</v>
      </c>
      <c r="CD254" s="229">
        <f t="shared" si="261"/>
        <v>5697.63090422</v>
      </c>
      <c r="CE254" s="229">
        <f t="shared" si="261"/>
        <v>2727.829946840001</v>
      </c>
      <c r="CF254" s="229">
        <f t="shared" si="261"/>
        <v>2038.8189527900001</v>
      </c>
      <c r="CG254" s="229">
        <f t="shared" si="261"/>
        <v>5197.9674052500013</v>
      </c>
      <c r="CH254" s="229">
        <f t="shared" si="261"/>
        <v>1987.1016257700001</v>
      </c>
      <c r="CI254" s="229">
        <f t="shared" si="261"/>
        <v>1997.3706903000002</v>
      </c>
      <c r="CJ254" s="229">
        <f t="shared" si="261"/>
        <v>2155.2741651599999</v>
      </c>
      <c r="CK254" s="229">
        <f t="shared" si="261"/>
        <v>2062.3663396299999</v>
      </c>
      <c r="CL254" s="229">
        <f t="shared" ref="CL254" si="262">+CL19+CL54</f>
        <v>2071.0806519600001</v>
      </c>
      <c r="CM254" s="205"/>
      <c r="CN254" s="205"/>
      <c r="CO254" s="205"/>
      <c r="CP254" s="205"/>
    </row>
    <row r="255" spans="1:117" ht="20.100000000000001" customHeight="1" x14ac:dyDescent="0.2">
      <c r="B255" s="382" t="s">
        <v>176</v>
      </c>
      <c r="C255" s="382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8"/>
      <c r="AD255" s="207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205" t="s">
        <v>139</v>
      </c>
      <c r="BN255" s="205"/>
      <c r="BO255" s="229">
        <f t="shared" ref="BO255:CK255" si="263">+BO17+BO18+BO52+BO53</f>
        <v>6859.5769037228001</v>
      </c>
      <c r="BP255" s="229">
        <f t="shared" si="263"/>
        <v>4582.6181530740014</v>
      </c>
      <c r="BQ255" s="229">
        <f t="shared" si="263"/>
        <v>4885.6183992109991</v>
      </c>
      <c r="BR255" s="229">
        <f t="shared" si="263"/>
        <v>3910.7501467030011</v>
      </c>
      <c r="BS255" s="229">
        <f t="shared" si="263"/>
        <v>3535.4506506003995</v>
      </c>
      <c r="BT255" s="229">
        <f t="shared" si="263"/>
        <v>2740.2788537480001</v>
      </c>
      <c r="BU255" s="229">
        <f t="shared" si="263"/>
        <v>2687.6473191052005</v>
      </c>
      <c r="BV255" s="229">
        <f t="shared" si="263"/>
        <v>2736.7158316232003</v>
      </c>
      <c r="BW255" s="229">
        <f t="shared" si="263"/>
        <v>4460.5547425676014</v>
      </c>
      <c r="BX255" s="229">
        <f t="shared" si="263"/>
        <v>4891.5729757667996</v>
      </c>
      <c r="BY255" s="229">
        <f t="shared" si="263"/>
        <v>3482.7561866048004</v>
      </c>
      <c r="BZ255" s="229">
        <f t="shared" si="263"/>
        <v>5216.6364894028011</v>
      </c>
      <c r="CA255" s="229">
        <f t="shared" si="263"/>
        <v>4424.8975493047983</v>
      </c>
      <c r="CB255" s="229">
        <f t="shared" si="263"/>
        <v>4466.1600077976</v>
      </c>
      <c r="CC255" s="229">
        <f t="shared" si="263"/>
        <v>5916.9033128519986</v>
      </c>
      <c r="CD255" s="229">
        <f t="shared" si="263"/>
        <v>5322.3727806596016</v>
      </c>
      <c r="CE255" s="229">
        <f t="shared" si="263"/>
        <v>5196.4883984571989</v>
      </c>
      <c r="CF255" s="229">
        <f t="shared" si="263"/>
        <v>6411.1098343360009</v>
      </c>
      <c r="CG255" s="229">
        <f t="shared" si="263"/>
        <v>6259.0206265180004</v>
      </c>
      <c r="CH255" s="229">
        <f t="shared" si="263"/>
        <v>5648.4633926755996</v>
      </c>
      <c r="CI255" s="229">
        <f t="shared" si="263"/>
        <v>4585.5871353615994</v>
      </c>
      <c r="CJ255" s="229">
        <f t="shared" si="263"/>
        <v>6262.3217462740013</v>
      </c>
      <c r="CK255" s="229">
        <f t="shared" si="263"/>
        <v>4542.7098989775986</v>
      </c>
      <c r="CL255" s="229">
        <f t="shared" ref="CL255" si="264">+CL17+CL18+CL52+CL53</f>
        <v>3732.7825270623998</v>
      </c>
      <c r="CM255" s="205"/>
      <c r="CN255" s="205"/>
      <c r="CO255" s="205"/>
      <c r="CP255" s="205"/>
    </row>
    <row r="256" spans="1:117" ht="20.100000000000001" customHeight="1" x14ac:dyDescent="0.2">
      <c r="B256" s="382" t="s">
        <v>177</v>
      </c>
      <c r="C256" s="382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8"/>
      <c r="AD256" s="207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205"/>
      <c r="AO256" s="205"/>
      <c r="AP256" s="205"/>
      <c r="AQ256" s="205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 t="s">
        <v>141</v>
      </c>
      <c r="BN256" s="205"/>
      <c r="BO256" s="229">
        <f t="shared" ref="BO256:CK256" si="265">+BO16+BO33+BO51+BO35+BO36+BO37+BO69+BO65+BO71+BO72+BO73+BO23+BO58+BO34+BO70+BO27+BO62</f>
        <v>9845.1655824104</v>
      </c>
      <c r="BP256" s="229">
        <f t="shared" si="265"/>
        <v>9170.583745846001</v>
      </c>
      <c r="BQ256" s="229">
        <f t="shared" si="265"/>
        <v>11878.170203798196</v>
      </c>
      <c r="BR256" s="229">
        <f t="shared" si="265"/>
        <v>12799.970977451796</v>
      </c>
      <c r="BS256" s="229">
        <f t="shared" si="265"/>
        <v>14338.209533116396</v>
      </c>
      <c r="BT256" s="229">
        <f t="shared" si="265"/>
        <v>12323.583872643003</v>
      </c>
      <c r="BU256" s="229">
        <f t="shared" si="265"/>
        <v>15149.665670221197</v>
      </c>
      <c r="BV256" s="229">
        <f t="shared" si="265"/>
        <v>11963.528728274596</v>
      </c>
      <c r="BW256" s="229">
        <f t="shared" si="265"/>
        <v>11208.891089718396</v>
      </c>
      <c r="BX256" s="229">
        <f t="shared" si="265"/>
        <v>13927.135650374204</v>
      </c>
      <c r="BY256" s="229">
        <f t="shared" si="265"/>
        <v>10695.304372054401</v>
      </c>
      <c r="BZ256" s="229">
        <f t="shared" si="265"/>
        <v>13850.403902481807</v>
      </c>
      <c r="CA256" s="229">
        <f t="shared" si="265"/>
        <v>11738.614360016803</v>
      </c>
      <c r="CB256" s="229">
        <f t="shared" si="265"/>
        <v>10603.260288767597</v>
      </c>
      <c r="CC256" s="229">
        <f t="shared" si="265"/>
        <v>11798.973456652997</v>
      </c>
      <c r="CD256" s="229">
        <f t="shared" si="265"/>
        <v>15640.275025244997</v>
      </c>
      <c r="CE256" s="229">
        <f t="shared" si="265"/>
        <v>12674.392616383599</v>
      </c>
      <c r="CF256" s="229">
        <f t="shared" si="265"/>
        <v>12776.406817208794</v>
      </c>
      <c r="CG256" s="229">
        <f t="shared" si="265"/>
        <v>16317.033206893606</v>
      </c>
      <c r="CH256" s="229">
        <f t="shared" si="265"/>
        <v>11346.074694733201</v>
      </c>
      <c r="CI256" s="229">
        <f t="shared" si="265"/>
        <v>9882.5528240587973</v>
      </c>
      <c r="CJ256" s="229">
        <f t="shared" si="265"/>
        <v>11607.96570810501</v>
      </c>
      <c r="CK256" s="229">
        <f t="shared" si="265"/>
        <v>10960.931696684</v>
      </c>
      <c r="CL256" s="229">
        <f t="shared" ref="CL256" si="266">+CL16+CL33+CL51+CL35+CL36+CL37+CL69+CL65+CL71+CL72+CL73+CL23+CL58+CL34+CL70+CL27+CL62</f>
        <v>15893.932633795199</v>
      </c>
      <c r="CM256" s="205"/>
      <c r="CN256" s="205"/>
      <c r="CO256" s="205"/>
      <c r="CP256" s="205"/>
    </row>
    <row r="257" spans="2:94" ht="20.100000000000001" customHeight="1" x14ac:dyDescent="0.2">
      <c r="B257" s="382" t="s">
        <v>178</v>
      </c>
      <c r="C257" s="382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8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7"/>
      <c r="AD257" s="207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205"/>
      <c r="AO257" s="205"/>
      <c r="AP257" s="205"/>
      <c r="AQ257" s="205"/>
      <c r="AR257" s="205"/>
      <c r="AS257" s="205"/>
      <c r="AT257" s="205"/>
      <c r="AU257" s="205"/>
      <c r="AV257" s="205"/>
      <c r="AW257" s="205"/>
      <c r="AX257" s="205"/>
      <c r="AY257" s="205"/>
      <c r="AZ257" s="205"/>
      <c r="BA257" s="205"/>
      <c r="BB257" s="205"/>
      <c r="BC257" s="205"/>
      <c r="BD257" s="205"/>
      <c r="BE257" s="205"/>
      <c r="BF257" s="205"/>
      <c r="BG257" s="205"/>
      <c r="BH257" s="205"/>
      <c r="BI257" s="205"/>
      <c r="BJ257" s="205"/>
      <c r="BK257" s="205"/>
      <c r="BL257" s="205"/>
      <c r="BM257" s="205" t="s">
        <v>140</v>
      </c>
      <c r="BN257" s="205"/>
      <c r="BO257" s="229">
        <f t="shared" ref="BO257:CK257" si="267">+BO22+BO28+BO57+BO64</f>
        <v>12964.190880851598</v>
      </c>
      <c r="BP257" s="229">
        <f t="shared" si="267"/>
        <v>10364.493823453204</v>
      </c>
      <c r="BQ257" s="229">
        <f t="shared" si="267"/>
        <v>10472.582842125599</v>
      </c>
      <c r="BR257" s="229">
        <f t="shared" si="267"/>
        <v>13151.908600921595</v>
      </c>
      <c r="BS257" s="229">
        <f t="shared" si="267"/>
        <v>13241.075117342001</v>
      </c>
      <c r="BT257" s="229">
        <f t="shared" si="267"/>
        <v>11707.749688541597</v>
      </c>
      <c r="BU257" s="229">
        <f t="shared" si="267"/>
        <v>14656.543309713194</v>
      </c>
      <c r="BV257" s="229">
        <f t="shared" si="267"/>
        <v>11245.688171367994</v>
      </c>
      <c r="BW257" s="229">
        <f t="shared" si="267"/>
        <v>13284.6145515596</v>
      </c>
      <c r="BX257" s="229">
        <f t="shared" si="267"/>
        <v>13171.345551372004</v>
      </c>
      <c r="BY257" s="229">
        <f t="shared" si="267"/>
        <v>11006.592981879203</v>
      </c>
      <c r="BZ257" s="229">
        <f t="shared" si="267"/>
        <v>16920.756149307996</v>
      </c>
      <c r="CA257" s="229">
        <f t="shared" si="267"/>
        <v>12940.746403763605</v>
      </c>
      <c r="CB257" s="229">
        <f t="shared" si="267"/>
        <v>10913.8590345952</v>
      </c>
      <c r="CC257" s="229">
        <f t="shared" si="267"/>
        <v>11259.193025132005</v>
      </c>
      <c r="CD257" s="229">
        <f t="shared" si="267"/>
        <v>13008.093457273593</v>
      </c>
      <c r="CE257" s="229">
        <f t="shared" si="267"/>
        <v>11620.775444185601</v>
      </c>
      <c r="CF257" s="229">
        <f t="shared" si="267"/>
        <v>12579.213577553195</v>
      </c>
      <c r="CG257" s="229">
        <f t="shared" si="267"/>
        <v>13609.245798002003</v>
      </c>
      <c r="CH257" s="229">
        <f t="shared" si="267"/>
        <v>11013.688348970802</v>
      </c>
      <c r="CI257" s="229">
        <f t="shared" si="267"/>
        <v>12545.735823881207</v>
      </c>
      <c r="CJ257" s="229">
        <f t="shared" si="267"/>
        <v>15680.800363019202</v>
      </c>
      <c r="CK257" s="229">
        <f t="shared" si="267"/>
        <v>13102.683475493195</v>
      </c>
      <c r="CL257" s="229">
        <f t="shared" ref="CL257" si="268">+CL22+CL28+CL57+CL64</f>
        <v>19346.20569899719</v>
      </c>
      <c r="CM257" s="205"/>
      <c r="CN257" s="205"/>
      <c r="CO257" s="205"/>
      <c r="CP257" s="205"/>
    </row>
    <row r="258" spans="2:94" ht="20.100000000000001" customHeight="1" x14ac:dyDescent="0.2">
      <c r="B258" s="382" t="s">
        <v>179</v>
      </c>
      <c r="C258" s="382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8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7"/>
      <c r="AD258" s="207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5" t="s">
        <v>163</v>
      </c>
      <c r="BN258" s="205"/>
      <c r="BO258" s="229">
        <f t="shared" ref="BO258:CK258" si="269">+BO24+BO25+BO26+BO45+BO59+BO60+BO61+BO77</f>
        <v>0</v>
      </c>
      <c r="BP258" s="229">
        <f t="shared" si="269"/>
        <v>0</v>
      </c>
      <c r="BQ258" s="229">
        <f t="shared" si="269"/>
        <v>0</v>
      </c>
      <c r="BR258" s="229">
        <f t="shared" si="269"/>
        <v>0</v>
      </c>
      <c r="BS258" s="229">
        <f t="shared" si="269"/>
        <v>0</v>
      </c>
      <c r="BT258" s="229">
        <f t="shared" si="269"/>
        <v>0</v>
      </c>
      <c r="BU258" s="229">
        <f t="shared" si="269"/>
        <v>0</v>
      </c>
      <c r="BV258" s="229">
        <f t="shared" si="269"/>
        <v>0</v>
      </c>
      <c r="BW258" s="229">
        <f t="shared" si="269"/>
        <v>0</v>
      </c>
      <c r="BX258" s="229">
        <f t="shared" si="269"/>
        <v>0</v>
      </c>
      <c r="BY258" s="229">
        <f t="shared" si="269"/>
        <v>0</v>
      </c>
      <c r="BZ258" s="229">
        <f t="shared" si="269"/>
        <v>418.43892826239994</v>
      </c>
      <c r="CA258" s="229">
        <f t="shared" si="269"/>
        <v>299.78410955440006</v>
      </c>
      <c r="CB258" s="229">
        <f t="shared" si="269"/>
        <v>266.46611803200005</v>
      </c>
      <c r="CC258" s="229">
        <f t="shared" si="269"/>
        <v>287.03975270440009</v>
      </c>
      <c r="CD258" s="229">
        <f t="shared" si="269"/>
        <v>265.10947830280003</v>
      </c>
      <c r="CE258" s="229">
        <f t="shared" si="269"/>
        <v>279.11209250960013</v>
      </c>
      <c r="CF258" s="229">
        <f t="shared" si="269"/>
        <v>308.78852545400008</v>
      </c>
      <c r="CG258" s="229">
        <f t="shared" si="269"/>
        <v>301.00348086679998</v>
      </c>
      <c r="CH258" s="229">
        <f t="shared" si="269"/>
        <v>294.2946701084</v>
      </c>
      <c r="CI258" s="229">
        <f t="shared" si="269"/>
        <v>282.66735069959998</v>
      </c>
      <c r="CJ258" s="229">
        <f t="shared" si="269"/>
        <v>279.63173816359995</v>
      </c>
      <c r="CK258" s="229">
        <f t="shared" si="269"/>
        <v>311.49051098839999</v>
      </c>
      <c r="CL258" s="229">
        <f t="shared" ref="CL258" si="270">+CL24+CL25+CL26+CL45+CL59+CL60+CL61+CL77</f>
        <v>423.41188911120014</v>
      </c>
      <c r="CM258" s="205"/>
      <c r="CN258" s="205"/>
      <c r="CO258" s="205"/>
      <c r="CP258" s="205"/>
    </row>
    <row r="259" spans="2:94" ht="20.100000000000001" customHeight="1" thickBot="1" x14ac:dyDescent="0.25">
      <c r="B259" s="382" t="s">
        <v>187</v>
      </c>
      <c r="C259" s="382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8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7"/>
      <c r="AD259" s="207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5"/>
      <c r="BN259" s="205"/>
      <c r="BO259" s="229">
        <f t="shared" ref="BO259:CF259" si="271">+BO38+BO39+BO74+BO75</f>
        <v>0</v>
      </c>
      <c r="BP259" s="229">
        <f t="shared" si="271"/>
        <v>0</v>
      </c>
      <c r="BQ259" s="229">
        <f t="shared" si="271"/>
        <v>0</v>
      </c>
      <c r="BR259" s="229">
        <f t="shared" si="271"/>
        <v>0</v>
      </c>
      <c r="BS259" s="229">
        <f t="shared" si="271"/>
        <v>0</v>
      </c>
      <c r="BT259" s="229">
        <f t="shared" si="271"/>
        <v>0</v>
      </c>
      <c r="BU259" s="229">
        <f t="shared" si="271"/>
        <v>0</v>
      </c>
      <c r="BV259" s="229">
        <f t="shared" si="271"/>
        <v>0</v>
      </c>
      <c r="BW259" s="229">
        <f t="shared" si="271"/>
        <v>0</v>
      </c>
      <c r="BX259" s="229">
        <f t="shared" si="271"/>
        <v>0</v>
      </c>
      <c r="BY259" s="229">
        <f t="shared" si="271"/>
        <v>0</v>
      </c>
      <c r="BZ259" s="229">
        <f t="shared" si="271"/>
        <v>0</v>
      </c>
      <c r="CA259" s="229">
        <f t="shared" si="271"/>
        <v>0</v>
      </c>
      <c r="CB259" s="229">
        <f t="shared" si="271"/>
        <v>0</v>
      </c>
      <c r="CC259" s="229">
        <f t="shared" si="271"/>
        <v>0</v>
      </c>
      <c r="CD259" s="229">
        <f t="shared" si="271"/>
        <v>0</v>
      </c>
      <c r="CE259" s="229">
        <f t="shared" si="271"/>
        <v>0</v>
      </c>
      <c r="CF259" s="229">
        <f t="shared" si="271"/>
        <v>16.612965386399999</v>
      </c>
      <c r="CG259" s="229">
        <f>+CG38+CG39+CG74+CG75+CG78+CG46</f>
        <v>31.092050340399997</v>
      </c>
      <c r="CH259" s="229">
        <f>+CH38+CH39+CH74+CH75+CH78+CH46</f>
        <v>27.265099048399996</v>
      </c>
      <c r="CI259" s="229">
        <f>+CI38+CI39+CI74+CI75+CI78+CI46+CI40</f>
        <v>33.394732142800017</v>
      </c>
      <c r="CJ259" s="229">
        <f>+CJ38+CJ39+CJ74+CJ75+CJ78+CJ46+CJ40</f>
        <v>26.044195848000001</v>
      </c>
      <c r="CK259" s="229">
        <f>+CK38+CK39+CK74+CK75+CK78+CK46+CK40</f>
        <v>28.920757536800004</v>
      </c>
      <c r="CL259" s="229">
        <f>+CL38+CL39+CL74+CL75+CL78+CL46+CL40</f>
        <v>49.443118980400001</v>
      </c>
      <c r="CM259" s="205"/>
      <c r="CN259" s="205"/>
      <c r="CO259" s="205"/>
      <c r="CP259" s="205"/>
    </row>
    <row r="260" spans="2:94" ht="20.100000000000001" customHeight="1" thickBot="1" x14ac:dyDescent="0.3">
      <c r="B260" s="215"/>
      <c r="C260" s="216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8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7"/>
      <c r="AD260" s="207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5"/>
      <c r="BN260" s="205"/>
      <c r="BO260" s="384">
        <f t="shared" ref="BO260:CE260" si="272">SUM(BO249:BO259)</f>
        <v>38449.323481954794</v>
      </c>
      <c r="BP260" s="384">
        <f t="shared" si="272"/>
        <v>30850.744574973207</v>
      </c>
      <c r="BQ260" s="384">
        <f t="shared" si="272"/>
        <v>34307.482558024793</v>
      </c>
      <c r="BR260" s="384">
        <f t="shared" si="272"/>
        <v>39453.262589276397</v>
      </c>
      <c r="BS260" s="384">
        <f t="shared" si="272"/>
        <v>39711.235008248797</v>
      </c>
      <c r="BT260" s="384">
        <f t="shared" si="272"/>
        <v>34724.050935342602</v>
      </c>
      <c r="BU260" s="384">
        <f t="shared" si="272"/>
        <v>44447.977237269588</v>
      </c>
      <c r="BV260" s="384">
        <f t="shared" si="272"/>
        <v>34744.720174825794</v>
      </c>
      <c r="BW260" s="384">
        <f t="shared" si="272"/>
        <v>34969.441655805596</v>
      </c>
      <c r="BX260" s="384">
        <f t="shared" si="272"/>
        <v>39922.164396643006</v>
      </c>
      <c r="BY260" s="384">
        <f t="shared" si="272"/>
        <v>31544.272569643606</v>
      </c>
      <c r="BZ260" s="384">
        <f t="shared" si="272"/>
        <v>45996.881500293413</v>
      </c>
      <c r="CA260" s="384">
        <f t="shared" si="272"/>
        <v>37185.348018074801</v>
      </c>
      <c r="CB260" s="384">
        <f t="shared" si="272"/>
        <v>31938.432963621795</v>
      </c>
      <c r="CC260" s="384">
        <f t="shared" si="272"/>
        <v>35896.375694412403</v>
      </c>
      <c r="CD260" s="384">
        <f t="shared" si="272"/>
        <v>44613.640188923389</v>
      </c>
      <c r="CE260" s="384">
        <f t="shared" si="272"/>
        <v>37478.276447491196</v>
      </c>
      <c r="CF260" s="471">
        <f t="shared" ref="CF260:CK260" si="273">SUM(CF249:CF259)</f>
        <v>39223.599288372592</v>
      </c>
      <c r="CG260" s="472">
        <f t="shared" si="273"/>
        <v>46448.703443585408</v>
      </c>
      <c r="CH260" s="472">
        <f t="shared" si="273"/>
        <v>35184.15615821661</v>
      </c>
      <c r="CI260" s="472">
        <f t="shared" si="273"/>
        <v>34348.739597804604</v>
      </c>
      <c r="CJ260" s="472">
        <f t="shared" si="273"/>
        <v>41851.124017608214</v>
      </c>
      <c r="CK260" s="472">
        <f t="shared" si="273"/>
        <v>36067.871481748989</v>
      </c>
      <c r="CL260" s="472">
        <f t="shared" ref="CL260" si="274">SUM(CL249:CL259)</f>
        <v>50623.231000655986</v>
      </c>
      <c r="CM260" s="205"/>
      <c r="CN260" s="205"/>
      <c r="CO260" s="205"/>
      <c r="CP260" s="205"/>
    </row>
    <row r="261" spans="2:94" ht="20.100000000000001" customHeight="1" x14ac:dyDescent="0.25">
      <c r="B261" s="215"/>
      <c r="C261" s="216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8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7"/>
      <c r="AD261" s="207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29"/>
      <c r="BX261" s="229"/>
      <c r="BY261" s="229"/>
      <c r="BZ261" s="229"/>
      <c r="CA261" s="229"/>
      <c r="CB261" s="229"/>
      <c r="CC261" s="229"/>
      <c r="CD261" s="229"/>
      <c r="CE261" s="229"/>
      <c r="CF261" s="229"/>
      <c r="CG261" s="229"/>
      <c r="CH261" s="229"/>
      <c r="CI261" s="229"/>
      <c r="CJ261" s="229"/>
      <c r="CK261" s="229"/>
      <c r="CL261" s="229"/>
      <c r="CM261" s="205"/>
      <c r="CN261" s="205"/>
      <c r="CO261" s="205"/>
      <c r="CP261" s="205"/>
    </row>
    <row r="262" spans="2:94" ht="20.100000000000001" customHeight="1" x14ac:dyDescent="0.25">
      <c r="B262" s="215"/>
      <c r="C262" s="216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8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7"/>
      <c r="AD262" s="207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5"/>
      <c r="BN262" s="205"/>
      <c r="BO262" s="229">
        <f t="shared" ref="BO262:CL262" si="275">+BO260-BO13</f>
        <v>0</v>
      </c>
      <c r="BP262" s="229">
        <f t="shared" si="275"/>
        <v>0</v>
      </c>
      <c r="BQ262" s="229">
        <f t="shared" si="275"/>
        <v>0</v>
      </c>
      <c r="BR262" s="229">
        <f t="shared" si="275"/>
        <v>0</v>
      </c>
      <c r="BS262" s="229">
        <f t="shared" si="275"/>
        <v>0</v>
      </c>
      <c r="BT262" s="229">
        <f t="shared" si="275"/>
        <v>0</v>
      </c>
      <c r="BU262" s="229">
        <f t="shared" si="275"/>
        <v>0</v>
      </c>
      <c r="BV262" s="229">
        <f t="shared" si="275"/>
        <v>0</v>
      </c>
      <c r="BW262" s="229">
        <f t="shared" si="275"/>
        <v>0</v>
      </c>
      <c r="BX262" s="229">
        <f t="shared" si="275"/>
        <v>0</v>
      </c>
      <c r="BY262" s="229">
        <f t="shared" si="275"/>
        <v>0</v>
      </c>
      <c r="BZ262" s="229">
        <f t="shared" si="275"/>
        <v>0</v>
      </c>
      <c r="CA262" s="229">
        <f t="shared" si="275"/>
        <v>0</v>
      </c>
      <c r="CB262" s="229">
        <f t="shared" si="275"/>
        <v>0</v>
      </c>
      <c r="CC262" s="229">
        <f t="shared" si="275"/>
        <v>-6.1314680351642892E-4</v>
      </c>
      <c r="CD262" s="229">
        <f t="shared" si="275"/>
        <v>0</v>
      </c>
      <c r="CE262" s="229">
        <f t="shared" si="275"/>
        <v>0</v>
      </c>
      <c r="CF262" s="229">
        <f t="shared" si="275"/>
        <v>0</v>
      </c>
      <c r="CG262" s="229">
        <f t="shared" si="275"/>
        <v>0</v>
      </c>
      <c r="CH262" s="229">
        <f t="shared" si="275"/>
        <v>0</v>
      </c>
      <c r="CI262" s="229">
        <f t="shared" si="275"/>
        <v>0</v>
      </c>
      <c r="CJ262" s="229">
        <f t="shared" si="275"/>
        <v>0</v>
      </c>
      <c r="CK262" s="229">
        <f t="shared" si="275"/>
        <v>0</v>
      </c>
      <c r="CL262" s="229">
        <f t="shared" si="275"/>
        <v>0</v>
      </c>
      <c r="CM262" s="205"/>
      <c r="CN262" s="205"/>
      <c r="CO262" s="205"/>
      <c r="CP262" s="205"/>
    </row>
    <row r="263" spans="2:94" ht="20.100000000000001" customHeight="1" x14ac:dyDescent="0.25">
      <c r="B263" s="215"/>
      <c r="C263" s="216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8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7"/>
      <c r="AD263" s="207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05"/>
      <c r="AT263" s="205"/>
      <c r="AU263" s="205"/>
      <c r="AV263" s="205"/>
      <c r="AW263" s="205"/>
      <c r="AX263" s="205"/>
      <c r="AY263" s="205"/>
      <c r="AZ263" s="205"/>
      <c r="BA263" s="205"/>
      <c r="BB263" s="205"/>
      <c r="BC263" s="205"/>
      <c r="BD263" s="205"/>
      <c r="BE263" s="205"/>
      <c r="BF263" s="205"/>
      <c r="BG263" s="205"/>
      <c r="BH263" s="205"/>
      <c r="BI263" s="205"/>
      <c r="BJ263" s="205"/>
      <c r="BK263" s="205"/>
      <c r="BL263" s="205"/>
      <c r="BM263" s="205"/>
      <c r="BN263" s="205"/>
      <c r="BO263" s="205"/>
      <c r="BP263" s="205"/>
      <c r="BQ263" s="205"/>
      <c r="BR263" s="205"/>
      <c r="BS263" s="205"/>
      <c r="BT263" s="205"/>
      <c r="BU263" s="205"/>
      <c r="BV263" s="205"/>
      <c r="BW263" s="205"/>
      <c r="BX263" s="205"/>
      <c r="BY263" s="205"/>
      <c r="BZ263" s="205"/>
      <c r="CA263" s="205"/>
      <c r="CB263" s="205"/>
      <c r="CC263" s="205"/>
      <c r="CD263" s="205"/>
      <c r="CE263" s="205"/>
      <c r="CF263" s="205"/>
      <c r="CG263" s="205"/>
      <c r="CH263" s="205"/>
      <c r="CI263" s="205"/>
      <c r="CJ263" s="205"/>
      <c r="CK263" s="205"/>
      <c r="CL263" s="205"/>
      <c r="CM263" s="205"/>
      <c r="CN263" s="205"/>
      <c r="CO263" s="205"/>
      <c r="CP263" s="205"/>
    </row>
    <row r="264" spans="2:94" ht="20.100000000000001" customHeight="1" x14ac:dyDescent="0.25">
      <c r="B264" s="215"/>
      <c r="C264" s="216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8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7"/>
      <c r="AD264" s="207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05"/>
      <c r="AT264" s="205"/>
      <c r="AU264" s="205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05"/>
      <c r="BG264" s="205"/>
      <c r="BH264" s="205"/>
      <c r="BI264" s="205"/>
      <c r="BJ264" s="205"/>
      <c r="BK264" s="205"/>
      <c r="BL264" s="205"/>
      <c r="BM264" s="205"/>
      <c r="BN264" s="205"/>
      <c r="BO264" s="229"/>
      <c r="BP264" s="229"/>
      <c r="BQ264" s="229"/>
      <c r="BR264" s="229"/>
      <c r="BS264" s="229"/>
      <c r="BT264" s="229"/>
      <c r="BU264" s="229"/>
      <c r="BV264" s="229"/>
      <c r="BW264" s="229"/>
      <c r="BX264" s="229"/>
      <c r="BY264" s="229"/>
      <c r="BZ264" s="229"/>
      <c r="CA264" s="229"/>
      <c r="CB264" s="229"/>
      <c r="CC264" s="229"/>
      <c r="CD264" s="229"/>
      <c r="CE264" s="229"/>
      <c r="CF264" s="229"/>
      <c r="CG264" s="229"/>
      <c r="CH264" s="229"/>
      <c r="CI264" s="229"/>
      <c r="CJ264" s="229"/>
      <c r="CK264" s="229"/>
      <c r="CL264" s="229"/>
      <c r="CM264" s="205"/>
      <c r="CN264" s="205"/>
      <c r="CO264" s="205"/>
      <c r="CP264" s="205"/>
    </row>
    <row r="265" spans="2:94" ht="20.100000000000001" customHeight="1" x14ac:dyDescent="0.25">
      <c r="B265" s="215"/>
      <c r="C265" s="216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8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7"/>
      <c r="AD265" s="207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05"/>
      <c r="AT265" s="205"/>
      <c r="AU265" s="205"/>
      <c r="AV265" s="205"/>
      <c r="AW265" s="205"/>
      <c r="AX265" s="205"/>
      <c r="AY265" s="205"/>
      <c r="AZ265" s="205"/>
      <c r="BA265" s="205"/>
      <c r="BB265" s="205"/>
      <c r="BC265" s="205"/>
      <c r="BD265" s="205"/>
      <c r="BE265" s="205"/>
      <c r="BF265" s="205"/>
      <c r="BG265" s="205"/>
      <c r="BH265" s="205"/>
      <c r="BI265" s="205"/>
      <c r="BJ265" s="205"/>
      <c r="BK265" s="205"/>
      <c r="BL265" s="205"/>
      <c r="BM265" s="205"/>
      <c r="BN265" s="205"/>
      <c r="BO265" s="229"/>
      <c r="BP265" s="229"/>
      <c r="BQ265" s="229"/>
      <c r="BR265" s="229"/>
      <c r="BS265" s="229"/>
      <c r="BT265" s="229"/>
      <c r="BU265" s="229"/>
      <c r="BV265" s="229"/>
      <c r="BW265" s="229"/>
      <c r="BX265" s="229"/>
      <c r="BY265" s="229"/>
      <c r="BZ265" s="229"/>
      <c r="CA265" s="229"/>
      <c r="CB265" s="229"/>
      <c r="CC265" s="229"/>
      <c r="CD265" s="229"/>
      <c r="CE265" s="229"/>
      <c r="CF265" s="229"/>
      <c r="CG265" s="229"/>
      <c r="CH265" s="229"/>
      <c r="CI265" s="229"/>
      <c r="CJ265" s="229"/>
      <c r="CK265" s="229"/>
      <c r="CL265" s="229"/>
      <c r="CM265" s="205"/>
      <c r="CN265" s="205"/>
      <c r="CO265" s="205"/>
      <c r="CP265" s="205"/>
    </row>
    <row r="266" spans="2:94" ht="20.100000000000001" customHeight="1" x14ac:dyDescent="0.25">
      <c r="B266" s="215"/>
      <c r="C266" s="216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8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7"/>
      <c r="AD266" s="207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  <c r="CM266" s="205"/>
      <c r="CN266" s="205"/>
      <c r="CO266" s="205"/>
      <c r="CP266" s="205"/>
    </row>
    <row r="267" spans="2:94" ht="20.100000000000001" customHeight="1" x14ac:dyDescent="0.25">
      <c r="B267" s="215"/>
      <c r="C267" s="216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8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7"/>
      <c r="AD267" s="207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205"/>
      <c r="BN267" s="205"/>
      <c r="BO267" s="205"/>
      <c r="BP267" s="205"/>
      <c r="BQ267" s="205"/>
      <c r="BR267" s="205"/>
      <c r="BS267" s="205"/>
      <c r="BT267" s="205"/>
      <c r="BU267" s="205"/>
      <c r="BV267" s="205"/>
      <c r="BW267" s="205"/>
      <c r="BX267" s="205"/>
      <c r="BY267" s="205"/>
      <c r="BZ267" s="205"/>
      <c r="CA267" s="205"/>
      <c r="CB267" s="205"/>
      <c r="CC267" s="205"/>
      <c r="CD267" s="205"/>
      <c r="CE267" s="205"/>
      <c r="CF267" s="205"/>
      <c r="CG267" s="205"/>
      <c r="CH267" s="205"/>
      <c r="CI267" s="205"/>
      <c r="CJ267" s="205"/>
      <c r="CK267" s="205"/>
      <c r="CL267" s="205"/>
      <c r="CM267" s="205"/>
      <c r="CN267" s="205"/>
      <c r="CO267" s="205"/>
      <c r="CP267" s="205"/>
    </row>
    <row r="268" spans="2:94" ht="20.100000000000001" customHeight="1" x14ac:dyDescent="0.25">
      <c r="B268" s="215"/>
      <c r="C268" s="216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8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7"/>
      <c r="AD268" s="207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205"/>
      <c r="BN268" s="205"/>
      <c r="BO268" s="205"/>
      <c r="BP268" s="205"/>
      <c r="BQ268" s="205"/>
      <c r="BR268" s="205"/>
      <c r="BS268" s="205"/>
      <c r="BT268" s="205"/>
      <c r="BU268" s="205"/>
      <c r="BV268" s="205"/>
      <c r="BW268" s="205"/>
      <c r="BX268" s="205"/>
      <c r="BY268" s="205"/>
      <c r="BZ268" s="205"/>
      <c r="CA268" s="205"/>
      <c r="CB268" s="205"/>
      <c r="CC268" s="205"/>
      <c r="CD268" s="205"/>
      <c r="CE268" s="205"/>
      <c r="CF268" s="205"/>
      <c r="CG268" s="205"/>
      <c r="CH268" s="205"/>
      <c r="CI268" s="205"/>
      <c r="CJ268" s="205"/>
      <c r="CK268" s="205"/>
      <c r="CL268" s="205"/>
      <c r="CM268" s="205"/>
      <c r="CN268" s="205"/>
      <c r="CO268" s="205"/>
      <c r="CP268" s="205"/>
    </row>
    <row r="269" spans="2:94" ht="20.100000000000001" customHeight="1" x14ac:dyDescent="0.25">
      <c r="B269" s="215"/>
      <c r="C269" s="216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8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7"/>
      <c r="AD269" s="207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205"/>
      <c r="BN269" s="205"/>
      <c r="BO269" s="205"/>
      <c r="BP269" s="205"/>
      <c r="BQ269" s="205"/>
      <c r="BR269" s="205"/>
      <c r="BS269" s="205"/>
      <c r="BT269" s="205"/>
      <c r="BU269" s="205"/>
      <c r="BV269" s="205"/>
      <c r="BW269" s="205"/>
      <c r="BX269" s="205"/>
      <c r="BY269" s="205"/>
      <c r="BZ269" s="205"/>
      <c r="CA269" s="205"/>
      <c r="CB269" s="205"/>
      <c r="CC269" s="205"/>
      <c r="CD269" s="205"/>
      <c r="CE269" s="205"/>
      <c r="CF269" s="205"/>
      <c r="CG269" s="205"/>
      <c r="CH269" s="205"/>
      <c r="CI269" s="205"/>
      <c r="CJ269" s="205"/>
      <c r="CK269" s="205"/>
      <c r="CL269" s="205"/>
      <c r="CM269" s="205"/>
      <c r="CN269" s="205"/>
      <c r="CO269" s="205"/>
      <c r="CP269" s="205"/>
    </row>
    <row r="270" spans="2:94" ht="20.100000000000001" customHeight="1" x14ac:dyDescent="0.25">
      <c r="B270" s="215"/>
      <c r="C270" s="216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8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7"/>
      <c r="AD270" s="207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205"/>
      <c r="BN270" s="205"/>
      <c r="BO270" s="205"/>
      <c r="BP270" s="205"/>
      <c r="BQ270" s="205"/>
      <c r="BR270" s="205"/>
      <c r="BS270" s="205"/>
      <c r="BT270" s="205"/>
      <c r="BU270" s="205"/>
      <c r="BV270" s="205"/>
      <c r="BW270" s="205"/>
      <c r="BX270" s="205"/>
      <c r="BY270" s="205"/>
      <c r="BZ270" s="205"/>
      <c r="CA270" s="205"/>
      <c r="CB270" s="205"/>
      <c r="CC270" s="205"/>
      <c r="CD270" s="205"/>
      <c r="CE270" s="205"/>
      <c r="CF270" s="205"/>
      <c r="CG270" s="205"/>
      <c r="CH270" s="205"/>
      <c r="CI270" s="205"/>
      <c r="CJ270" s="205"/>
      <c r="CK270" s="205"/>
      <c r="CL270" s="205"/>
      <c r="CM270" s="205"/>
      <c r="CN270" s="205"/>
      <c r="CO270" s="205"/>
      <c r="CP270" s="205"/>
    </row>
    <row r="271" spans="2:94" ht="20.100000000000001" customHeight="1" x14ac:dyDescent="0.25">
      <c r="B271" s="215"/>
      <c r="C271" s="216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8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7"/>
      <c r="AD271" s="207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  <c r="CM271" s="205"/>
      <c r="CN271" s="205"/>
      <c r="CO271" s="205"/>
      <c r="CP271" s="205"/>
    </row>
    <row r="272" spans="2:94" ht="20.100000000000001" customHeight="1" x14ac:dyDescent="0.25">
      <c r="B272" s="215"/>
      <c r="C272" s="216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8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7"/>
      <c r="AD272" s="207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05"/>
      <c r="BS272" s="205"/>
      <c r="BT272" s="205"/>
      <c r="BU272" s="205"/>
      <c r="BV272" s="205"/>
      <c r="BW272" s="205"/>
      <c r="BX272" s="205"/>
      <c r="BY272" s="205"/>
      <c r="BZ272" s="205"/>
      <c r="CA272" s="205"/>
      <c r="CB272" s="205"/>
      <c r="CC272" s="205"/>
      <c r="CD272" s="205"/>
      <c r="CE272" s="205"/>
      <c r="CF272" s="205"/>
      <c r="CG272" s="205"/>
      <c r="CH272" s="205"/>
      <c r="CI272" s="205"/>
      <c r="CJ272" s="205"/>
      <c r="CK272" s="205"/>
      <c r="CL272" s="205"/>
      <c r="CM272" s="205"/>
      <c r="CN272" s="205"/>
      <c r="CO272" s="205"/>
      <c r="CP272" s="205"/>
    </row>
    <row r="273" spans="2:94" ht="20.100000000000001" customHeight="1" x14ac:dyDescent="0.25">
      <c r="B273" s="215"/>
      <c r="C273" s="216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8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7"/>
      <c r="AD273" s="207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5"/>
      <c r="BN273" s="205"/>
      <c r="BO273" s="205"/>
      <c r="BP273" s="205"/>
      <c r="BQ273" s="205"/>
      <c r="BR273" s="205"/>
      <c r="BS273" s="205"/>
      <c r="BT273" s="205"/>
      <c r="BU273" s="205"/>
      <c r="BV273" s="205"/>
      <c r="BW273" s="205"/>
      <c r="BX273" s="205"/>
      <c r="BY273" s="205"/>
      <c r="BZ273" s="205"/>
      <c r="CA273" s="205"/>
      <c r="CB273" s="205"/>
      <c r="CC273" s="205"/>
      <c r="CD273" s="205"/>
      <c r="CE273" s="205"/>
      <c r="CF273" s="205"/>
      <c r="CG273" s="205"/>
      <c r="CH273" s="205"/>
      <c r="CI273" s="205"/>
      <c r="CJ273" s="205"/>
      <c r="CK273" s="205"/>
      <c r="CL273" s="205"/>
      <c r="CM273" s="205"/>
      <c r="CN273" s="205"/>
      <c r="CO273" s="205"/>
      <c r="CP273" s="205"/>
    </row>
    <row r="274" spans="2:94" ht="20.100000000000001" customHeight="1" x14ac:dyDescent="0.25">
      <c r="B274" s="215"/>
      <c r="C274" s="216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8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7"/>
      <c r="AD274" s="207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  <c r="CM274" s="205"/>
      <c r="CN274" s="205"/>
      <c r="CO274" s="205"/>
      <c r="CP274" s="205"/>
    </row>
    <row r="275" spans="2:94" ht="20.100000000000001" customHeight="1" x14ac:dyDescent="0.25">
      <c r="B275" s="215"/>
      <c r="C275" s="216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8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7"/>
      <c r="AD275" s="207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5"/>
      <c r="BN275" s="205"/>
      <c r="BO275" s="205"/>
      <c r="BP275" s="205"/>
      <c r="BQ275" s="205"/>
      <c r="BR275" s="205"/>
      <c r="BS275" s="205"/>
      <c r="BT275" s="205"/>
      <c r="BU275" s="205"/>
      <c r="BV275" s="205"/>
      <c r="BW275" s="205"/>
      <c r="BX275" s="205"/>
      <c r="BY275" s="205"/>
      <c r="BZ275" s="205"/>
      <c r="CA275" s="205"/>
      <c r="CB275" s="205"/>
      <c r="CC275" s="205"/>
      <c r="CD275" s="205"/>
      <c r="CE275" s="205"/>
      <c r="CF275" s="205"/>
      <c r="CG275" s="205"/>
      <c r="CH275" s="205"/>
      <c r="CI275" s="205"/>
      <c r="CJ275" s="205"/>
      <c r="CK275" s="205"/>
      <c r="CL275" s="205"/>
      <c r="CM275" s="205"/>
      <c r="CN275" s="205"/>
      <c r="CO275" s="205"/>
      <c r="CP275" s="205"/>
    </row>
    <row r="276" spans="2:94" ht="20.100000000000001" customHeight="1" x14ac:dyDescent="0.25">
      <c r="B276" s="215"/>
      <c r="C276" s="216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8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7"/>
      <c r="AD276" s="207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5"/>
      <c r="BN276" s="205"/>
      <c r="BO276" s="205"/>
      <c r="BP276" s="205"/>
      <c r="BQ276" s="205"/>
      <c r="BR276" s="205"/>
      <c r="BS276" s="205"/>
      <c r="BT276" s="205"/>
      <c r="BU276" s="205"/>
      <c r="BV276" s="205"/>
      <c r="BW276" s="205"/>
      <c r="BX276" s="205"/>
      <c r="BY276" s="205"/>
      <c r="BZ276" s="205"/>
      <c r="CA276" s="205"/>
      <c r="CB276" s="205"/>
      <c r="CC276" s="205"/>
      <c r="CD276" s="205"/>
      <c r="CE276" s="205"/>
      <c r="CF276" s="205"/>
      <c r="CG276" s="205"/>
      <c r="CH276" s="205"/>
      <c r="CI276" s="205"/>
      <c r="CJ276" s="205"/>
      <c r="CK276" s="205"/>
      <c r="CL276" s="205"/>
      <c r="CM276" s="205"/>
      <c r="CN276" s="205"/>
      <c r="CO276" s="205"/>
      <c r="CP276" s="205"/>
    </row>
    <row r="277" spans="2:94" ht="20.100000000000001" customHeight="1" x14ac:dyDescent="0.25">
      <c r="B277" s="215"/>
      <c r="C277" s="216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8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7"/>
      <c r="AD277" s="207"/>
      <c r="AE277" s="205"/>
      <c r="AF277" s="205"/>
      <c r="AG277" s="205"/>
      <c r="AH277" s="205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5"/>
      <c r="AT277" s="205"/>
      <c r="AU277" s="205"/>
      <c r="AV277" s="205"/>
      <c r="AW277" s="205"/>
      <c r="AX277" s="205"/>
      <c r="AY277" s="205"/>
      <c r="AZ277" s="205"/>
      <c r="BA277" s="205"/>
      <c r="BB277" s="205"/>
      <c r="BC277" s="205"/>
      <c r="BD277" s="205"/>
      <c r="BE277" s="205"/>
      <c r="BF277" s="205"/>
      <c r="BG277" s="205"/>
      <c r="BH277" s="205"/>
      <c r="BI277" s="205"/>
      <c r="BJ277" s="205"/>
      <c r="BK277" s="205"/>
      <c r="BL277" s="205"/>
      <c r="BM277" s="205"/>
      <c r="BN277" s="205"/>
      <c r="BO277" s="205"/>
      <c r="BP277" s="205"/>
      <c r="BQ277" s="205"/>
      <c r="BR277" s="205"/>
      <c r="BS277" s="205"/>
      <c r="BT277" s="205"/>
      <c r="BU277" s="205"/>
      <c r="BV277" s="205"/>
      <c r="BW277" s="205"/>
      <c r="BX277" s="205"/>
      <c r="BY277" s="205"/>
      <c r="BZ277" s="205"/>
      <c r="CA277" s="205"/>
      <c r="CB277" s="205"/>
      <c r="CC277" s="205"/>
      <c r="CD277" s="205"/>
      <c r="CE277" s="205"/>
      <c r="CF277" s="205"/>
      <c r="CG277" s="205"/>
      <c r="CH277" s="205"/>
      <c r="CI277" s="205"/>
      <c r="CJ277" s="205"/>
      <c r="CK277" s="205"/>
      <c r="CL277" s="205"/>
      <c r="CM277" s="205"/>
      <c r="CN277" s="205"/>
      <c r="CO277" s="205"/>
      <c r="CP277" s="205"/>
    </row>
    <row r="278" spans="2:94" ht="20.100000000000001" customHeight="1" x14ac:dyDescent="0.25">
      <c r="B278" s="215"/>
      <c r="C278" s="216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8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7"/>
      <c r="AD278" s="207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5"/>
      <c r="AT278" s="205"/>
      <c r="AU278" s="205"/>
      <c r="AV278" s="205"/>
      <c r="AW278" s="205"/>
      <c r="AX278" s="205"/>
      <c r="AY278" s="205"/>
      <c r="AZ278" s="205"/>
      <c r="BA278" s="205"/>
      <c r="BB278" s="205"/>
      <c r="BC278" s="205"/>
      <c r="BD278" s="205"/>
      <c r="BE278" s="205"/>
      <c r="BF278" s="205"/>
      <c r="BG278" s="205"/>
      <c r="BH278" s="205"/>
      <c r="BI278" s="205"/>
      <c r="BJ278" s="205"/>
      <c r="BK278" s="205"/>
      <c r="BL278" s="205"/>
      <c r="BM278" s="205"/>
      <c r="BN278" s="205"/>
      <c r="BO278" s="205"/>
      <c r="BP278" s="205"/>
      <c r="BQ278" s="205"/>
      <c r="BR278" s="205"/>
      <c r="BS278" s="205"/>
      <c r="BT278" s="205"/>
      <c r="BU278" s="205"/>
      <c r="BV278" s="205"/>
      <c r="BW278" s="205"/>
      <c r="BX278" s="205"/>
      <c r="BY278" s="205"/>
      <c r="BZ278" s="205"/>
      <c r="CA278" s="205"/>
      <c r="CB278" s="205"/>
      <c r="CC278" s="205"/>
      <c r="CD278" s="205"/>
      <c r="CE278" s="205"/>
      <c r="CF278" s="205"/>
      <c r="CG278" s="205"/>
      <c r="CH278" s="205"/>
      <c r="CI278" s="205"/>
      <c r="CJ278" s="205"/>
      <c r="CK278" s="205"/>
      <c r="CL278" s="205"/>
      <c r="CM278" s="205"/>
      <c r="CN278" s="205"/>
      <c r="CO278" s="205"/>
      <c r="CP278" s="205"/>
    </row>
    <row r="279" spans="2:94" ht="20.100000000000001" customHeight="1" x14ac:dyDescent="0.25">
      <c r="B279" s="215"/>
      <c r="C279" s="216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8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7"/>
      <c r="AD279" s="207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5"/>
      <c r="AT279" s="205"/>
      <c r="AU279" s="205"/>
      <c r="AV279" s="205"/>
      <c r="AW279" s="205"/>
      <c r="AX279" s="205"/>
      <c r="AY279" s="205"/>
      <c r="AZ279" s="205"/>
      <c r="BA279" s="205"/>
      <c r="BB279" s="205"/>
      <c r="BC279" s="205"/>
      <c r="BD279" s="205"/>
      <c r="BE279" s="205"/>
      <c r="BF279" s="205"/>
      <c r="BG279" s="205"/>
      <c r="BH279" s="205"/>
      <c r="BI279" s="205"/>
      <c r="BJ279" s="205"/>
      <c r="BK279" s="205"/>
      <c r="BL279" s="205"/>
      <c r="BM279" s="205"/>
      <c r="BN279" s="205"/>
      <c r="BO279" s="205"/>
      <c r="BP279" s="205"/>
      <c r="BQ279" s="205"/>
      <c r="BR279" s="205"/>
      <c r="BS279" s="205"/>
      <c r="BT279" s="205"/>
      <c r="BU279" s="205"/>
      <c r="BV279" s="205"/>
      <c r="BW279" s="205"/>
      <c r="BX279" s="205"/>
      <c r="BY279" s="205"/>
      <c r="BZ279" s="205"/>
      <c r="CA279" s="205"/>
      <c r="CB279" s="205"/>
      <c r="CC279" s="205"/>
      <c r="CD279" s="205"/>
      <c r="CE279" s="205"/>
      <c r="CF279" s="205"/>
      <c r="CG279" s="205"/>
      <c r="CH279" s="205"/>
      <c r="CI279" s="205"/>
      <c r="CJ279" s="205"/>
      <c r="CK279" s="205"/>
      <c r="CL279" s="205"/>
      <c r="CM279" s="205"/>
      <c r="CN279" s="205"/>
      <c r="CO279" s="205"/>
      <c r="CP279" s="205"/>
    </row>
    <row r="280" spans="2:94" ht="20.100000000000001" customHeight="1" x14ac:dyDescent="0.25">
      <c r="B280" s="215"/>
      <c r="C280" s="216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8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7"/>
      <c r="AD280" s="207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5"/>
      <c r="AT280" s="205"/>
      <c r="AU280" s="205"/>
      <c r="AV280" s="205"/>
      <c r="AW280" s="205"/>
      <c r="AX280" s="205"/>
      <c r="AY280" s="205"/>
      <c r="AZ280" s="205"/>
      <c r="BA280" s="205"/>
      <c r="BB280" s="205"/>
      <c r="BC280" s="205"/>
      <c r="BD280" s="205"/>
      <c r="BE280" s="205"/>
      <c r="BF280" s="205"/>
      <c r="BG280" s="205"/>
      <c r="BH280" s="205"/>
      <c r="BI280" s="205"/>
      <c r="BJ280" s="205"/>
      <c r="BK280" s="205"/>
      <c r="BL280" s="205"/>
      <c r="BM280" s="205"/>
      <c r="BN280" s="205"/>
      <c r="BO280" s="205"/>
      <c r="BP280" s="205"/>
      <c r="BQ280" s="205"/>
      <c r="BR280" s="205"/>
      <c r="BS280" s="205"/>
      <c r="BT280" s="205"/>
      <c r="BU280" s="205"/>
      <c r="BV280" s="205"/>
      <c r="BW280" s="205"/>
      <c r="BX280" s="205"/>
      <c r="BY280" s="205"/>
      <c r="BZ280" s="205"/>
      <c r="CA280" s="205"/>
      <c r="CB280" s="205"/>
      <c r="CC280" s="205"/>
      <c r="CD280" s="205"/>
      <c r="CE280" s="205"/>
      <c r="CF280" s="205"/>
      <c r="CG280" s="205"/>
      <c r="CH280" s="205"/>
      <c r="CI280" s="205"/>
      <c r="CJ280" s="205"/>
      <c r="CK280" s="205"/>
      <c r="CL280" s="205"/>
      <c r="CM280" s="205"/>
      <c r="CN280" s="205"/>
      <c r="CO280" s="205"/>
      <c r="CP280" s="205"/>
    </row>
    <row r="281" spans="2:94" ht="20.100000000000001" customHeight="1" x14ac:dyDescent="0.25">
      <c r="B281" s="215"/>
      <c r="C281" s="216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8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7"/>
      <c r="AD281" s="207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5"/>
      <c r="AT281" s="205"/>
      <c r="AU281" s="205"/>
      <c r="AV281" s="205"/>
      <c r="AW281" s="205"/>
      <c r="AX281" s="205"/>
      <c r="AY281" s="205"/>
      <c r="AZ281" s="205"/>
      <c r="BA281" s="205"/>
      <c r="BB281" s="205"/>
      <c r="BC281" s="205"/>
      <c r="BD281" s="205"/>
      <c r="BE281" s="205"/>
      <c r="BF281" s="205"/>
      <c r="BG281" s="205"/>
      <c r="BH281" s="205"/>
      <c r="BI281" s="205"/>
      <c r="BJ281" s="205"/>
      <c r="BK281" s="205"/>
      <c r="BL281" s="205"/>
      <c r="BM281" s="205"/>
      <c r="BN281" s="205"/>
      <c r="BO281" s="205"/>
      <c r="BP281" s="205"/>
      <c r="BQ281" s="205"/>
      <c r="BR281" s="205"/>
      <c r="BS281" s="205"/>
      <c r="BT281" s="205"/>
      <c r="BU281" s="205"/>
      <c r="BV281" s="205"/>
      <c r="BW281" s="205"/>
      <c r="BX281" s="205"/>
      <c r="BY281" s="205"/>
      <c r="BZ281" s="205"/>
      <c r="CA281" s="205"/>
      <c r="CB281" s="205"/>
      <c r="CC281" s="205"/>
      <c r="CD281" s="205"/>
      <c r="CE281" s="205"/>
      <c r="CF281" s="205"/>
      <c r="CG281" s="205"/>
      <c r="CH281" s="205"/>
      <c r="CI281" s="205"/>
      <c r="CJ281" s="205"/>
      <c r="CK281" s="205"/>
      <c r="CL281" s="205"/>
      <c r="CM281" s="205"/>
      <c r="CN281" s="205"/>
      <c r="CO281" s="205"/>
      <c r="CP281" s="205"/>
    </row>
    <row r="282" spans="2:94" ht="20.100000000000001" customHeight="1" x14ac:dyDescent="0.25">
      <c r="B282" s="215"/>
      <c r="C282" s="216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8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7"/>
      <c r="AD282" s="207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5"/>
      <c r="AT282" s="205"/>
      <c r="AU282" s="205"/>
      <c r="AV282" s="205"/>
      <c r="AW282" s="205"/>
      <c r="AX282" s="205"/>
      <c r="AY282" s="205"/>
      <c r="AZ282" s="205"/>
      <c r="BA282" s="205"/>
      <c r="BB282" s="205"/>
      <c r="BC282" s="205"/>
      <c r="BD282" s="205"/>
      <c r="BE282" s="205"/>
      <c r="BF282" s="205"/>
      <c r="BG282" s="205"/>
      <c r="BH282" s="205"/>
      <c r="BI282" s="205"/>
      <c r="BJ282" s="205"/>
      <c r="BK282" s="205"/>
      <c r="BL282" s="205"/>
      <c r="BM282" s="205"/>
      <c r="BN282" s="205"/>
      <c r="BO282" s="205"/>
      <c r="BP282" s="205"/>
      <c r="BQ282" s="205"/>
      <c r="BR282" s="205"/>
      <c r="BS282" s="205"/>
      <c r="BT282" s="205"/>
      <c r="BU282" s="205"/>
      <c r="BV282" s="205"/>
      <c r="BW282" s="205"/>
      <c r="BX282" s="205"/>
      <c r="BY282" s="205"/>
      <c r="BZ282" s="205"/>
      <c r="CA282" s="205"/>
      <c r="CB282" s="205"/>
      <c r="CC282" s="205"/>
      <c r="CD282" s="205"/>
      <c r="CE282" s="205"/>
      <c r="CF282" s="205"/>
      <c r="CG282" s="205"/>
      <c r="CH282" s="205"/>
      <c r="CI282" s="205"/>
      <c r="CJ282" s="205"/>
      <c r="CK282" s="205"/>
      <c r="CL282" s="205"/>
      <c r="CM282" s="205"/>
      <c r="CN282" s="205"/>
      <c r="CO282" s="205"/>
      <c r="CP282" s="205"/>
    </row>
    <row r="283" spans="2:94" ht="20.100000000000001" customHeight="1" x14ac:dyDescent="0.25">
      <c r="B283" s="215"/>
      <c r="C283" s="216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8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7"/>
      <c r="AD283" s="207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05"/>
      <c r="AT283" s="205"/>
      <c r="AU283" s="205"/>
      <c r="AV283" s="205"/>
      <c r="AW283" s="205"/>
      <c r="AX283" s="205"/>
      <c r="AY283" s="205"/>
      <c r="AZ283" s="205"/>
      <c r="BA283" s="205"/>
      <c r="BB283" s="205"/>
      <c r="BC283" s="205"/>
      <c r="BD283" s="205"/>
      <c r="BE283" s="205"/>
      <c r="BF283" s="205"/>
      <c r="BG283" s="205"/>
      <c r="BH283" s="205"/>
      <c r="BI283" s="205"/>
      <c r="BJ283" s="205"/>
      <c r="BK283" s="205"/>
      <c r="BL283" s="205"/>
      <c r="BM283" s="205"/>
      <c r="BN283" s="205"/>
      <c r="BO283" s="205"/>
      <c r="BP283" s="205"/>
      <c r="BQ283" s="205"/>
      <c r="BR283" s="205"/>
      <c r="BS283" s="205"/>
      <c r="BT283" s="205"/>
      <c r="BU283" s="205"/>
      <c r="BV283" s="205"/>
      <c r="BW283" s="205"/>
      <c r="BX283" s="205"/>
      <c r="BY283" s="205"/>
      <c r="BZ283" s="205"/>
      <c r="CA283" s="205"/>
      <c r="CB283" s="205"/>
      <c r="CC283" s="205"/>
      <c r="CD283" s="205"/>
      <c r="CE283" s="205"/>
      <c r="CF283" s="205"/>
      <c r="CG283" s="205"/>
      <c r="CH283" s="205"/>
      <c r="CI283" s="205"/>
      <c r="CJ283" s="205"/>
      <c r="CK283" s="205"/>
      <c r="CL283" s="205"/>
      <c r="CM283" s="205"/>
      <c r="CN283" s="205"/>
      <c r="CO283" s="205"/>
      <c r="CP283" s="205"/>
    </row>
    <row r="284" spans="2:94" ht="20.100000000000001" customHeight="1" x14ac:dyDescent="0.25">
      <c r="B284" s="215"/>
      <c r="C284" s="216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8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7"/>
      <c r="AD284" s="207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05"/>
      <c r="AT284" s="205"/>
      <c r="AU284" s="205"/>
      <c r="AV284" s="205"/>
      <c r="AW284" s="205"/>
      <c r="AX284" s="205"/>
      <c r="AY284" s="205"/>
      <c r="AZ284" s="205"/>
      <c r="BA284" s="205"/>
      <c r="BB284" s="205"/>
      <c r="BC284" s="205"/>
      <c r="BD284" s="205"/>
      <c r="BE284" s="205"/>
      <c r="BF284" s="205"/>
      <c r="BG284" s="205"/>
      <c r="BH284" s="205"/>
      <c r="BI284" s="205"/>
      <c r="BJ284" s="205"/>
      <c r="BK284" s="205"/>
      <c r="BL284" s="205"/>
      <c r="BM284" s="205"/>
      <c r="BN284" s="205"/>
      <c r="BO284" s="205"/>
      <c r="BP284" s="205"/>
      <c r="BQ284" s="205"/>
      <c r="BR284" s="205"/>
      <c r="BS284" s="205"/>
      <c r="BT284" s="205"/>
      <c r="BU284" s="205"/>
      <c r="BV284" s="205"/>
      <c r="BW284" s="205"/>
      <c r="BX284" s="205"/>
      <c r="BY284" s="205"/>
      <c r="BZ284" s="205"/>
      <c r="CA284" s="205"/>
      <c r="CB284" s="205"/>
      <c r="CC284" s="205"/>
      <c r="CD284" s="205"/>
      <c r="CE284" s="205"/>
      <c r="CF284" s="205"/>
      <c r="CG284" s="205"/>
      <c r="CH284" s="205"/>
      <c r="CI284" s="205"/>
      <c r="CJ284" s="205"/>
      <c r="CK284" s="205"/>
      <c r="CL284" s="205"/>
      <c r="CM284" s="205"/>
      <c r="CN284" s="205"/>
      <c r="CO284" s="205"/>
      <c r="CP284" s="205"/>
    </row>
    <row r="285" spans="2:94" ht="20.100000000000001" customHeight="1" x14ac:dyDescent="0.25">
      <c r="B285" s="215"/>
      <c r="C285" s="216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8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7"/>
      <c r="AD285" s="207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  <c r="CM285" s="205"/>
      <c r="CN285" s="205"/>
      <c r="CO285" s="205"/>
      <c r="CP285" s="205"/>
    </row>
    <row r="286" spans="2:94" ht="20.100000000000001" customHeight="1" x14ac:dyDescent="0.25">
      <c r="B286" s="215"/>
      <c r="C286" s="216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8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7"/>
      <c r="AD286" s="207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  <c r="CM286" s="205"/>
      <c r="CN286" s="205"/>
      <c r="CO286" s="205"/>
      <c r="CP286" s="205"/>
    </row>
    <row r="287" spans="2:94" ht="20.100000000000001" customHeight="1" x14ac:dyDescent="0.25">
      <c r="B287" s="215"/>
      <c r="C287" s="216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8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7"/>
      <c r="AD287" s="207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  <c r="CM287" s="205"/>
      <c r="CN287" s="205"/>
      <c r="CO287" s="205"/>
      <c r="CP287" s="205"/>
    </row>
    <row r="288" spans="2:94" ht="20.100000000000001" customHeight="1" x14ac:dyDescent="0.25">
      <c r="B288" s="215"/>
      <c r="C288" s="216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8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7"/>
      <c r="AD288" s="207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  <c r="CM288" s="205"/>
      <c r="CN288" s="205"/>
      <c r="CO288" s="205"/>
      <c r="CP288" s="205"/>
    </row>
    <row r="289" spans="2:94" ht="20.100000000000001" customHeight="1" x14ac:dyDescent="0.25">
      <c r="B289" s="215"/>
      <c r="C289" s="216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8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7"/>
      <c r="AD289" s="207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5"/>
      <c r="BN289" s="205"/>
      <c r="BO289" s="205"/>
      <c r="BP289" s="205"/>
      <c r="BQ289" s="205"/>
      <c r="BR289" s="205"/>
      <c r="BS289" s="205"/>
      <c r="BT289" s="205"/>
      <c r="BU289" s="205"/>
      <c r="BV289" s="205"/>
      <c r="BW289" s="205"/>
      <c r="BX289" s="205"/>
      <c r="BY289" s="205"/>
      <c r="BZ289" s="205"/>
      <c r="CA289" s="205"/>
      <c r="CB289" s="205"/>
      <c r="CC289" s="205"/>
      <c r="CD289" s="205"/>
      <c r="CE289" s="205"/>
      <c r="CF289" s="205"/>
      <c r="CG289" s="205"/>
      <c r="CH289" s="205"/>
      <c r="CI289" s="205"/>
      <c r="CJ289" s="205"/>
      <c r="CK289" s="205"/>
      <c r="CL289" s="205"/>
      <c r="CM289" s="205"/>
      <c r="CN289" s="205"/>
      <c r="CO289" s="205"/>
      <c r="CP289" s="205"/>
    </row>
    <row r="290" spans="2:94" ht="20.100000000000001" customHeight="1" x14ac:dyDescent="0.25">
      <c r="B290" s="215"/>
      <c r="C290" s="216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8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7"/>
      <c r="AD290" s="207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5"/>
      <c r="BN290" s="205"/>
      <c r="BO290" s="205"/>
      <c r="BP290" s="205"/>
      <c r="BQ290" s="205"/>
      <c r="BR290" s="205"/>
      <c r="BS290" s="205"/>
      <c r="BT290" s="205"/>
      <c r="BU290" s="205"/>
      <c r="BV290" s="205"/>
      <c r="BW290" s="205"/>
      <c r="BX290" s="205"/>
      <c r="BY290" s="205"/>
      <c r="BZ290" s="205"/>
      <c r="CA290" s="205"/>
      <c r="CB290" s="205"/>
      <c r="CC290" s="205"/>
      <c r="CD290" s="205"/>
      <c r="CE290" s="205"/>
      <c r="CF290" s="205"/>
      <c r="CG290" s="205"/>
      <c r="CH290" s="205"/>
      <c r="CI290" s="205"/>
      <c r="CJ290" s="205"/>
      <c r="CK290" s="205"/>
      <c r="CL290" s="205"/>
      <c r="CM290" s="205"/>
      <c r="CN290" s="205"/>
      <c r="CO290" s="205"/>
      <c r="CP290" s="205"/>
    </row>
    <row r="291" spans="2:94" ht="20.100000000000001" customHeight="1" x14ac:dyDescent="0.25">
      <c r="B291" s="215"/>
      <c r="C291" s="216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8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7"/>
      <c r="AD291" s="207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205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5"/>
      <c r="CG291" s="205"/>
      <c r="CH291" s="205"/>
      <c r="CI291" s="205"/>
      <c r="CJ291" s="205"/>
      <c r="CK291" s="205"/>
      <c r="CL291" s="205"/>
      <c r="CM291" s="205"/>
      <c r="CN291" s="205"/>
      <c r="CO291" s="205"/>
      <c r="CP291" s="205"/>
    </row>
    <row r="292" spans="2:94" ht="20.100000000000001" customHeight="1" x14ac:dyDescent="0.25">
      <c r="B292" s="215"/>
      <c r="C292" s="216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8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7"/>
      <c r="AD292" s="207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205"/>
      <c r="AO292" s="205"/>
      <c r="AP292" s="205"/>
      <c r="AQ292" s="205"/>
      <c r="AR292" s="205"/>
      <c r="AS292" s="205"/>
      <c r="AT292" s="205"/>
      <c r="AU292" s="205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05"/>
      <c r="BG292" s="205"/>
      <c r="BH292" s="205"/>
      <c r="BI292" s="205"/>
      <c r="BJ292" s="205"/>
      <c r="BK292" s="205"/>
      <c r="BL292" s="205"/>
      <c r="BM292" s="205"/>
      <c r="BN292" s="205"/>
      <c r="BO292" s="205"/>
      <c r="BP292" s="205"/>
      <c r="BQ292" s="205"/>
      <c r="BR292" s="205"/>
      <c r="BS292" s="205"/>
      <c r="BT292" s="205"/>
      <c r="BU292" s="205"/>
      <c r="BV292" s="205"/>
      <c r="BW292" s="205"/>
      <c r="BX292" s="205"/>
      <c r="BY292" s="205"/>
      <c r="BZ292" s="205"/>
      <c r="CA292" s="205"/>
      <c r="CB292" s="205"/>
      <c r="CC292" s="205"/>
      <c r="CD292" s="205"/>
      <c r="CE292" s="205"/>
      <c r="CF292" s="205"/>
      <c r="CG292" s="205"/>
      <c r="CH292" s="205"/>
      <c r="CI292" s="205"/>
      <c r="CJ292" s="205"/>
      <c r="CK292" s="205"/>
      <c r="CL292" s="205"/>
      <c r="CM292" s="205"/>
      <c r="CN292" s="205"/>
      <c r="CO292" s="205"/>
      <c r="CP292" s="205"/>
    </row>
    <row r="293" spans="2:94" ht="20.100000000000001" customHeight="1" x14ac:dyDescent="0.25">
      <c r="B293" s="215"/>
      <c r="C293" s="216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8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7"/>
      <c r="AD293" s="207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  <c r="CM293" s="205"/>
      <c r="CN293" s="205"/>
      <c r="CO293" s="205"/>
      <c r="CP293" s="205"/>
    </row>
    <row r="294" spans="2:94" ht="20.100000000000001" customHeight="1" x14ac:dyDescent="0.25">
      <c r="B294" s="215"/>
      <c r="C294" s="216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8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7"/>
      <c r="AD294" s="207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  <c r="CM294" s="205"/>
      <c r="CN294" s="205"/>
      <c r="CO294" s="205"/>
      <c r="CP294" s="205"/>
    </row>
    <row r="295" spans="2:94" ht="20.100000000000001" customHeight="1" x14ac:dyDescent="0.25">
      <c r="B295" s="215"/>
      <c r="C295" s="216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8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7"/>
      <c r="AD295" s="207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  <c r="CM295" s="205"/>
      <c r="CN295" s="205"/>
      <c r="CO295" s="205"/>
      <c r="CP295" s="205"/>
    </row>
    <row r="296" spans="2:94" ht="20.100000000000001" customHeight="1" x14ac:dyDescent="0.25">
      <c r="B296" s="215"/>
      <c r="C296" s="216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8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7"/>
      <c r="AD296" s="207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205"/>
      <c r="AO296" s="205"/>
      <c r="AP296" s="205"/>
      <c r="AQ296" s="205"/>
      <c r="AR296" s="205"/>
      <c r="AS296" s="205"/>
      <c r="AT296" s="205"/>
      <c r="AU296" s="205"/>
      <c r="AV296" s="205"/>
      <c r="AW296" s="205"/>
      <c r="AX296" s="205"/>
      <c r="AY296" s="205"/>
      <c r="AZ296" s="205"/>
      <c r="BA296" s="205"/>
      <c r="BB296" s="205"/>
      <c r="BC296" s="205"/>
      <c r="BD296" s="205"/>
      <c r="BE296" s="205"/>
      <c r="BF296" s="205"/>
      <c r="BG296" s="205"/>
      <c r="BH296" s="205"/>
      <c r="BI296" s="205"/>
      <c r="BJ296" s="205"/>
      <c r="BK296" s="205"/>
      <c r="BL296" s="205"/>
      <c r="BM296" s="205"/>
      <c r="BN296" s="205"/>
      <c r="BO296" s="205"/>
      <c r="BP296" s="205"/>
      <c r="BQ296" s="205"/>
      <c r="BR296" s="205"/>
      <c r="BS296" s="205"/>
      <c r="BT296" s="205"/>
      <c r="BU296" s="205"/>
      <c r="BV296" s="205"/>
      <c r="BW296" s="205"/>
      <c r="BX296" s="205"/>
      <c r="BY296" s="205"/>
      <c r="BZ296" s="205"/>
      <c r="CA296" s="205"/>
      <c r="CB296" s="205"/>
      <c r="CC296" s="205"/>
      <c r="CD296" s="205"/>
      <c r="CE296" s="205"/>
      <c r="CF296" s="205"/>
      <c r="CG296" s="205"/>
      <c r="CH296" s="205"/>
      <c r="CI296" s="205"/>
      <c r="CJ296" s="205"/>
      <c r="CK296" s="205"/>
      <c r="CL296" s="205"/>
      <c r="CM296" s="205"/>
      <c r="CN296" s="205"/>
      <c r="CO296" s="205"/>
      <c r="CP296" s="205"/>
    </row>
    <row r="297" spans="2:94" ht="20.100000000000001" customHeight="1" x14ac:dyDescent="0.25">
      <c r="B297" s="215"/>
      <c r="C297" s="216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8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7"/>
      <c r="AD297" s="207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205"/>
      <c r="AO297" s="205"/>
      <c r="AP297" s="205"/>
      <c r="AQ297" s="205"/>
      <c r="AR297" s="205"/>
      <c r="AS297" s="205"/>
      <c r="AT297" s="205"/>
      <c r="AU297" s="205"/>
      <c r="AV297" s="205"/>
      <c r="AW297" s="205"/>
      <c r="AX297" s="205"/>
      <c r="AY297" s="205"/>
      <c r="AZ297" s="205"/>
      <c r="BA297" s="205"/>
      <c r="BB297" s="205"/>
      <c r="BC297" s="205"/>
      <c r="BD297" s="205"/>
      <c r="BE297" s="205"/>
      <c r="BF297" s="205"/>
      <c r="BG297" s="205"/>
      <c r="BH297" s="205"/>
      <c r="BI297" s="205"/>
      <c r="BJ297" s="205"/>
      <c r="BK297" s="205"/>
      <c r="BL297" s="205"/>
      <c r="BM297" s="205"/>
      <c r="BN297" s="205"/>
      <c r="BO297" s="205"/>
      <c r="BP297" s="205"/>
      <c r="BQ297" s="205"/>
      <c r="BR297" s="205"/>
      <c r="BS297" s="205"/>
      <c r="BT297" s="205"/>
      <c r="BU297" s="205"/>
      <c r="BV297" s="205"/>
      <c r="BW297" s="205"/>
      <c r="BX297" s="205"/>
      <c r="BY297" s="205"/>
      <c r="BZ297" s="205"/>
      <c r="CA297" s="205"/>
      <c r="CB297" s="205"/>
      <c r="CC297" s="205"/>
      <c r="CD297" s="205"/>
      <c r="CE297" s="205"/>
      <c r="CF297" s="205"/>
      <c r="CG297" s="205"/>
      <c r="CH297" s="205"/>
      <c r="CI297" s="205"/>
      <c r="CJ297" s="205"/>
      <c r="CK297" s="205"/>
      <c r="CL297" s="205"/>
      <c r="CM297" s="205"/>
      <c r="CN297" s="205"/>
      <c r="CO297" s="205"/>
      <c r="CP297" s="205"/>
    </row>
    <row r="298" spans="2:94" ht="20.100000000000001" customHeight="1" x14ac:dyDescent="0.25">
      <c r="B298" s="215"/>
      <c r="C298" s="216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8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7"/>
      <c r="AD298" s="207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5"/>
      <c r="CA298" s="205"/>
      <c r="CB298" s="205"/>
      <c r="CC298" s="205"/>
      <c r="CD298" s="205"/>
      <c r="CE298" s="205"/>
      <c r="CF298" s="205"/>
      <c r="CG298" s="205"/>
      <c r="CH298" s="205"/>
      <c r="CI298" s="205"/>
      <c r="CJ298" s="205"/>
      <c r="CK298" s="205"/>
      <c r="CL298" s="205"/>
      <c r="CM298" s="205"/>
      <c r="CN298" s="205"/>
      <c r="CO298" s="205"/>
      <c r="CP298" s="205"/>
    </row>
    <row r="299" spans="2:94" ht="20.100000000000001" customHeight="1" x14ac:dyDescent="0.25">
      <c r="B299" s="215"/>
      <c r="C299" s="216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8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7"/>
      <c r="AD299" s="207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205"/>
      <c r="AO299" s="205"/>
      <c r="AP299" s="205"/>
      <c r="AQ299" s="205"/>
      <c r="AR299" s="205"/>
      <c r="AS299" s="205"/>
      <c r="AT299" s="205"/>
      <c r="AU299" s="205"/>
      <c r="AV299" s="205"/>
      <c r="AW299" s="205"/>
      <c r="AX299" s="205"/>
      <c r="AY299" s="205"/>
      <c r="AZ299" s="205"/>
      <c r="BA299" s="205"/>
      <c r="BB299" s="205"/>
      <c r="BC299" s="205"/>
      <c r="BD299" s="205"/>
      <c r="BE299" s="205"/>
      <c r="BF299" s="205"/>
      <c r="BG299" s="205"/>
      <c r="BH299" s="205"/>
      <c r="BI299" s="205"/>
      <c r="BJ299" s="205"/>
      <c r="BK299" s="205"/>
      <c r="BL299" s="205"/>
      <c r="BM299" s="205"/>
      <c r="BN299" s="205"/>
      <c r="BO299" s="205"/>
      <c r="BP299" s="205"/>
      <c r="BQ299" s="205"/>
      <c r="BR299" s="205"/>
      <c r="BS299" s="205"/>
      <c r="BT299" s="205"/>
      <c r="BU299" s="205"/>
      <c r="BV299" s="205"/>
      <c r="BW299" s="205"/>
      <c r="BX299" s="205"/>
      <c r="BY299" s="205"/>
      <c r="BZ299" s="205"/>
      <c r="CA299" s="205"/>
      <c r="CB299" s="205"/>
      <c r="CC299" s="205"/>
      <c r="CD299" s="205"/>
      <c r="CE299" s="205"/>
      <c r="CF299" s="205"/>
      <c r="CG299" s="205"/>
      <c r="CH299" s="205"/>
      <c r="CI299" s="205"/>
      <c r="CJ299" s="205"/>
      <c r="CK299" s="205"/>
      <c r="CL299" s="205"/>
      <c r="CM299" s="205"/>
      <c r="CN299" s="205"/>
      <c r="CO299" s="205"/>
      <c r="CP299" s="205"/>
    </row>
    <row r="300" spans="2:94" ht="20.100000000000001" customHeight="1" x14ac:dyDescent="0.25">
      <c r="B300" s="215"/>
      <c r="C300" s="216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8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7"/>
      <c r="AD300" s="207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5"/>
      <c r="CA300" s="205"/>
      <c r="CB300" s="205"/>
      <c r="CC300" s="205"/>
      <c r="CD300" s="205"/>
      <c r="CE300" s="205"/>
      <c r="CF300" s="205"/>
      <c r="CG300" s="205"/>
      <c r="CH300" s="205"/>
      <c r="CI300" s="205"/>
      <c r="CJ300" s="205"/>
      <c r="CK300" s="205"/>
      <c r="CL300" s="205"/>
      <c r="CM300" s="205"/>
      <c r="CN300" s="205"/>
      <c r="CO300" s="205"/>
      <c r="CP300" s="205"/>
    </row>
    <row r="301" spans="2:94" ht="20.100000000000001" customHeight="1" x14ac:dyDescent="0.25">
      <c r="B301" s="215"/>
      <c r="C301" s="216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8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7"/>
      <c r="AD301" s="207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  <c r="CM301" s="205"/>
      <c r="CN301" s="205"/>
      <c r="CO301" s="205"/>
      <c r="CP301" s="205"/>
    </row>
    <row r="302" spans="2:94" ht="20.100000000000001" customHeight="1" x14ac:dyDescent="0.25">
      <c r="B302" s="215"/>
      <c r="C302" s="216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8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7"/>
      <c r="AD302" s="207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  <c r="CM302" s="205"/>
      <c r="CN302" s="205"/>
      <c r="CO302" s="205"/>
      <c r="CP302" s="205"/>
    </row>
    <row r="303" spans="2:94" ht="20.100000000000001" customHeight="1" x14ac:dyDescent="0.25">
      <c r="B303" s="215"/>
      <c r="C303" s="216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8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7"/>
      <c r="AD303" s="207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5"/>
      <c r="BN303" s="205"/>
      <c r="BO303" s="205"/>
      <c r="BP303" s="205"/>
      <c r="BQ303" s="205"/>
      <c r="BR303" s="205"/>
      <c r="BS303" s="205"/>
      <c r="BT303" s="205"/>
      <c r="BU303" s="205"/>
      <c r="BV303" s="205"/>
      <c r="BW303" s="205"/>
      <c r="BX303" s="205"/>
      <c r="BY303" s="205"/>
      <c r="BZ303" s="205"/>
      <c r="CA303" s="205"/>
      <c r="CB303" s="205"/>
      <c r="CC303" s="205"/>
      <c r="CD303" s="205"/>
      <c r="CE303" s="205"/>
      <c r="CF303" s="205"/>
      <c r="CG303" s="205"/>
      <c r="CH303" s="205"/>
      <c r="CI303" s="205"/>
      <c r="CJ303" s="205"/>
      <c r="CK303" s="205"/>
      <c r="CL303" s="205"/>
      <c r="CM303" s="205"/>
      <c r="CN303" s="205"/>
      <c r="CO303" s="205"/>
      <c r="CP303" s="205"/>
    </row>
    <row r="304" spans="2:94" ht="20.100000000000001" customHeight="1" x14ac:dyDescent="0.25">
      <c r="B304" s="215"/>
      <c r="C304" s="216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8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7"/>
      <c r="AD304" s="207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5"/>
      <c r="BN304" s="205"/>
      <c r="BO304" s="205"/>
      <c r="BP304" s="205"/>
      <c r="BQ304" s="205"/>
      <c r="BR304" s="205"/>
      <c r="BS304" s="205"/>
      <c r="BT304" s="205"/>
      <c r="BU304" s="205"/>
      <c r="BV304" s="205"/>
      <c r="BW304" s="205"/>
      <c r="BX304" s="205"/>
      <c r="BY304" s="205"/>
      <c r="BZ304" s="205"/>
      <c r="CA304" s="205"/>
      <c r="CB304" s="205"/>
      <c r="CC304" s="205"/>
      <c r="CD304" s="205"/>
      <c r="CE304" s="205"/>
      <c r="CF304" s="205"/>
      <c r="CG304" s="205"/>
      <c r="CH304" s="205"/>
      <c r="CI304" s="205"/>
      <c r="CJ304" s="205"/>
      <c r="CK304" s="205"/>
      <c r="CL304" s="205"/>
      <c r="CM304" s="205"/>
      <c r="CN304" s="205"/>
      <c r="CO304" s="205"/>
      <c r="CP304" s="205"/>
    </row>
    <row r="305" spans="2:94" ht="20.100000000000001" customHeight="1" x14ac:dyDescent="0.25">
      <c r="B305" s="215"/>
      <c r="C305" s="216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8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7"/>
      <c r="AD305" s="207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5"/>
      <c r="BN305" s="205"/>
      <c r="BO305" s="205"/>
      <c r="BP305" s="205"/>
      <c r="BQ305" s="205"/>
      <c r="BR305" s="205"/>
      <c r="BS305" s="205"/>
      <c r="BT305" s="205"/>
      <c r="BU305" s="205"/>
      <c r="BV305" s="205"/>
      <c r="BW305" s="205"/>
      <c r="BX305" s="205"/>
      <c r="BY305" s="205"/>
      <c r="BZ305" s="205"/>
      <c r="CA305" s="205"/>
      <c r="CB305" s="205"/>
      <c r="CC305" s="205"/>
      <c r="CD305" s="205"/>
      <c r="CE305" s="205"/>
      <c r="CF305" s="205"/>
      <c r="CG305" s="205"/>
      <c r="CH305" s="205"/>
      <c r="CI305" s="205"/>
      <c r="CJ305" s="205"/>
      <c r="CK305" s="205"/>
      <c r="CL305" s="205"/>
      <c r="CM305" s="205"/>
      <c r="CN305" s="205"/>
      <c r="CO305" s="205"/>
      <c r="CP305" s="205"/>
    </row>
    <row r="306" spans="2:94" ht="20.100000000000001" customHeight="1" x14ac:dyDescent="0.25">
      <c r="B306" s="215"/>
      <c r="C306" s="216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7"/>
      <c r="AD306" s="207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5"/>
      <c r="BN306" s="205"/>
      <c r="BO306" s="205"/>
      <c r="BP306" s="205"/>
      <c r="BQ306" s="205"/>
      <c r="BR306" s="205"/>
      <c r="BS306" s="205"/>
      <c r="BT306" s="205"/>
      <c r="BU306" s="205"/>
      <c r="BV306" s="205"/>
      <c r="BW306" s="205"/>
      <c r="BX306" s="205"/>
      <c r="BY306" s="205"/>
      <c r="BZ306" s="205"/>
      <c r="CA306" s="205"/>
      <c r="CB306" s="205"/>
      <c r="CC306" s="205"/>
      <c r="CD306" s="205"/>
      <c r="CE306" s="205"/>
      <c r="CF306" s="205"/>
      <c r="CG306" s="205"/>
      <c r="CH306" s="205"/>
      <c r="CI306" s="205"/>
      <c r="CJ306" s="205"/>
      <c r="CK306" s="205"/>
      <c r="CL306" s="205"/>
      <c r="CM306" s="205"/>
      <c r="CN306" s="205"/>
      <c r="CO306" s="205"/>
      <c r="CP306" s="205"/>
    </row>
    <row r="307" spans="2:94" ht="20.100000000000001" customHeight="1" x14ac:dyDescent="0.25">
      <c r="B307" s="215"/>
      <c r="C307" s="216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7"/>
      <c r="AD307" s="207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5"/>
      <c r="BN307" s="205"/>
      <c r="BO307" s="205"/>
      <c r="BP307" s="205"/>
      <c r="BQ307" s="205"/>
      <c r="BR307" s="205"/>
      <c r="BS307" s="205"/>
      <c r="BT307" s="205"/>
      <c r="BU307" s="205"/>
      <c r="BV307" s="205"/>
      <c r="BW307" s="205"/>
      <c r="BX307" s="205"/>
      <c r="BY307" s="205"/>
      <c r="BZ307" s="205"/>
      <c r="CA307" s="205"/>
      <c r="CB307" s="205"/>
      <c r="CC307" s="205"/>
      <c r="CD307" s="205"/>
      <c r="CE307" s="205"/>
      <c r="CF307" s="205"/>
      <c r="CG307" s="205"/>
      <c r="CH307" s="205"/>
      <c r="CI307" s="205"/>
      <c r="CJ307" s="205"/>
      <c r="CK307" s="205"/>
      <c r="CL307" s="205"/>
      <c r="CM307" s="205"/>
      <c r="CN307" s="205"/>
      <c r="CO307" s="205"/>
      <c r="CP307" s="205"/>
    </row>
    <row r="308" spans="2:94" ht="20.100000000000001" customHeight="1" x14ac:dyDescent="0.25">
      <c r="B308" s="215"/>
      <c r="C308" s="216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8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7"/>
      <c r="AD308" s="207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5"/>
      <c r="BN308" s="205"/>
      <c r="BO308" s="205"/>
      <c r="BP308" s="205"/>
      <c r="BQ308" s="205"/>
      <c r="BR308" s="205"/>
      <c r="BS308" s="205"/>
      <c r="BT308" s="205"/>
      <c r="BU308" s="205"/>
      <c r="BV308" s="205"/>
      <c r="BW308" s="205"/>
      <c r="BX308" s="205"/>
      <c r="BY308" s="205"/>
      <c r="BZ308" s="205"/>
      <c r="CA308" s="205"/>
      <c r="CB308" s="205"/>
      <c r="CC308" s="205"/>
      <c r="CD308" s="205"/>
      <c r="CE308" s="205"/>
      <c r="CF308" s="205"/>
      <c r="CG308" s="205"/>
      <c r="CH308" s="205"/>
      <c r="CI308" s="205"/>
      <c r="CJ308" s="205"/>
      <c r="CK308" s="205"/>
      <c r="CL308" s="205"/>
      <c r="CM308" s="205"/>
      <c r="CN308" s="205"/>
      <c r="CO308" s="205"/>
      <c r="CP308" s="205"/>
    </row>
    <row r="309" spans="2:94" ht="20.100000000000001" customHeight="1" x14ac:dyDescent="0.25">
      <c r="B309" s="215"/>
      <c r="C309" s="216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8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7"/>
      <c r="AD309" s="207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205"/>
      <c r="BN309" s="205"/>
      <c r="BO309" s="205"/>
      <c r="BP309" s="205"/>
      <c r="BQ309" s="205"/>
      <c r="BR309" s="205"/>
      <c r="BS309" s="205"/>
      <c r="BT309" s="205"/>
      <c r="BU309" s="205"/>
      <c r="BV309" s="205"/>
      <c r="BW309" s="205"/>
      <c r="BX309" s="205"/>
      <c r="BY309" s="205"/>
      <c r="BZ309" s="205"/>
      <c r="CA309" s="205"/>
      <c r="CB309" s="205"/>
      <c r="CC309" s="205"/>
      <c r="CD309" s="205"/>
      <c r="CE309" s="205"/>
      <c r="CF309" s="205"/>
      <c r="CG309" s="205"/>
      <c r="CH309" s="205"/>
      <c r="CI309" s="205"/>
      <c r="CJ309" s="205"/>
      <c r="CK309" s="205"/>
      <c r="CL309" s="205"/>
      <c r="CM309" s="205"/>
      <c r="CN309" s="205"/>
      <c r="CO309" s="205"/>
      <c r="CP309" s="205"/>
    </row>
    <row r="310" spans="2:94" ht="20.100000000000001" customHeight="1" x14ac:dyDescent="0.25">
      <c r="B310" s="215"/>
      <c r="C310" s="216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8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7"/>
      <c r="AD310" s="207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205"/>
      <c r="BN310" s="205"/>
      <c r="BO310" s="205"/>
      <c r="BP310" s="205"/>
      <c r="BQ310" s="205"/>
      <c r="BR310" s="205"/>
      <c r="BS310" s="205"/>
      <c r="BT310" s="205"/>
      <c r="BU310" s="205"/>
      <c r="BV310" s="205"/>
      <c r="BW310" s="205"/>
      <c r="BX310" s="205"/>
      <c r="BY310" s="205"/>
      <c r="BZ310" s="205"/>
      <c r="CA310" s="205"/>
      <c r="CB310" s="205"/>
      <c r="CC310" s="205"/>
      <c r="CD310" s="205"/>
      <c r="CE310" s="205"/>
      <c r="CF310" s="205"/>
      <c r="CG310" s="205"/>
      <c r="CH310" s="205"/>
      <c r="CI310" s="205"/>
      <c r="CJ310" s="205"/>
      <c r="CK310" s="205"/>
      <c r="CL310" s="205"/>
      <c r="CM310" s="205"/>
      <c r="CN310" s="205"/>
      <c r="CO310" s="205"/>
      <c r="CP310" s="205"/>
    </row>
    <row r="311" spans="2:94" ht="20.100000000000001" customHeight="1" x14ac:dyDescent="0.25">
      <c r="B311" s="215"/>
      <c r="C311" s="216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8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7"/>
      <c r="AD311" s="207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5"/>
      <c r="AS311" s="205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5"/>
      <c r="BM311" s="205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5"/>
      <c r="CG311" s="205"/>
      <c r="CH311" s="205"/>
      <c r="CI311" s="205"/>
      <c r="CJ311" s="205"/>
      <c r="CK311" s="205"/>
      <c r="CL311" s="205"/>
      <c r="CM311" s="205"/>
      <c r="CN311" s="205"/>
      <c r="CO311" s="205"/>
      <c r="CP311" s="205"/>
    </row>
    <row r="312" spans="2:94" ht="20.100000000000001" customHeight="1" x14ac:dyDescent="0.25">
      <c r="B312" s="215"/>
      <c r="C312" s="216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7"/>
      <c r="AD312" s="207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5"/>
      <c r="AT312" s="205"/>
      <c r="AU312" s="205"/>
      <c r="AV312" s="205"/>
      <c r="AW312" s="205"/>
      <c r="AX312" s="205"/>
      <c r="AY312" s="205"/>
      <c r="AZ312" s="205"/>
      <c r="BA312" s="205"/>
      <c r="BB312" s="205"/>
      <c r="BC312" s="205"/>
      <c r="BD312" s="205"/>
      <c r="BE312" s="205"/>
      <c r="BF312" s="205"/>
      <c r="BG312" s="205"/>
      <c r="BH312" s="205"/>
      <c r="BI312" s="205"/>
      <c r="BJ312" s="205"/>
      <c r="BK312" s="205"/>
      <c r="BL312" s="205"/>
      <c r="BM312" s="205"/>
      <c r="BN312" s="205"/>
      <c r="BO312" s="205"/>
      <c r="BP312" s="205"/>
      <c r="BQ312" s="205"/>
      <c r="BR312" s="205"/>
      <c r="BS312" s="205"/>
      <c r="BT312" s="205"/>
      <c r="BU312" s="205"/>
      <c r="BV312" s="205"/>
      <c r="BW312" s="205"/>
      <c r="BX312" s="205"/>
      <c r="BY312" s="205"/>
      <c r="BZ312" s="205"/>
      <c r="CA312" s="205"/>
      <c r="CB312" s="205"/>
      <c r="CC312" s="205"/>
      <c r="CD312" s="205"/>
      <c r="CE312" s="205"/>
      <c r="CF312" s="205"/>
      <c r="CG312" s="205"/>
      <c r="CH312" s="205"/>
      <c r="CI312" s="205"/>
      <c r="CJ312" s="205"/>
      <c r="CK312" s="205"/>
      <c r="CL312" s="205"/>
      <c r="CM312" s="205"/>
      <c r="CN312" s="205"/>
      <c r="CO312" s="205"/>
      <c r="CP312" s="205"/>
    </row>
    <row r="313" spans="2:94" ht="20.100000000000001" customHeight="1" x14ac:dyDescent="0.25">
      <c r="B313" s="215"/>
      <c r="C313" s="216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7"/>
      <c r="AD313" s="207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5"/>
      <c r="AT313" s="205"/>
      <c r="AU313" s="205"/>
      <c r="AV313" s="205"/>
      <c r="AW313" s="205"/>
      <c r="AX313" s="205"/>
      <c r="AY313" s="205"/>
      <c r="AZ313" s="205"/>
      <c r="BA313" s="205"/>
      <c r="BB313" s="205"/>
      <c r="BC313" s="205"/>
      <c r="BD313" s="205"/>
      <c r="BE313" s="205"/>
      <c r="BF313" s="205"/>
      <c r="BG313" s="205"/>
      <c r="BH313" s="205"/>
      <c r="BI313" s="205"/>
      <c r="BJ313" s="205"/>
      <c r="BK313" s="205"/>
      <c r="BL313" s="205"/>
      <c r="BM313" s="205"/>
      <c r="BN313" s="205"/>
      <c r="BO313" s="205"/>
      <c r="BP313" s="205"/>
      <c r="BQ313" s="205"/>
      <c r="BR313" s="205"/>
      <c r="BS313" s="205"/>
      <c r="BT313" s="205"/>
      <c r="BU313" s="205"/>
      <c r="BV313" s="205"/>
      <c r="BW313" s="205"/>
      <c r="BX313" s="205"/>
      <c r="BY313" s="205"/>
      <c r="BZ313" s="205"/>
      <c r="CA313" s="205"/>
      <c r="CB313" s="205"/>
      <c r="CC313" s="205"/>
      <c r="CD313" s="205"/>
      <c r="CE313" s="205"/>
      <c r="CF313" s="205"/>
      <c r="CG313" s="205"/>
      <c r="CH313" s="205"/>
      <c r="CI313" s="205"/>
      <c r="CJ313" s="205"/>
      <c r="CK313" s="205"/>
      <c r="CL313" s="205"/>
      <c r="CM313" s="205"/>
      <c r="CN313" s="205"/>
      <c r="CO313" s="205"/>
      <c r="CP313" s="205"/>
    </row>
    <row r="314" spans="2:94" ht="20.100000000000001" customHeight="1" x14ac:dyDescent="0.25">
      <c r="B314" s="215"/>
      <c r="C314" s="216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8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7"/>
      <c r="AD314" s="207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  <c r="CM314" s="205"/>
      <c r="CN314" s="205"/>
      <c r="CO314" s="205"/>
      <c r="CP314" s="205"/>
    </row>
    <row r="315" spans="2:94" ht="20.100000000000001" customHeight="1" x14ac:dyDescent="0.25">
      <c r="B315" s="215"/>
      <c r="C315" s="216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8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7"/>
      <c r="AD315" s="207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  <c r="CM315" s="205"/>
      <c r="CN315" s="205"/>
      <c r="CO315" s="205"/>
      <c r="CP315" s="205"/>
    </row>
    <row r="316" spans="2:94" ht="20.100000000000001" customHeight="1" x14ac:dyDescent="0.25">
      <c r="B316" s="215"/>
      <c r="C316" s="216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8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7"/>
      <c r="AD316" s="207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5"/>
      <c r="BN316" s="205"/>
      <c r="BO316" s="205"/>
      <c r="BP316" s="205"/>
      <c r="BQ316" s="205"/>
      <c r="BR316" s="205"/>
      <c r="BS316" s="205"/>
      <c r="BT316" s="205"/>
      <c r="BU316" s="205"/>
      <c r="BV316" s="205"/>
      <c r="BW316" s="205"/>
      <c r="BX316" s="205"/>
      <c r="BY316" s="205"/>
      <c r="BZ316" s="205"/>
      <c r="CA316" s="205"/>
      <c r="CB316" s="205"/>
      <c r="CC316" s="205"/>
      <c r="CD316" s="205"/>
      <c r="CE316" s="205"/>
      <c r="CF316" s="205"/>
      <c r="CG316" s="205"/>
      <c r="CH316" s="205"/>
      <c r="CI316" s="205"/>
      <c r="CJ316" s="205"/>
      <c r="CK316" s="205"/>
      <c r="CL316" s="205"/>
      <c r="CM316" s="205"/>
      <c r="CN316" s="205"/>
      <c r="CO316" s="205"/>
      <c r="CP316" s="205"/>
    </row>
    <row r="317" spans="2:94" ht="20.100000000000001" customHeight="1" x14ac:dyDescent="0.25">
      <c r="B317" s="215"/>
      <c r="C317" s="216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8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7"/>
      <c r="AD317" s="207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5"/>
      <c r="BN317" s="205"/>
      <c r="BO317" s="205"/>
      <c r="BP317" s="205"/>
      <c r="BQ317" s="205"/>
      <c r="BR317" s="205"/>
      <c r="BS317" s="205"/>
      <c r="BT317" s="205"/>
      <c r="BU317" s="205"/>
      <c r="BV317" s="205"/>
      <c r="BW317" s="205"/>
      <c r="BX317" s="205"/>
      <c r="BY317" s="205"/>
      <c r="BZ317" s="205"/>
      <c r="CA317" s="205"/>
      <c r="CB317" s="205"/>
      <c r="CC317" s="205"/>
      <c r="CD317" s="205"/>
      <c r="CE317" s="205"/>
      <c r="CF317" s="205"/>
      <c r="CG317" s="205"/>
      <c r="CH317" s="205"/>
      <c r="CI317" s="205"/>
      <c r="CJ317" s="205"/>
      <c r="CK317" s="205"/>
      <c r="CL317" s="205"/>
      <c r="CM317" s="205"/>
      <c r="CN317" s="205"/>
      <c r="CO317" s="205"/>
      <c r="CP317" s="205"/>
    </row>
    <row r="318" spans="2:94" ht="20.100000000000001" customHeight="1" x14ac:dyDescent="0.25">
      <c r="B318" s="215"/>
      <c r="C318" s="216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8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7"/>
      <c r="AD318" s="207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5"/>
      <c r="BN318" s="205"/>
      <c r="BO318" s="205"/>
      <c r="BP318" s="205"/>
      <c r="BQ318" s="205"/>
      <c r="BR318" s="205"/>
      <c r="BS318" s="205"/>
      <c r="BT318" s="205"/>
      <c r="BU318" s="205"/>
      <c r="BV318" s="205"/>
      <c r="BW318" s="205"/>
      <c r="BX318" s="205"/>
      <c r="BY318" s="205"/>
      <c r="BZ318" s="205"/>
      <c r="CA318" s="205"/>
      <c r="CB318" s="205"/>
      <c r="CC318" s="205"/>
      <c r="CD318" s="205"/>
      <c r="CE318" s="205"/>
      <c r="CF318" s="205"/>
      <c r="CG318" s="205"/>
      <c r="CH318" s="205"/>
      <c r="CI318" s="205"/>
      <c r="CJ318" s="205"/>
      <c r="CK318" s="205"/>
      <c r="CL318" s="205"/>
      <c r="CM318" s="205"/>
      <c r="CN318" s="205"/>
      <c r="CO318" s="205"/>
      <c r="CP318" s="205"/>
    </row>
    <row r="319" spans="2:94" ht="20.100000000000001" customHeight="1" x14ac:dyDescent="0.25">
      <c r="B319" s="215"/>
      <c r="C319" s="216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8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7"/>
      <c r="AD319" s="207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5"/>
      <c r="BN319" s="205"/>
      <c r="BO319" s="205"/>
      <c r="BP319" s="205"/>
      <c r="BQ319" s="205"/>
      <c r="BR319" s="205"/>
      <c r="BS319" s="205"/>
      <c r="BT319" s="205"/>
      <c r="BU319" s="205"/>
      <c r="BV319" s="205"/>
      <c r="BW319" s="205"/>
      <c r="BX319" s="205"/>
      <c r="BY319" s="205"/>
      <c r="BZ319" s="205"/>
      <c r="CA319" s="205"/>
      <c r="CB319" s="205"/>
      <c r="CC319" s="205"/>
      <c r="CD319" s="205"/>
      <c r="CE319" s="205"/>
      <c r="CF319" s="205"/>
      <c r="CG319" s="205"/>
      <c r="CH319" s="205"/>
      <c r="CI319" s="205"/>
      <c r="CJ319" s="205"/>
      <c r="CK319" s="205"/>
      <c r="CL319" s="205"/>
      <c r="CM319" s="205"/>
      <c r="CN319" s="205"/>
      <c r="CO319" s="205"/>
      <c r="CP319" s="205"/>
    </row>
    <row r="320" spans="2:94" ht="20.100000000000001" customHeight="1" x14ac:dyDescent="0.25">
      <c r="B320" s="215"/>
      <c r="C320" s="216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8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7"/>
      <c r="AD320" s="207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5"/>
      <c r="BN320" s="205"/>
      <c r="BO320" s="205"/>
      <c r="BP320" s="205"/>
      <c r="BQ320" s="205"/>
      <c r="BR320" s="205"/>
      <c r="BS320" s="205"/>
      <c r="BT320" s="205"/>
      <c r="BU320" s="205"/>
      <c r="BV320" s="205"/>
      <c r="BW320" s="205"/>
      <c r="BX320" s="205"/>
      <c r="BY320" s="205"/>
      <c r="BZ320" s="205"/>
      <c r="CA320" s="205"/>
      <c r="CB320" s="205"/>
      <c r="CC320" s="205"/>
      <c r="CD320" s="205"/>
      <c r="CE320" s="205"/>
      <c r="CF320" s="205"/>
      <c r="CG320" s="205"/>
      <c r="CH320" s="205"/>
      <c r="CI320" s="205"/>
      <c r="CJ320" s="205"/>
      <c r="CK320" s="205"/>
      <c r="CL320" s="205"/>
      <c r="CM320" s="205"/>
      <c r="CN320" s="205"/>
      <c r="CO320" s="205"/>
      <c r="CP320" s="205"/>
    </row>
    <row r="321" spans="2:94" ht="20.100000000000001" customHeight="1" x14ac:dyDescent="0.25">
      <c r="B321" s="215"/>
      <c r="C321" s="216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8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7"/>
      <c r="AD321" s="207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5"/>
      <c r="BN321" s="205"/>
      <c r="BO321" s="205"/>
      <c r="BP321" s="205"/>
      <c r="BQ321" s="205"/>
      <c r="BR321" s="205"/>
      <c r="BS321" s="205"/>
      <c r="BT321" s="205"/>
      <c r="BU321" s="205"/>
      <c r="BV321" s="205"/>
      <c r="BW321" s="205"/>
      <c r="BX321" s="205"/>
      <c r="BY321" s="205"/>
      <c r="BZ321" s="205"/>
      <c r="CA321" s="205"/>
      <c r="CB321" s="205"/>
      <c r="CC321" s="205"/>
      <c r="CD321" s="205"/>
      <c r="CE321" s="205"/>
      <c r="CF321" s="205"/>
      <c r="CG321" s="205"/>
      <c r="CH321" s="205"/>
      <c r="CI321" s="205"/>
      <c r="CJ321" s="205"/>
      <c r="CK321" s="205"/>
      <c r="CL321" s="205"/>
      <c r="CM321" s="205"/>
      <c r="CN321" s="205"/>
      <c r="CO321" s="205"/>
      <c r="CP321" s="205"/>
    </row>
    <row r="322" spans="2:94" ht="20.100000000000001" customHeight="1" x14ac:dyDescent="0.25">
      <c r="B322" s="215"/>
      <c r="C322" s="216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8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7"/>
      <c r="AD322" s="207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5"/>
      <c r="BN322" s="205"/>
      <c r="BO322" s="205"/>
      <c r="BP322" s="205"/>
      <c r="BQ322" s="205"/>
      <c r="BR322" s="205"/>
      <c r="BS322" s="205"/>
      <c r="BT322" s="205"/>
      <c r="BU322" s="205"/>
      <c r="BV322" s="205"/>
      <c r="BW322" s="205"/>
      <c r="BX322" s="205"/>
      <c r="BY322" s="205"/>
      <c r="BZ322" s="205"/>
      <c r="CA322" s="205"/>
      <c r="CB322" s="205"/>
      <c r="CC322" s="205"/>
      <c r="CD322" s="205"/>
      <c r="CE322" s="205"/>
      <c r="CF322" s="205"/>
      <c r="CG322" s="205"/>
      <c r="CH322" s="205"/>
      <c r="CI322" s="205"/>
      <c r="CJ322" s="205"/>
      <c r="CK322" s="205"/>
      <c r="CL322" s="205"/>
      <c r="CM322" s="205"/>
      <c r="CN322" s="205"/>
      <c r="CO322" s="205"/>
      <c r="CP322" s="205"/>
    </row>
    <row r="323" spans="2:94" ht="20.100000000000001" customHeight="1" x14ac:dyDescent="0.25">
      <c r="B323" s="215"/>
      <c r="C323" s="216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8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7"/>
      <c r="AD323" s="207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205"/>
      <c r="BN323" s="205"/>
      <c r="BO323" s="205"/>
      <c r="BP323" s="205"/>
      <c r="BQ323" s="205"/>
      <c r="BR323" s="205"/>
      <c r="BS323" s="205"/>
      <c r="BT323" s="205"/>
      <c r="BU323" s="205"/>
      <c r="BV323" s="205"/>
      <c r="BW323" s="205"/>
      <c r="BX323" s="205"/>
      <c r="BY323" s="205"/>
      <c r="BZ323" s="205"/>
      <c r="CA323" s="205"/>
      <c r="CB323" s="205"/>
      <c r="CC323" s="205"/>
      <c r="CD323" s="205"/>
      <c r="CE323" s="205"/>
      <c r="CF323" s="205"/>
      <c r="CG323" s="205"/>
      <c r="CH323" s="205"/>
      <c r="CI323" s="205"/>
      <c r="CJ323" s="205"/>
      <c r="CK323" s="205"/>
      <c r="CL323" s="205"/>
      <c r="CM323" s="205"/>
      <c r="CN323" s="205"/>
      <c r="CO323" s="205"/>
      <c r="CP323" s="205"/>
    </row>
    <row r="324" spans="2:94" ht="20.100000000000001" customHeight="1" x14ac:dyDescent="0.25">
      <c r="B324" s="215"/>
      <c r="C324" s="216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8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7"/>
      <c r="AD324" s="207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205"/>
      <c r="BN324" s="205"/>
      <c r="BO324" s="205"/>
      <c r="BP324" s="205"/>
      <c r="BQ324" s="205"/>
      <c r="BR324" s="205"/>
      <c r="BS324" s="205"/>
      <c r="BT324" s="205"/>
      <c r="BU324" s="205"/>
      <c r="BV324" s="205"/>
      <c r="BW324" s="205"/>
      <c r="BX324" s="205"/>
      <c r="BY324" s="205"/>
      <c r="BZ324" s="205"/>
      <c r="CA324" s="205"/>
      <c r="CB324" s="205"/>
      <c r="CC324" s="205"/>
      <c r="CD324" s="205"/>
      <c r="CE324" s="205"/>
      <c r="CF324" s="205"/>
      <c r="CG324" s="205"/>
      <c r="CH324" s="205"/>
      <c r="CI324" s="205"/>
      <c r="CJ324" s="205"/>
      <c r="CK324" s="205"/>
      <c r="CL324" s="205"/>
      <c r="CM324" s="205"/>
      <c r="CN324" s="205"/>
      <c r="CO324" s="205"/>
      <c r="CP324" s="205"/>
    </row>
    <row r="325" spans="2:94" ht="20.100000000000001" customHeight="1" x14ac:dyDescent="0.25">
      <c r="B325" s="215"/>
      <c r="C325" s="216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8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7"/>
      <c r="AD325" s="207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205"/>
      <c r="BN325" s="205"/>
      <c r="BO325" s="205"/>
      <c r="BP325" s="205"/>
      <c r="BQ325" s="205"/>
      <c r="BR325" s="205"/>
      <c r="BS325" s="205"/>
      <c r="BT325" s="205"/>
      <c r="BU325" s="205"/>
      <c r="BV325" s="205"/>
      <c r="BW325" s="205"/>
      <c r="BX325" s="205"/>
      <c r="BY325" s="205"/>
      <c r="BZ325" s="205"/>
      <c r="CA325" s="205"/>
      <c r="CB325" s="205"/>
      <c r="CC325" s="205"/>
      <c r="CD325" s="205"/>
      <c r="CE325" s="205"/>
      <c r="CF325" s="205"/>
      <c r="CG325" s="205"/>
      <c r="CH325" s="205"/>
      <c r="CI325" s="205"/>
      <c r="CJ325" s="205"/>
      <c r="CK325" s="205"/>
      <c r="CL325" s="205"/>
      <c r="CM325" s="205"/>
      <c r="CN325" s="205"/>
      <c r="CO325" s="205"/>
      <c r="CP325" s="205"/>
    </row>
    <row r="326" spans="2:94" ht="20.100000000000001" customHeight="1" x14ac:dyDescent="0.25">
      <c r="B326" s="215"/>
      <c r="C326" s="216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8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7"/>
      <c r="AD326" s="207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205"/>
      <c r="BN326" s="205"/>
      <c r="BO326" s="205"/>
      <c r="BP326" s="205"/>
      <c r="BQ326" s="205"/>
      <c r="BR326" s="205"/>
      <c r="BS326" s="205"/>
      <c r="BT326" s="205"/>
      <c r="BU326" s="205"/>
      <c r="BV326" s="205"/>
      <c r="BW326" s="205"/>
      <c r="BX326" s="205"/>
      <c r="BY326" s="205"/>
      <c r="BZ326" s="205"/>
      <c r="CA326" s="205"/>
      <c r="CB326" s="205"/>
      <c r="CC326" s="205"/>
      <c r="CD326" s="205"/>
      <c r="CE326" s="205"/>
      <c r="CF326" s="205"/>
      <c r="CG326" s="205"/>
      <c r="CH326" s="205"/>
      <c r="CI326" s="205"/>
      <c r="CJ326" s="205"/>
      <c r="CK326" s="205"/>
      <c r="CL326" s="205"/>
      <c r="CM326" s="205"/>
      <c r="CN326" s="205"/>
      <c r="CO326" s="205"/>
      <c r="CP326" s="205"/>
    </row>
    <row r="327" spans="2:94" ht="20.100000000000001" customHeight="1" x14ac:dyDescent="0.25">
      <c r="B327" s="215"/>
      <c r="C327" s="216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8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7"/>
      <c r="AD327" s="207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  <c r="CF327" s="205"/>
      <c r="CG327" s="205"/>
      <c r="CH327" s="205"/>
      <c r="CI327" s="205"/>
      <c r="CJ327" s="205"/>
      <c r="CK327" s="205"/>
      <c r="CL327" s="205"/>
      <c r="CM327" s="205"/>
      <c r="CN327" s="205"/>
      <c r="CO327" s="205"/>
      <c r="CP327" s="205"/>
    </row>
    <row r="328" spans="2:94" ht="20.100000000000001" customHeight="1" x14ac:dyDescent="0.25">
      <c r="B328" s="215"/>
      <c r="C328" s="216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8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7"/>
      <c r="AD328" s="207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  <c r="CF328" s="205"/>
      <c r="CG328" s="205"/>
      <c r="CH328" s="205"/>
      <c r="CI328" s="205"/>
      <c r="CJ328" s="205"/>
      <c r="CK328" s="205"/>
      <c r="CL328" s="205"/>
      <c r="CM328" s="205"/>
      <c r="CN328" s="205"/>
      <c r="CO328" s="205"/>
      <c r="CP328" s="205"/>
    </row>
    <row r="329" spans="2:94" ht="20.100000000000001" customHeight="1" x14ac:dyDescent="0.25">
      <c r="B329" s="215"/>
      <c r="C329" s="216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7"/>
      <c r="AD329" s="207"/>
      <c r="AE329" s="205"/>
      <c r="AF329" s="205"/>
      <c r="AG329" s="205"/>
      <c r="AH329" s="205"/>
      <c r="AI329" s="205"/>
      <c r="AJ329" s="205"/>
      <c r="AK329" s="205"/>
      <c r="AL329" s="205"/>
      <c r="AM329" s="205"/>
      <c r="AN329" s="205"/>
      <c r="AO329" s="205"/>
      <c r="AP329" s="205"/>
      <c r="AQ329" s="205"/>
      <c r="AR329" s="205"/>
      <c r="AS329" s="205"/>
      <c r="AT329" s="205"/>
      <c r="AU329" s="205"/>
      <c r="AV329" s="205"/>
      <c r="AW329" s="205"/>
      <c r="AX329" s="205"/>
      <c r="AY329" s="205"/>
      <c r="AZ329" s="205"/>
      <c r="BA329" s="205"/>
      <c r="BB329" s="205"/>
      <c r="BC329" s="205"/>
      <c r="BD329" s="205"/>
      <c r="BE329" s="205"/>
      <c r="BF329" s="205"/>
      <c r="BG329" s="205"/>
      <c r="BH329" s="205"/>
      <c r="BI329" s="205"/>
      <c r="BJ329" s="205"/>
      <c r="BK329" s="205"/>
      <c r="BL329" s="205"/>
      <c r="BM329" s="205"/>
      <c r="BN329" s="205"/>
      <c r="BO329" s="205"/>
      <c r="BP329" s="205"/>
      <c r="BQ329" s="205"/>
      <c r="BR329" s="205"/>
      <c r="BS329" s="205"/>
      <c r="BT329" s="205"/>
      <c r="BU329" s="205"/>
      <c r="BV329" s="205"/>
      <c r="BW329" s="205"/>
      <c r="BX329" s="205"/>
      <c r="BY329" s="205"/>
      <c r="BZ329" s="205"/>
      <c r="CA329" s="205"/>
      <c r="CB329" s="205"/>
      <c r="CC329" s="205"/>
      <c r="CD329" s="205"/>
      <c r="CE329" s="205"/>
      <c r="CF329" s="205"/>
      <c r="CG329" s="205"/>
      <c r="CH329" s="205"/>
      <c r="CI329" s="205"/>
      <c r="CJ329" s="205"/>
      <c r="CK329" s="205"/>
      <c r="CL329" s="205"/>
      <c r="CM329" s="205"/>
      <c r="CN329" s="205"/>
      <c r="CO329" s="205"/>
      <c r="CP329" s="205"/>
    </row>
    <row r="330" spans="2:94" ht="20.100000000000001" customHeight="1" x14ac:dyDescent="0.25">
      <c r="B330" s="215"/>
      <c r="C330" s="216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7"/>
      <c r="AD330" s="207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5"/>
      <c r="BN330" s="205"/>
      <c r="BO330" s="205"/>
      <c r="BP330" s="205"/>
      <c r="BQ330" s="205"/>
      <c r="BR330" s="205"/>
      <c r="BS330" s="205"/>
      <c r="BT330" s="205"/>
      <c r="BU330" s="205"/>
      <c r="BV330" s="205"/>
      <c r="BW330" s="205"/>
      <c r="BX330" s="205"/>
      <c r="BY330" s="205"/>
      <c r="BZ330" s="205"/>
      <c r="CA330" s="205"/>
      <c r="CB330" s="205"/>
      <c r="CC330" s="205"/>
      <c r="CD330" s="205"/>
      <c r="CE330" s="205"/>
      <c r="CF330" s="205"/>
      <c r="CG330" s="205"/>
      <c r="CH330" s="205"/>
      <c r="CI330" s="205"/>
      <c r="CJ330" s="205"/>
      <c r="CK330" s="205"/>
      <c r="CL330" s="205"/>
      <c r="CM330" s="205"/>
      <c r="CN330" s="205"/>
      <c r="CO330" s="205"/>
      <c r="CP330" s="205"/>
    </row>
    <row r="331" spans="2:94" ht="20.100000000000001" customHeight="1" x14ac:dyDescent="0.25">
      <c r="B331" s="215"/>
      <c r="C331" s="216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8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7"/>
      <c r="AD331" s="207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5"/>
      <c r="BN331" s="205"/>
      <c r="BO331" s="205"/>
      <c r="BP331" s="205"/>
      <c r="BQ331" s="205"/>
      <c r="BR331" s="205"/>
      <c r="BS331" s="205"/>
      <c r="BT331" s="205"/>
      <c r="BU331" s="205"/>
      <c r="BV331" s="205"/>
      <c r="BW331" s="205"/>
      <c r="BX331" s="205"/>
      <c r="BY331" s="205"/>
      <c r="BZ331" s="205"/>
      <c r="CA331" s="205"/>
      <c r="CB331" s="205"/>
      <c r="CC331" s="205"/>
      <c r="CD331" s="205"/>
      <c r="CE331" s="205"/>
      <c r="CF331" s="205"/>
      <c r="CG331" s="205"/>
      <c r="CH331" s="205"/>
      <c r="CI331" s="205"/>
      <c r="CJ331" s="205"/>
      <c r="CK331" s="205"/>
      <c r="CL331" s="205"/>
      <c r="CM331" s="205"/>
      <c r="CN331" s="205"/>
      <c r="CO331" s="205"/>
      <c r="CP331" s="205"/>
    </row>
    <row r="332" spans="2:94" ht="20.100000000000001" customHeight="1" x14ac:dyDescent="0.25">
      <c r="B332" s="215"/>
      <c r="C332" s="216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8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7"/>
      <c r="AD332" s="207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5"/>
      <c r="BN332" s="205"/>
      <c r="BO332" s="205"/>
      <c r="BP332" s="205"/>
      <c r="BQ332" s="205"/>
      <c r="BR332" s="205"/>
      <c r="BS332" s="205"/>
      <c r="BT332" s="205"/>
      <c r="BU332" s="205"/>
      <c r="BV332" s="205"/>
      <c r="BW332" s="205"/>
      <c r="BX332" s="205"/>
      <c r="BY332" s="205"/>
      <c r="BZ332" s="205"/>
      <c r="CA332" s="205"/>
      <c r="CB332" s="205"/>
      <c r="CC332" s="205"/>
      <c r="CD332" s="205"/>
      <c r="CE332" s="205"/>
      <c r="CF332" s="205"/>
      <c r="CG332" s="205"/>
      <c r="CH332" s="205"/>
      <c r="CI332" s="205"/>
      <c r="CJ332" s="205"/>
      <c r="CK332" s="205"/>
      <c r="CL332" s="205"/>
      <c r="CM332" s="205"/>
      <c r="CN332" s="205"/>
      <c r="CO332" s="205"/>
      <c r="CP332" s="205"/>
    </row>
    <row r="333" spans="2:94" ht="20.100000000000001" customHeight="1" x14ac:dyDescent="0.25">
      <c r="B333" s="215"/>
      <c r="C333" s="216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8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7"/>
      <c r="AD333" s="207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5"/>
      <c r="BN333" s="205"/>
      <c r="BO333" s="205"/>
      <c r="BP333" s="205"/>
      <c r="BQ333" s="205"/>
      <c r="BR333" s="205"/>
      <c r="BS333" s="205"/>
      <c r="BT333" s="205"/>
      <c r="BU333" s="205"/>
      <c r="BV333" s="205"/>
      <c r="BW333" s="205"/>
      <c r="BX333" s="205"/>
      <c r="BY333" s="205"/>
      <c r="BZ333" s="205"/>
      <c r="CA333" s="205"/>
      <c r="CB333" s="205"/>
      <c r="CC333" s="205"/>
      <c r="CD333" s="205"/>
      <c r="CE333" s="205"/>
      <c r="CF333" s="205"/>
      <c r="CG333" s="205"/>
      <c r="CH333" s="205"/>
      <c r="CI333" s="205"/>
      <c r="CJ333" s="205"/>
      <c r="CK333" s="205"/>
      <c r="CL333" s="205"/>
      <c r="CM333" s="205"/>
      <c r="CN333" s="205"/>
      <c r="CO333" s="205"/>
      <c r="CP333" s="205"/>
    </row>
    <row r="334" spans="2:94" ht="20.100000000000001" customHeight="1" x14ac:dyDescent="0.25">
      <c r="B334" s="215"/>
      <c r="C334" s="216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8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7"/>
      <c r="AD334" s="207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5"/>
      <c r="BN334" s="205"/>
      <c r="BO334" s="205"/>
      <c r="BP334" s="205"/>
      <c r="BQ334" s="205"/>
      <c r="BR334" s="205"/>
      <c r="BS334" s="205"/>
      <c r="BT334" s="205"/>
      <c r="BU334" s="205"/>
      <c r="BV334" s="205"/>
      <c r="BW334" s="205"/>
      <c r="BX334" s="205"/>
      <c r="BY334" s="205"/>
      <c r="BZ334" s="205"/>
      <c r="CA334" s="205"/>
      <c r="CB334" s="205"/>
      <c r="CC334" s="205"/>
      <c r="CD334" s="205"/>
      <c r="CE334" s="205"/>
      <c r="CF334" s="205"/>
      <c r="CG334" s="205"/>
      <c r="CH334" s="205"/>
      <c r="CI334" s="205"/>
      <c r="CJ334" s="205"/>
      <c r="CK334" s="205"/>
      <c r="CL334" s="205"/>
      <c r="CM334" s="205"/>
      <c r="CN334" s="205"/>
      <c r="CO334" s="205"/>
      <c r="CP334" s="205"/>
    </row>
    <row r="335" spans="2:94" ht="20.100000000000001" customHeight="1" x14ac:dyDescent="0.25">
      <c r="B335" s="215"/>
      <c r="C335" s="216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7"/>
      <c r="AD335" s="207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05"/>
      <c r="CB335" s="205"/>
      <c r="CC335" s="205"/>
      <c r="CD335" s="205"/>
      <c r="CE335" s="205"/>
      <c r="CF335" s="205"/>
      <c r="CG335" s="205"/>
      <c r="CH335" s="205"/>
      <c r="CI335" s="205"/>
      <c r="CJ335" s="205"/>
      <c r="CK335" s="205"/>
      <c r="CL335" s="205"/>
      <c r="CM335" s="205"/>
      <c r="CN335" s="205"/>
      <c r="CO335" s="205"/>
      <c r="CP335" s="205"/>
    </row>
    <row r="336" spans="2:94" ht="20.100000000000001" customHeight="1" x14ac:dyDescent="0.25">
      <c r="B336" s="215"/>
      <c r="C336" s="216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7"/>
      <c r="AD336" s="207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5"/>
      <c r="BN336" s="205"/>
      <c r="BO336" s="205"/>
      <c r="BP336" s="205"/>
      <c r="BQ336" s="205"/>
      <c r="BR336" s="205"/>
      <c r="BS336" s="205"/>
      <c r="BT336" s="205"/>
      <c r="BU336" s="205"/>
      <c r="BV336" s="205"/>
      <c r="BW336" s="205"/>
      <c r="BX336" s="205"/>
      <c r="BY336" s="205"/>
      <c r="BZ336" s="205"/>
      <c r="CA336" s="205"/>
      <c r="CB336" s="205"/>
      <c r="CC336" s="205"/>
      <c r="CD336" s="205"/>
      <c r="CE336" s="205"/>
      <c r="CF336" s="205"/>
      <c r="CG336" s="205"/>
      <c r="CH336" s="205"/>
      <c r="CI336" s="205"/>
      <c r="CJ336" s="205"/>
      <c r="CK336" s="205"/>
      <c r="CL336" s="205"/>
      <c r="CM336" s="205"/>
      <c r="CN336" s="205"/>
      <c r="CO336" s="205"/>
      <c r="CP336" s="205"/>
    </row>
    <row r="337" spans="2:94" ht="20.100000000000001" customHeight="1" x14ac:dyDescent="0.25">
      <c r="B337" s="215"/>
      <c r="C337" s="216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8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7"/>
      <c r="AD337" s="207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5"/>
      <c r="BN337" s="205"/>
      <c r="BO337" s="205"/>
      <c r="BP337" s="205"/>
      <c r="BQ337" s="205"/>
      <c r="BR337" s="205"/>
      <c r="BS337" s="205"/>
      <c r="BT337" s="205"/>
      <c r="BU337" s="205"/>
      <c r="BV337" s="205"/>
      <c r="BW337" s="205"/>
      <c r="BX337" s="205"/>
      <c r="BY337" s="205"/>
      <c r="BZ337" s="205"/>
      <c r="CA337" s="205"/>
      <c r="CB337" s="205"/>
      <c r="CC337" s="205"/>
      <c r="CD337" s="205"/>
      <c r="CE337" s="205"/>
      <c r="CF337" s="205"/>
      <c r="CG337" s="205"/>
      <c r="CH337" s="205"/>
      <c r="CI337" s="205"/>
      <c r="CJ337" s="205"/>
      <c r="CK337" s="205"/>
      <c r="CL337" s="205"/>
      <c r="CM337" s="205"/>
      <c r="CN337" s="205"/>
      <c r="CO337" s="205"/>
      <c r="CP337" s="205"/>
    </row>
    <row r="338" spans="2:94" ht="20.100000000000001" customHeight="1" x14ac:dyDescent="0.25">
      <c r="B338" s="215"/>
      <c r="C338" s="216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8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7"/>
      <c r="AD338" s="207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5"/>
      <c r="BN338" s="205"/>
      <c r="BO338" s="205"/>
      <c r="BP338" s="205"/>
      <c r="BQ338" s="205"/>
      <c r="BR338" s="205"/>
      <c r="BS338" s="205"/>
      <c r="BT338" s="205"/>
      <c r="BU338" s="205"/>
      <c r="BV338" s="205"/>
      <c r="BW338" s="205"/>
      <c r="BX338" s="205"/>
      <c r="BY338" s="205"/>
      <c r="BZ338" s="205"/>
      <c r="CA338" s="205"/>
      <c r="CB338" s="205"/>
      <c r="CC338" s="205"/>
      <c r="CD338" s="205"/>
      <c r="CE338" s="205"/>
      <c r="CF338" s="205"/>
      <c r="CG338" s="205"/>
      <c r="CH338" s="205"/>
      <c r="CI338" s="205"/>
      <c r="CJ338" s="205"/>
      <c r="CK338" s="205"/>
      <c r="CL338" s="205"/>
      <c r="CM338" s="205"/>
      <c r="CN338" s="205"/>
      <c r="CO338" s="205"/>
      <c r="CP338" s="205"/>
    </row>
    <row r="339" spans="2:94" ht="20.100000000000001" customHeight="1" x14ac:dyDescent="0.25">
      <c r="B339" s="215"/>
      <c r="C339" s="216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8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7"/>
      <c r="AD339" s="207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5"/>
      <c r="AT339" s="205"/>
      <c r="AU339" s="205"/>
      <c r="AV339" s="205"/>
      <c r="AW339" s="205"/>
      <c r="AX339" s="205"/>
      <c r="AY339" s="205"/>
      <c r="AZ339" s="205"/>
      <c r="BA339" s="205"/>
      <c r="BB339" s="205"/>
      <c r="BC339" s="205"/>
      <c r="BD339" s="205"/>
      <c r="BE339" s="205"/>
      <c r="BF339" s="205"/>
      <c r="BG339" s="205"/>
      <c r="BH339" s="205"/>
      <c r="BI339" s="205"/>
      <c r="BJ339" s="205"/>
      <c r="BK339" s="205"/>
      <c r="BL339" s="205"/>
      <c r="BM339" s="205"/>
      <c r="BN339" s="205"/>
      <c r="BO339" s="205"/>
      <c r="BP339" s="205"/>
      <c r="BQ339" s="205"/>
      <c r="BR339" s="205"/>
      <c r="BS339" s="205"/>
      <c r="BT339" s="205"/>
      <c r="BU339" s="205"/>
      <c r="BV339" s="205"/>
      <c r="BW339" s="205"/>
      <c r="BX339" s="205"/>
      <c r="BY339" s="205"/>
      <c r="BZ339" s="205"/>
      <c r="CA339" s="205"/>
      <c r="CB339" s="205"/>
      <c r="CC339" s="205"/>
      <c r="CD339" s="205"/>
      <c r="CE339" s="205"/>
      <c r="CF339" s="205"/>
      <c r="CG339" s="205"/>
      <c r="CH339" s="205"/>
      <c r="CI339" s="205"/>
      <c r="CJ339" s="205"/>
      <c r="CK339" s="205"/>
      <c r="CL339" s="205"/>
      <c r="CM339" s="205"/>
      <c r="CN339" s="205"/>
      <c r="CO339" s="205"/>
      <c r="CP339" s="205"/>
    </row>
    <row r="340" spans="2:94" ht="20.100000000000001" customHeight="1" x14ac:dyDescent="0.25">
      <c r="B340" s="215"/>
      <c r="C340" s="216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8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7"/>
      <c r="AD340" s="207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205"/>
      <c r="BN340" s="205"/>
      <c r="BO340" s="205"/>
      <c r="BP340" s="205"/>
      <c r="BQ340" s="205"/>
      <c r="BR340" s="205"/>
      <c r="BS340" s="205"/>
      <c r="BT340" s="205"/>
      <c r="BU340" s="205"/>
      <c r="BV340" s="205"/>
      <c r="BW340" s="205"/>
      <c r="BX340" s="205"/>
      <c r="BY340" s="205"/>
      <c r="BZ340" s="205"/>
      <c r="CA340" s="205"/>
      <c r="CB340" s="205"/>
      <c r="CC340" s="205"/>
      <c r="CD340" s="205"/>
      <c r="CE340" s="205"/>
      <c r="CF340" s="205"/>
      <c r="CG340" s="205"/>
      <c r="CH340" s="205"/>
      <c r="CI340" s="205"/>
      <c r="CJ340" s="205"/>
      <c r="CK340" s="205"/>
      <c r="CL340" s="205"/>
      <c r="CM340" s="205"/>
      <c r="CN340" s="205"/>
      <c r="CO340" s="205"/>
      <c r="CP340" s="205"/>
    </row>
    <row r="341" spans="2:94" ht="20.100000000000001" customHeight="1" x14ac:dyDescent="0.25">
      <c r="B341" s="215"/>
      <c r="C341" s="216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8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7"/>
      <c r="AD341" s="207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205"/>
      <c r="BN341" s="205"/>
      <c r="BO341" s="205"/>
      <c r="BP341" s="205"/>
      <c r="BQ341" s="205"/>
      <c r="BR341" s="205"/>
      <c r="BS341" s="205"/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205"/>
      <c r="CI341" s="205"/>
      <c r="CJ341" s="205"/>
      <c r="CK341" s="205"/>
      <c r="CL341" s="205"/>
      <c r="CM341" s="205"/>
      <c r="CN341" s="205"/>
      <c r="CO341" s="205"/>
      <c r="CP341" s="205"/>
    </row>
    <row r="342" spans="2:94" ht="20.100000000000001" customHeight="1" x14ac:dyDescent="0.25">
      <c r="B342" s="215"/>
      <c r="C342" s="216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8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7"/>
      <c r="AD342" s="207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205"/>
      <c r="BN342" s="205"/>
      <c r="BO342" s="205"/>
      <c r="BP342" s="205"/>
      <c r="BQ342" s="205"/>
      <c r="BR342" s="205"/>
      <c r="BS342" s="205"/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205"/>
      <c r="CI342" s="205"/>
      <c r="CJ342" s="205"/>
      <c r="CK342" s="205"/>
      <c r="CL342" s="205"/>
      <c r="CM342" s="205"/>
      <c r="CN342" s="205"/>
      <c r="CO342" s="205"/>
      <c r="CP342" s="205"/>
    </row>
    <row r="343" spans="2:94" ht="20.100000000000001" customHeight="1" x14ac:dyDescent="0.25">
      <c r="B343" s="215"/>
      <c r="C343" s="216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7"/>
      <c r="AD343" s="207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205"/>
      <c r="BN343" s="205"/>
      <c r="BO343" s="205"/>
      <c r="BP343" s="205"/>
      <c r="BQ343" s="205"/>
      <c r="BR343" s="205"/>
      <c r="BS343" s="205"/>
      <c r="BT343" s="205"/>
      <c r="BU343" s="205"/>
      <c r="BV343" s="205"/>
      <c r="BW343" s="205"/>
      <c r="BX343" s="205"/>
      <c r="BY343" s="205"/>
      <c r="BZ343" s="205"/>
      <c r="CA343" s="205"/>
      <c r="CB343" s="205"/>
      <c r="CC343" s="205"/>
      <c r="CD343" s="205"/>
      <c r="CE343" s="205"/>
      <c r="CF343" s="205"/>
      <c r="CG343" s="205"/>
      <c r="CH343" s="205"/>
      <c r="CI343" s="205"/>
      <c r="CJ343" s="205"/>
      <c r="CK343" s="205"/>
      <c r="CL343" s="205"/>
      <c r="CM343" s="205"/>
      <c r="CN343" s="205"/>
      <c r="CO343" s="205"/>
      <c r="CP343" s="205"/>
    </row>
    <row r="344" spans="2:94" ht="20.100000000000001" customHeight="1" x14ac:dyDescent="0.25">
      <c r="B344" s="215"/>
      <c r="C344" s="216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7"/>
      <c r="AD344" s="207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5"/>
      <c r="BN344" s="205"/>
      <c r="BO344" s="205"/>
      <c r="BP344" s="205"/>
      <c r="BQ344" s="205"/>
      <c r="BR344" s="205"/>
      <c r="BS344" s="205"/>
      <c r="BT344" s="205"/>
      <c r="BU344" s="205"/>
      <c r="BV344" s="205"/>
      <c r="BW344" s="205"/>
      <c r="BX344" s="205"/>
      <c r="BY344" s="205"/>
      <c r="BZ344" s="205"/>
      <c r="CA344" s="205"/>
      <c r="CB344" s="205"/>
      <c r="CC344" s="205"/>
      <c r="CD344" s="205"/>
      <c r="CE344" s="205"/>
      <c r="CF344" s="205"/>
      <c r="CG344" s="205"/>
      <c r="CH344" s="205"/>
      <c r="CI344" s="205"/>
      <c r="CJ344" s="205"/>
      <c r="CK344" s="205"/>
      <c r="CL344" s="205"/>
      <c r="CM344" s="205"/>
      <c r="CN344" s="205"/>
      <c r="CO344" s="205"/>
      <c r="CP344" s="205"/>
    </row>
    <row r="345" spans="2:94" ht="20.100000000000001" customHeight="1" x14ac:dyDescent="0.25">
      <c r="B345" s="215"/>
      <c r="C345" s="216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8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7"/>
      <c r="AD345" s="207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5"/>
      <c r="BN345" s="205"/>
      <c r="BO345" s="205"/>
      <c r="BP345" s="205"/>
      <c r="BQ345" s="205"/>
      <c r="BR345" s="205"/>
      <c r="BS345" s="205"/>
      <c r="BT345" s="205"/>
      <c r="BU345" s="205"/>
      <c r="BV345" s="205"/>
      <c r="BW345" s="205"/>
      <c r="BX345" s="205"/>
      <c r="BY345" s="205"/>
      <c r="BZ345" s="205"/>
      <c r="CA345" s="205"/>
      <c r="CB345" s="205"/>
      <c r="CC345" s="205"/>
      <c r="CD345" s="205"/>
      <c r="CE345" s="205"/>
      <c r="CF345" s="205"/>
      <c r="CG345" s="205"/>
      <c r="CH345" s="205"/>
      <c r="CI345" s="205"/>
      <c r="CJ345" s="205"/>
      <c r="CK345" s="205"/>
      <c r="CL345" s="205"/>
      <c r="CM345" s="205"/>
      <c r="CN345" s="205"/>
      <c r="CO345" s="205"/>
      <c r="CP345" s="205"/>
    </row>
    <row r="346" spans="2:94" ht="20.100000000000001" customHeight="1" x14ac:dyDescent="0.25">
      <c r="B346" s="215"/>
      <c r="C346" s="216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8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7"/>
      <c r="AD346" s="207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5"/>
      <c r="BN346" s="205"/>
      <c r="BO346" s="205"/>
      <c r="BP346" s="205"/>
      <c r="BQ346" s="205"/>
      <c r="BR346" s="205"/>
      <c r="BS346" s="205"/>
      <c r="BT346" s="205"/>
      <c r="BU346" s="205"/>
      <c r="BV346" s="205"/>
      <c r="BW346" s="205"/>
      <c r="BX346" s="205"/>
      <c r="BY346" s="205"/>
      <c r="BZ346" s="205"/>
      <c r="CA346" s="205"/>
      <c r="CB346" s="205"/>
      <c r="CC346" s="205"/>
      <c r="CD346" s="205"/>
      <c r="CE346" s="205"/>
      <c r="CF346" s="205"/>
      <c r="CG346" s="205"/>
      <c r="CH346" s="205"/>
      <c r="CI346" s="205"/>
      <c r="CJ346" s="205"/>
      <c r="CK346" s="205"/>
      <c r="CL346" s="205"/>
      <c r="CM346" s="205"/>
      <c r="CN346" s="205"/>
      <c r="CO346" s="205"/>
      <c r="CP346" s="205"/>
    </row>
    <row r="347" spans="2:94" ht="20.100000000000001" customHeight="1" x14ac:dyDescent="0.25">
      <c r="B347" s="215"/>
      <c r="C347" s="216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8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7"/>
      <c r="AD347" s="207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5"/>
      <c r="BN347" s="205"/>
      <c r="BO347" s="205"/>
      <c r="BP347" s="205"/>
      <c r="BQ347" s="205"/>
      <c r="BR347" s="205"/>
      <c r="BS347" s="205"/>
      <c r="BT347" s="205"/>
      <c r="BU347" s="205"/>
      <c r="BV347" s="205"/>
      <c r="BW347" s="205"/>
      <c r="BX347" s="205"/>
      <c r="BY347" s="205"/>
      <c r="BZ347" s="205"/>
      <c r="CA347" s="205"/>
      <c r="CB347" s="205"/>
      <c r="CC347" s="205"/>
      <c r="CD347" s="205"/>
      <c r="CE347" s="205"/>
      <c r="CF347" s="205"/>
      <c r="CG347" s="205"/>
      <c r="CH347" s="205"/>
      <c r="CI347" s="205"/>
      <c r="CJ347" s="205"/>
      <c r="CK347" s="205"/>
      <c r="CL347" s="205"/>
      <c r="CM347" s="205"/>
      <c r="CN347" s="205"/>
      <c r="CO347" s="205"/>
      <c r="CP347" s="205"/>
    </row>
    <row r="348" spans="2:94" ht="20.100000000000001" customHeight="1" x14ac:dyDescent="0.25">
      <c r="B348" s="215"/>
      <c r="C348" s="216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8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7"/>
      <c r="AD348" s="207"/>
      <c r="AE348" s="205"/>
      <c r="AF348" s="205"/>
      <c r="AG348" s="205"/>
      <c r="AH348" s="205"/>
      <c r="AI348" s="205"/>
      <c r="AJ348" s="205"/>
      <c r="AK348" s="205"/>
      <c r="AL348" s="205"/>
      <c r="AM348" s="205"/>
      <c r="AN348" s="205"/>
      <c r="AO348" s="205"/>
      <c r="AP348" s="205"/>
      <c r="AQ348" s="205"/>
      <c r="AR348" s="205"/>
      <c r="AS348" s="205"/>
      <c r="AT348" s="205"/>
      <c r="AU348" s="205"/>
      <c r="AV348" s="205"/>
      <c r="AW348" s="205"/>
      <c r="AX348" s="205"/>
      <c r="AY348" s="205"/>
      <c r="AZ348" s="205"/>
      <c r="BA348" s="205"/>
      <c r="BB348" s="205"/>
      <c r="BC348" s="205"/>
      <c r="BD348" s="205"/>
      <c r="BE348" s="205"/>
      <c r="BF348" s="205"/>
      <c r="BG348" s="205"/>
      <c r="BH348" s="205"/>
      <c r="BI348" s="205"/>
      <c r="BJ348" s="205"/>
      <c r="BK348" s="205"/>
      <c r="BL348" s="205"/>
      <c r="BM348" s="205"/>
      <c r="BN348" s="205"/>
      <c r="BO348" s="205"/>
      <c r="BP348" s="205"/>
      <c r="BQ348" s="205"/>
      <c r="BR348" s="205"/>
      <c r="BS348" s="205"/>
      <c r="BT348" s="205"/>
      <c r="BU348" s="205"/>
      <c r="BV348" s="205"/>
      <c r="BW348" s="205"/>
      <c r="BX348" s="205"/>
      <c r="BY348" s="205"/>
      <c r="BZ348" s="205"/>
      <c r="CA348" s="205"/>
      <c r="CB348" s="205"/>
      <c r="CC348" s="205"/>
      <c r="CD348" s="205"/>
      <c r="CE348" s="205"/>
      <c r="CF348" s="205"/>
      <c r="CG348" s="205"/>
      <c r="CH348" s="205"/>
      <c r="CI348" s="205"/>
      <c r="CJ348" s="205"/>
      <c r="CK348" s="205"/>
      <c r="CL348" s="205"/>
      <c r="CM348" s="205"/>
      <c r="CN348" s="205"/>
      <c r="CO348" s="205"/>
      <c r="CP348" s="205"/>
    </row>
    <row r="349" spans="2:94" ht="20.100000000000001" customHeight="1" x14ac:dyDescent="0.25">
      <c r="B349" s="215"/>
      <c r="C349" s="216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8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7"/>
      <c r="AD349" s="207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5"/>
      <c r="AP349" s="205"/>
      <c r="AQ349" s="205"/>
      <c r="AR349" s="205"/>
      <c r="AS349" s="205"/>
      <c r="AT349" s="205"/>
      <c r="AU349" s="205"/>
      <c r="AV349" s="205"/>
      <c r="AW349" s="205"/>
      <c r="AX349" s="205"/>
      <c r="AY349" s="205"/>
      <c r="AZ349" s="205"/>
      <c r="BA349" s="205"/>
      <c r="BB349" s="205"/>
      <c r="BC349" s="205"/>
      <c r="BD349" s="205"/>
      <c r="BE349" s="205"/>
      <c r="BF349" s="205"/>
      <c r="BG349" s="205"/>
      <c r="BH349" s="205"/>
      <c r="BI349" s="205"/>
      <c r="BJ349" s="205"/>
      <c r="BK349" s="205"/>
      <c r="BL349" s="205"/>
      <c r="BM349" s="205"/>
      <c r="BN349" s="205"/>
      <c r="BO349" s="205"/>
      <c r="BP349" s="205"/>
      <c r="BQ349" s="205"/>
      <c r="BR349" s="205"/>
      <c r="BS349" s="205"/>
      <c r="BT349" s="205"/>
      <c r="BU349" s="205"/>
      <c r="BV349" s="205"/>
      <c r="BW349" s="205"/>
      <c r="BX349" s="205"/>
      <c r="BY349" s="205"/>
      <c r="BZ349" s="205"/>
      <c r="CA349" s="205"/>
      <c r="CB349" s="205"/>
      <c r="CC349" s="205"/>
      <c r="CD349" s="205"/>
      <c r="CE349" s="205"/>
      <c r="CF349" s="205"/>
      <c r="CG349" s="205"/>
      <c r="CH349" s="205"/>
      <c r="CI349" s="205"/>
      <c r="CJ349" s="205"/>
      <c r="CK349" s="205"/>
      <c r="CL349" s="205"/>
      <c r="CM349" s="205"/>
      <c r="CN349" s="205"/>
      <c r="CO349" s="205"/>
      <c r="CP349" s="205"/>
    </row>
    <row r="350" spans="2:94" ht="20.100000000000001" customHeight="1" x14ac:dyDescent="0.25">
      <c r="B350" s="215"/>
      <c r="C350" s="216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8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7"/>
      <c r="AD350" s="207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5"/>
      <c r="AP350" s="205"/>
      <c r="AQ350" s="205"/>
      <c r="AR350" s="205"/>
      <c r="AS350" s="205"/>
      <c r="AT350" s="205"/>
      <c r="AU350" s="205"/>
      <c r="AV350" s="205"/>
      <c r="AW350" s="205"/>
      <c r="AX350" s="205"/>
      <c r="AY350" s="205"/>
      <c r="AZ350" s="205"/>
      <c r="BA350" s="205"/>
      <c r="BB350" s="205"/>
      <c r="BC350" s="205"/>
      <c r="BD350" s="205"/>
      <c r="BE350" s="205"/>
      <c r="BF350" s="205"/>
      <c r="BG350" s="205"/>
      <c r="BH350" s="205"/>
      <c r="BI350" s="205"/>
      <c r="BJ350" s="205"/>
      <c r="BK350" s="205"/>
      <c r="BL350" s="205"/>
      <c r="BM350" s="205"/>
      <c r="BN350" s="205"/>
      <c r="BO350" s="205"/>
      <c r="BP350" s="205"/>
      <c r="BQ350" s="205"/>
      <c r="BR350" s="205"/>
      <c r="BS350" s="205"/>
      <c r="BT350" s="205"/>
      <c r="BU350" s="205"/>
      <c r="BV350" s="205"/>
      <c r="BW350" s="205"/>
      <c r="BX350" s="205"/>
      <c r="BY350" s="205"/>
      <c r="BZ350" s="205"/>
      <c r="CA350" s="205"/>
      <c r="CB350" s="205"/>
      <c r="CC350" s="205"/>
      <c r="CD350" s="205"/>
      <c r="CE350" s="205"/>
      <c r="CF350" s="205"/>
      <c r="CG350" s="205"/>
      <c r="CH350" s="205"/>
      <c r="CI350" s="205"/>
      <c r="CJ350" s="205"/>
      <c r="CK350" s="205"/>
      <c r="CL350" s="205"/>
      <c r="CM350" s="205"/>
      <c r="CN350" s="205"/>
      <c r="CO350" s="205"/>
      <c r="CP350" s="205"/>
    </row>
    <row r="351" spans="2:94" ht="20.100000000000001" customHeight="1" x14ac:dyDescent="0.25">
      <c r="B351" s="215"/>
      <c r="C351" s="216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8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7"/>
      <c r="AD351" s="207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  <c r="AS351" s="205"/>
      <c r="AT351" s="205"/>
      <c r="AU351" s="205"/>
      <c r="AV351" s="205"/>
      <c r="AW351" s="205"/>
      <c r="AX351" s="205"/>
      <c r="AY351" s="205"/>
      <c r="AZ351" s="205"/>
      <c r="BA351" s="205"/>
      <c r="BB351" s="205"/>
      <c r="BC351" s="205"/>
      <c r="BD351" s="205"/>
      <c r="BE351" s="205"/>
      <c r="BF351" s="205"/>
      <c r="BG351" s="205"/>
      <c r="BH351" s="205"/>
      <c r="BI351" s="205"/>
      <c r="BJ351" s="205"/>
      <c r="BK351" s="205"/>
      <c r="BL351" s="205"/>
      <c r="BM351" s="205"/>
      <c r="BN351" s="205"/>
      <c r="BO351" s="205"/>
      <c r="BP351" s="205"/>
      <c r="BQ351" s="205"/>
      <c r="BR351" s="205"/>
      <c r="BS351" s="205"/>
      <c r="BT351" s="205"/>
      <c r="BU351" s="205"/>
      <c r="BV351" s="205"/>
      <c r="BW351" s="205"/>
      <c r="BX351" s="205"/>
      <c r="BY351" s="205"/>
      <c r="BZ351" s="205"/>
      <c r="CA351" s="205"/>
      <c r="CB351" s="205"/>
      <c r="CC351" s="205"/>
      <c r="CD351" s="205"/>
      <c r="CE351" s="205"/>
      <c r="CF351" s="205"/>
      <c r="CG351" s="205"/>
      <c r="CH351" s="205"/>
      <c r="CI351" s="205"/>
      <c r="CJ351" s="205"/>
      <c r="CK351" s="205"/>
      <c r="CL351" s="205"/>
      <c r="CM351" s="205"/>
      <c r="CN351" s="205"/>
      <c r="CO351" s="205"/>
      <c r="CP351" s="205"/>
    </row>
    <row r="352" spans="2:94" ht="20.100000000000001" customHeight="1" x14ac:dyDescent="0.25">
      <c r="B352" s="215"/>
      <c r="C352" s="216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8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7"/>
      <c r="AD352" s="207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5"/>
      <c r="AP352" s="205"/>
      <c r="AQ352" s="205"/>
      <c r="AR352" s="205"/>
      <c r="AS352" s="205"/>
      <c r="AT352" s="205"/>
      <c r="AU352" s="205"/>
      <c r="AV352" s="205"/>
      <c r="AW352" s="205"/>
      <c r="AX352" s="205"/>
      <c r="AY352" s="205"/>
      <c r="AZ352" s="205"/>
      <c r="BA352" s="205"/>
      <c r="BB352" s="205"/>
      <c r="BC352" s="205"/>
      <c r="BD352" s="205"/>
      <c r="BE352" s="205"/>
      <c r="BF352" s="205"/>
      <c r="BG352" s="205"/>
      <c r="BH352" s="205"/>
      <c r="BI352" s="205"/>
      <c r="BJ352" s="205"/>
      <c r="BK352" s="205"/>
      <c r="BL352" s="205"/>
      <c r="BM352" s="205"/>
      <c r="BN352" s="205"/>
      <c r="BO352" s="205"/>
      <c r="BP352" s="205"/>
      <c r="BQ352" s="205"/>
      <c r="BR352" s="205"/>
      <c r="BS352" s="205"/>
      <c r="BT352" s="205"/>
      <c r="BU352" s="205"/>
      <c r="BV352" s="205"/>
      <c r="BW352" s="205"/>
      <c r="BX352" s="205"/>
      <c r="BY352" s="205"/>
      <c r="BZ352" s="205"/>
      <c r="CA352" s="205"/>
      <c r="CB352" s="205"/>
      <c r="CC352" s="205"/>
      <c r="CD352" s="205"/>
      <c r="CE352" s="205"/>
      <c r="CF352" s="205"/>
      <c r="CG352" s="205"/>
      <c r="CH352" s="205"/>
      <c r="CI352" s="205"/>
      <c r="CJ352" s="205"/>
      <c r="CK352" s="205"/>
      <c r="CL352" s="205"/>
      <c r="CM352" s="205"/>
      <c r="CN352" s="205"/>
      <c r="CO352" s="205"/>
      <c r="CP352" s="205"/>
    </row>
    <row r="353" spans="2:94" ht="20.100000000000001" customHeight="1" x14ac:dyDescent="0.25">
      <c r="B353" s="215"/>
      <c r="C353" s="216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7"/>
      <c r="AD353" s="207"/>
      <c r="AE353" s="205"/>
      <c r="AF353" s="205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205"/>
      <c r="AT353" s="205"/>
      <c r="AU353" s="205"/>
      <c r="AV353" s="205"/>
      <c r="AW353" s="205"/>
      <c r="AX353" s="205"/>
      <c r="AY353" s="205"/>
      <c r="AZ353" s="205"/>
      <c r="BA353" s="205"/>
      <c r="BB353" s="205"/>
      <c r="BC353" s="205"/>
      <c r="BD353" s="205"/>
      <c r="BE353" s="205"/>
      <c r="BF353" s="205"/>
      <c r="BG353" s="205"/>
      <c r="BH353" s="205"/>
      <c r="BI353" s="205"/>
      <c r="BJ353" s="205"/>
      <c r="BK353" s="205"/>
      <c r="BL353" s="205"/>
      <c r="BM353" s="205"/>
      <c r="BN353" s="205"/>
      <c r="BO353" s="205"/>
      <c r="BP353" s="205"/>
      <c r="BQ353" s="205"/>
      <c r="BR353" s="205"/>
      <c r="BS353" s="205"/>
      <c r="BT353" s="205"/>
      <c r="BU353" s="205"/>
      <c r="BV353" s="205"/>
      <c r="BW353" s="205"/>
      <c r="BX353" s="205"/>
      <c r="BY353" s="205"/>
      <c r="BZ353" s="205"/>
      <c r="CA353" s="205"/>
      <c r="CB353" s="205"/>
      <c r="CC353" s="205"/>
      <c r="CD353" s="205"/>
      <c r="CE353" s="205"/>
      <c r="CF353" s="205"/>
      <c r="CG353" s="205"/>
      <c r="CH353" s="205"/>
      <c r="CI353" s="205"/>
      <c r="CJ353" s="205"/>
      <c r="CK353" s="205"/>
      <c r="CL353" s="205"/>
      <c r="CM353" s="205"/>
      <c r="CN353" s="205"/>
      <c r="CO353" s="205"/>
      <c r="CP353" s="205"/>
    </row>
    <row r="354" spans="2:94" ht="20.100000000000001" customHeight="1" x14ac:dyDescent="0.25">
      <c r="B354" s="215"/>
      <c r="C354" s="216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7"/>
      <c r="AD354" s="207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  <c r="AS354" s="205"/>
      <c r="AT354" s="205"/>
      <c r="AU354" s="205"/>
      <c r="AV354" s="205"/>
      <c r="AW354" s="205"/>
      <c r="AX354" s="205"/>
      <c r="AY354" s="205"/>
      <c r="AZ354" s="205"/>
      <c r="BA354" s="205"/>
      <c r="BB354" s="205"/>
      <c r="BC354" s="205"/>
      <c r="BD354" s="205"/>
      <c r="BE354" s="205"/>
      <c r="BF354" s="205"/>
      <c r="BG354" s="205"/>
      <c r="BH354" s="205"/>
      <c r="BI354" s="205"/>
      <c r="BJ354" s="205"/>
      <c r="BK354" s="205"/>
      <c r="BL354" s="205"/>
      <c r="BM354" s="205"/>
      <c r="BN354" s="205"/>
      <c r="BO354" s="205"/>
      <c r="BP354" s="205"/>
      <c r="BQ354" s="205"/>
      <c r="BR354" s="205"/>
      <c r="BS354" s="205"/>
      <c r="BT354" s="205"/>
      <c r="BU354" s="205"/>
      <c r="BV354" s="205"/>
      <c r="BW354" s="205"/>
      <c r="BX354" s="205"/>
      <c r="BY354" s="205"/>
      <c r="BZ354" s="205"/>
      <c r="CA354" s="205"/>
      <c r="CB354" s="205"/>
      <c r="CC354" s="205"/>
      <c r="CD354" s="205"/>
      <c r="CE354" s="205"/>
      <c r="CF354" s="205"/>
      <c r="CG354" s="205"/>
      <c r="CH354" s="205"/>
      <c r="CI354" s="205"/>
      <c r="CJ354" s="205"/>
      <c r="CK354" s="205"/>
      <c r="CL354" s="205"/>
      <c r="CM354" s="205"/>
      <c r="CN354" s="205"/>
      <c r="CO354" s="205"/>
      <c r="CP354" s="205"/>
    </row>
    <row r="355" spans="2:94" ht="20.100000000000001" customHeight="1" x14ac:dyDescent="0.25">
      <c r="B355" s="215"/>
      <c r="C355" s="216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8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7"/>
      <c r="AD355" s="207"/>
      <c r="AE355" s="205"/>
      <c r="AF355" s="205"/>
      <c r="AG355" s="205"/>
      <c r="AH355" s="205"/>
      <c r="AI355" s="205"/>
      <c r="AJ355" s="205"/>
      <c r="AK355" s="205"/>
      <c r="AL355" s="205"/>
      <c r="AM355" s="205"/>
      <c r="AN355" s="205"/>
      <c r="AO355" s="205"/>
      <c r="AP355" s="205"/>
      <c r="AQ355" s="205"/>
      <c r="AR355" s="205"/>
      <c r="AS355" s="205"/>
      <c r="AT355" s="205"/>
      <c r="AU355" s="205"/>
      <c r="AV355" s="205"/>
      <c r="AW355" s="205"/>
      <c r="AX355" s="205"/>
      <c r="AY355" s="205"/>
      <c r="AZ355" s="205"/>
      <c r="BA355" s="205"/>
      <c r="BB355" s="205"/>
      <c r="BC355" s="205"/>
      <c r="BD355" s="205"/>
      <c r="BE355" s="205"/>
      <c r="BF355" s="205"/>
      <c r="BG355" s="205"/>
      <c r="BH355" s="205"/>
      <c r="BI355" s="205"/>
      <c r="BJ355" s="205"/>
      <c r="BK355" s="205"/>
      <c r="BL355" s="205"/>
      <c r="BM355" s="205"/>
      <c r="BN355" s="205"/>
      <c r="BO355" s="205"/>
      <c r="BP355" s="205"/>
      <c r="BQ355" s="205"/>
      <c r="BR355" s="205"/>
      <c r="BS355" s="205"/>
      <c r="BT355" s="205"/>
      <c r="BU355" s="205"/>
      <c r="BV355" s="205"/>
      <c r="BW355" s="205"/>
      <c r="BX355" s="205"/>
      <c r="BY355" s="205"/>
      <c r="BZ355" s="205"/>
      <c r="CA355" s="205"/>
      <c r="CB355" s="205"/>
      <c r="CC355" s="205"/>
      <c r="CD355" s="205"/>
      <c r="CE355" s="205"/>
      <c r="CF355" s="205"/>
      <c r="CG355" s="205"/>
      <c r="CH355" s="205"/>
      <c r="CI355" s="205"/>
      <c r="CJ355" s="205"/>
      <c r="CK355" s="205"/>
      <c r="CL355" s="205"/>
      <c r="CM355" s="205"/>
      <c r="CN355" s="205"/>
      <c r="CO355" s="205"/>
      <c r="CP355" s="205"/>
    </row>
    <row r="356" spans="2:94" ht="20.100000000000001" customHeight="1" x14ac:dyDescent="0.25">
      <c r="B356" s="215"/>
      <c r="C356" s="216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8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7"/>
      <c r="AD356" s="207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205"/>
      <c r="AT356" s="205"/>
      <c r="AU356" s="205"/>
      <c r="AV356" s="205"/>
      <c r="AW356" s="205"/>
      <c r="AX356" s="205"/>
      <c r="AY356" s="205"/>
      <c r="AZ356" s="205"/>
      <c r="BA356" s="205"/>
      <c r="BB356" s="205"/>
      <c r="BC356" s="205"/>
      <c r="BD356" s="205"/>
      <c r="BE356" s="205"/>
      <c r="BF356" s="205"/>
      <c r="BG356" s="205"/>
      <c r="BH356" s="205"/>
      <c r="BI356" s="205"/>
      <c r="BJ356" s="205"/>
      <c r="BK356" s="205"/>
      <c r="BL356" s="205"/>
      <c r="BM356" s="205"/>
      <c r="BN356" s="205"/>
      <c r="BO356" s="205"/>
      <c r="BP356" s="205"/>
      <c r="BQ356" s="205"/>
      <c r="BR356" s="205"/>
      <c r="BS356" s="205"/>
      <c r="BT356" s="205"/>
      <c r="BU356" s="205"/>
      <c r="BV356" s="205"/>
      <c r="BW356" s="205"/>
      <c r="BX356" s="205"/>
      <c r="BY356" s="205"/>
      <c r="BZ356" s="205"/>
      <c r="CA356" s="205"/>
      <c r="CB356" s="205"/>
      <c r="CC356" s="205"/>
      <c r="CD356" s="205"/>
      <c r="CE356" s="205"/>
      <c r="CF356" s="205"/>
      <c r="CG356" s="205"/>
      <c r="CH356" s="205"/>
      <c r="CI356" s="205"/>
      <c r="CJ356" s="205"/>
      <c r="CK356" s="205"/>
      <c r="CL356" s="205"/>
      <c r="CM356" s="205"/>
      <c r="CN356" s="205"/>
      <c r="CO356" s="205"/>
      <c r="CP356" s="205"/>
    </row>
    <row r="357" spans="2:94" ht="20.100000000000001" customHeight="1" x14ac:dyDescent="0.25">
      <c r="B357" s="215"/>
      <c r="C357" s="216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8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7"/>
      <c r="AD357" s="207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5"/>
      <c r="BN357" s="205"/>
      <c r="BO357" s="205"/>
      <c r="BP357" s="205"/>
      <c r="BQ357" s="205"/>
      <c r="BR357" s="205"/>
      <c r="BS357" s="205"/>
      <c r="BT357" s="205"/>
      <c r="BU357" s="205"/>
      <c r="BV357" s="205"/>
      <c r="BW357" s="205"/>
      <c r="BX357" s="205"/>
      <c r="BY357" s="205"/>
      <c r="BZ357" s="205"/>
      <c r="CA357" s="205"/>
      <c r="CB357" s="205"/>
      <c r="CC357" s="205"/>
      <c r="CD357" s="205"/>
      <c r="CE357" s="205"/>
      <c r="CF357" s="205"/>
      <c r="CG357" s="205"/>
      <c r="CH357" s="205"/>
      <c r="CI357" s="205"/>
      <c r="CJ357" s="205"/>
      <c r="CK357" s="205"/>
      <c r="CL357" s="205"/>
      <c r="CM357" s="205"/>
      <c r="CN357" s="205"/>
      <c r="CO357" s="205"/>
      <c r="CP357" s="205"/>
    </row>
    <row r="358" spans="2:94" ht="20.100000000000001" customHeight="1" x14ac:dyDescent="0.25">
      <c r="B358" s="215"/>
      <c r="C358" s="216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8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7"/>
      <c r="AD358" s="207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5"/>
      <c r="BN358" s="205"/>
      <c r="BO358" s="205"/>
      <c r="BP358" s="205"/>
      <c r="BQ358" s="205"/>
      <c r="BR358" s="205"/>
      <c r="BS358" s="205"/>
      <c r="BT358" s="205"/>
      <c r="BU358" s="205"/>
      <c r="BV358" s="205"/>
      <c r="BW358" s="205"/>
      <c r="BX358" s="205"/>
      <c r="BY358" s="205"/>
      <c r="BZ358" s="205"/>
      <c r="CA358" s="205"/>
      <c r="CB358" s="205"/>
      <c r="CC358" s="205"/>
      <c r="CD358" s="205"/>
      <c r="CE358" s="205"/>
      <c r="CF358" s="205"/>
      <c r="CG358" s="205"/>
      <c r="CH358" s="205"/>
      <c r="CI358" s="205"/>
      <c r="CJ358" s="205"/>
      <c r="CK358" s="205"/>
      <c r="CL358" s="205"/>
      <c r="CM358" s="205"/>
      <c r="CN358" s="205"/>
      <c r="CO358" s="205"/>
      <c r="CP358" s="205"/>
    </row>
    <row r="359" spans="2:94" ht="20.100000000000001" customHeight="1" x14ac:dyDescent="0.25">
      <c r="B359" s="215"/>
      <c r="C359" s="216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7"/>
      <c r="AD359" s="207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5"/>
      <c r="BN359" s="205"/>
      <c r="BO359" s="205"/>
      <c r="BP359" s="205"/>
      <c r="BQ359" s="205"/>
      <c r="BR359" s="205"/>
      <c r="BS359" s="205"/>
      <c r="BT359" s="205"/>
      <c r="BU359" s="205"/>
      <c r="BV359" s="205"/>
      <c r="BW359" s="205"/>
      <c r="BX359" s="205"/>
      <c r="BY359" s="205"/>
      <c r="BZ359" s="205"/>
      <c r="CA359" s="205"/>
      <c r="CB359" s="205"/>
      <c r="CC359" s="205"/>
      <c r="CD359" s="205"/>
      <c r="CE359" s="205"/>
      <c r="CF359" s="205"/>
      <c r="CG359" s="205"/>
      <c r="CH359" s="205"/>
      <c r="CI359" s="205"/>
      <c r="CJ359" s="205"/>
      <c r="CK359" s="205"/>
      <c r="CL359" s="205"/>
      <c r="CM359" s="205"/>
      <c r="CN359" s="205"/>
      <c r="CO359" s="205"/>
      <c r="CP359" s="205"/>
    </row>
    <row r="360" spans="2:94" ht="20.100000000000001" customHeight="1" x14ac:dyDescent="0.25">
      <c r="B360" s="215"/>
      <c r="C360" s="216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7"/>
      <c r="AD360" s="207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5"/>
      <c r="BN360" s="205"/>
      <c r="BO360" s="205"/>
      <c r="BP360" s="205"/>
      <c r="BQ360" s="205"/>
      <c r="BR360" s="205"/>
      <c r="BS360" s="205"/>
      <c r="BT360" s="205"/>
      <c r="BU360" s="205"/>
      <c r="BV360" s="205"/>
      <c r="BW360" s="205"/>
      <c r="BX360" s="205"/>
      <c r="BY360" s="205"/>
      <c r="BZ360" s="205"/>
      <c r="CA360" s="205"/>
      <c r="CB360" s="205"/>
      <c r="CC360" s="205"/>
      <c r="CD360" s="205"/>
      <c r="CE360" s="205"/>
      <c r="CF360" s="205"/>
      <c r="CG360" s="205"/>
      <c r="CH360" s="205"/>
      <c r="CI360" s="205"/>
      <c r="CJ360" s="205"/>
      <c r="CK360" s="205"/>
      <c r="CL360" s="205"/>
      <c r="CM360" s="205"/>
      <c r="CN360" s="205"/>
      <c r="CO360" s="205"/>
      <c r="CP360" s="205"/>
    </row>
    <row r="361" spans="2:94" ht="20.100000000000001" customHeight="1" x14ac:dyDescent="0.25">
      <c r="B361" s="215"/>
      <c r="C361" s="216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8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7"/>
      <c r="AD361" s="207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205"/>
      <c r="BN361" s="205"/>
      <c r="BO361" s="205"/>
      <c r="BP361" s="205"/>
      <c r="BQ361" s="205"/>
      <c r="BR361" s="205"/>
      <c r="BS361" s="205"/>
      <c r="BT361" s="205"/>
      <c r="BU361" s="205"/>
      <c r="BV361" s="205"/>
      <c r="BW361" s="205"/>
      <c r="BX361" s="205"/>
      <c r="BY361" s="205"/>
      <c r="BZ361" s="205"/>
      <c r="CA361" s="205"/>
      <c r="CB361" s="205"/>
      <c r="CC361" s="205"/>
      <c r="CD361" s="205"/>
      <c r="CE361" s="205"/>
      <c r="CF361" s="205"/>
      <c r="CG361" s="205"/>
      <c r="CH361" s="205"/>
      <c r="CI361" s="205"/>
      <c r="CJ361" s="205"/>
      <c r="CK361" s="205"/>
      <c r="CL361" s="205"/>
      <c r="CM361" s="205"/>
      <c r="CN361" s="205"/>
      <c r="CO361" s="205"/>
      <c r="CP361" s="205"/>
    </row>
    <row r="362" spans="2:94" ht="20.100000000000001" customHeight="1" x14ac:dyDescent="0.25">
      <c r="B362" s="215"/>
      <c r="C362" s="216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8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7"/>
      <c r="AD362" s="207"/>
      <c r="AE362" s="205"/>
      <c r="AF362" s="205"/>
      <c r="AG362" s="205"/>
      <c r="AH362" s="205"/>
      <c r="AI362" s="205"/>
      <c r="AJ362" s="205"/>
      <c r="AK362" s="205"/>
      <c r="AL362" s="205"/>
      <c r="AM362" s="205"/>
      <c r="AN362" s="205"/>
      <c r="AO362" s="205"/>
      <c r="AP362" s="205"/>
      <c r="AQ362" s="205"/>
      <c r="AR362" s="205"/>
      <c r="AS362" s="205"/>
      <c r="AT362" s="205"/>
      <c r="AU362" s="205"/>
      <c r="AV362" s="205"/>
      <c r="AW362" s="205"/>
      <c r="AX362" s="205"/>
      <c r="AY362" s="205"/>
      <c r="AZ362" s="205"/>
      <c r="BA362" s="205"/>
      <c r="BB362" s="205"/>
      <c r="BC362" s="205"/>
      <c r="BD362" s="205"/>
      <c r="BE362" s="205"/>
      <c r="BF362" s="205"/>
      <c r="BG362" s="205"/>
      <c r="BH362" s="205"/>
      <c r="BI362" s="205"/>
      <c r="BJ362" s="205"/>
      <c r="BK362" s="205"/>
      <c r="BL362" s="205"/>
      <c r="BM362" s="205"/>
      <c r="BN362" s="205"/>
      <c r="BO362" s="205"/>
      <c r="BP362" s="205"/>
      <c r="BQ362" s="205"/>
      <c r="BR362" s="205"/>
      <c r="BS362" s="205"/>
      <c r="BT362" s="205"/>
      <c r="BU362" s="205"/>
      <c r="BV362" s="205"/>
      <c r="BW362" s="205"/>
      <c r="BX362" s="205"/>
      <c r="BY362" s="205"/>
      <c r="BZ362" s="205"/>
      <c r="CA362" s="205"/>
      <c r="CB362" s="205"/>
      <c r="CC362" s="205"/>
      <c r="CD362" s="205"/>
      <c r="CE362" s="205"/>
      <c r="CF362" s="205"/>
      <c r="CG362" s="205"/>
      <c r="CH362" s="205"/>
      <c r="CI362" s="205"/>
      <c r="CJ362" s="205"/>
      <c r="CK362" s="205"/>
      <c r="CL362" s="205"/>
      <c r="CM362" s="205"/>
      <c r="CN362" s="205"/>
      <c r="CO362" s="205"/>
      <c r="CP362" s="205"/>
    </row>
    <row r="363" spans="2:94" ht="20.100000000000001" customHeight="1" x14ac:dyDescent="0.25">
      <c r="B363" s="215"/>
      <c r="C363" s="216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8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7"/>
      <c r="AD363" s="207"/>
      <c r="AE363" s="205"/>
      <c r="AF363" s="205"/>
      <c r="AG363" s="205"/>
      <c r="AH363" s="205"/>
      <c r="AI363" s="205"/>
      <c r="AJ363" s="205"/>
      <c r="AK363" s="205"/>
      <c r="AL363" s="205"/>
      <c r="AM363" s="205"/>
      <c r="AN363" s="205"/>
      <c r="AO363" s="205"/>
      <c r="AP363" s="205"/>
      <c r="AQ363" s="205"/>
      <c r="AR363" s="205"/>
      <c r="AS363" s="205"/>
      <c r="AT363" s="205"/>
      <c r="AU363" s="205"/>
      <c r="AV363" s="205"/>
      <c r="AW363" s="205"/>
      <c r="AX363" s="205"/>
      <c r="AY363" s="205"/>
      <c r="AZ363" s="205"/>
      <c r="BA363" s="205"/>
      <c r="BB363" s="205"/>
      <c r="BC363" s="205"/>
      <c r="BD363" s="205"/>
      <c r="BE363" s="205"/>
      <c r="BF363" s="205"/>
      <c r="BG363" s="205"/>
      <c r="BH363" s="205"/>
      <c r="BI363" s="205"/>
      <c r="BJ363" s="205"/>
      <c r="BK363" s="205"/>
      <c r="BL363" s="205"/>
      <c r="BM363" s="205"/>
      <c r="BN363" s="205"/>
      <c r="BO363" s="205"/>
      <c r="BP363" s="205"/>
      <c r="BQ363" s="205"/>
      <c r="BR363" s="205"/>
      <c r="BS363" s="205"/>
      <c r="BT363" s="205"/>
      <c r="BU363" s="205"/>
      <c r="BV363" s="205"/>
      <c r="BW363" s="205"/>
      <c r="BX363" s="205"/>
      <c r="BY363" s="205"/>
      <c r="BZ363" s="205"/>
      <c r="CA363" s="205"/>
      <c r="CB363" s="205"/>
      <c r="CC363" s="205"/>
      <c r="CD363" s="205"/>
      <c r="CE363" s="205"/>
      <c r="CF363" s="205"/>
      <c r="CG363" s="205"/>
      <c r="CH363" s="205"/>
      <c r="CI363" s="205"/>
      <c r="CJ363" s="205"/>
      <c r="CK363" s="205"/>
      <c r="CL363" s="205"/>
      <c r="CM363" s="205"/>
      <c r="CN363" s="205"/>
      <c r="CO363" s="205"/>
      <c r="CP363" s="205"/>
    </row>
    <row r="364" spans="2:94" ht="20.100000000000001" customHeight="1" x14ac:dyDescent="0.25">
      <c r="B364" s="215"/>
      <c r="C364" s="216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8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7"/>
      <c r="AD364" s="207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205"/>
      <c r="BN364" s="205"/>
      <c r="BO364" s="205"/>
      <c r="BP364" s="205"/>
      <c r="BQ364" s="205"/>
      <c r="BR364" s="205"/>
      <c r="BS364" s="205"/>
      <c r="BT364" s="205"/>
      <c r="BU364" s="205"/>
      <c r="BV364" s="205"/>
      <c r="BW364" s="205"/>
      <c r="BX364" s="205"/>
      <c r="BY364" s="205"/>
      <c r="BZ364" s="205"/>
      <c r="CA364" s="205"/>
      <c r="CB364" s="205"/>
      <c r="CC364" s="205"/>
      <c r="CD364" s="205"/>
      <c r="CE364" s="205"/>
      <c r="CF364" s="205"/>
      <c r="CG364" s="205"/>
      <c r="CH364" s="205"/>
      <c r="CI364" s="205"/>
      <c r="CJ364" s="205"/>
      <c r="CK364" s="205"/>
      <c r="CL364" s="205"/>
      <c r="CM364" s="205"/>
      <c r="CN364" s="205"/>
      <c r="CO364" s="205"/>
      <c r="CP364" s="205"/>
    </row>
    <row r="365" spans="2:94" ht="20.100000000000001" customHeight="1" x14ac:dyDescent="0.25">
      <c r="B365" s="215"/>
      <c r="C365" s="216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8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7"/>
      <c r="AD365" s="207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205"/>
      <c r="BN365" s="205"/>
      <c r="BO365" s="205"/>
      <c r="BP365" s="205"/>
      <c r="BQ365" s="205"/>
      <c r="BR365" s="205"/>
      <c r="BS365" s="205"/>
      <c r="BT365" s="205"/>
      <c r="BU365" s="205"/>
      <c r="BV365" s="205"/>
      <c r="BW365" s="205"/>
      <c r="BX365" s="205"/>
      <c r="BY365" s="205"/>
      <c r="BZ365" s="205"/>
      <c r="CA365" s="205"/>
      <c r="CB365" s="205"/>
      <c r="CC365" s="205"/>
      <c r="CD365" s="205"/>
      <c r="CE365" s="205"/>
      <c r="CF365" s="205"/>
      <c r="CG365" s="205"/>
      <c r="CH365" s="205"/>
      <c r="CI365" s="205"/>
      <c r="CJ365" s="205"/>
      <c r="CK365" s="205"/>
      <c r="CL365" s="205"/>
      <c r="CM365" s="205"/>
      <c r="CN365" s="205"/>
      <c r="CO365" s="205"/>
      <c r="CP365" s="205"/>
    </row>
    <row r="366" spans="2:94" ht="20.100000000000001" customHeight="1" x14ac:dyDescent="0.25">
      <c r="B366" s="215"/>
      <c r="C366" s="216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8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7"/>
      <c r="AD366" s="207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5"/>
      <c r="AT366" s="205"/>
      <c r="AU366" s="205"/>
      <c r="AV366" s="205"/>
      <c r="AW366" s="205"/>
      <c r="AX366" s="205"/>
      <c r="AY366" s="205"/>
      <c r="AZ366" s="205"/>
      <c r="BA366" s="205"/>
      <c r="BB366" s="205"/>
      <c r="BC366" s="205"/>
      <c r="BD366" s="205"/>
      <c r="BE366" s="205"/>
      <c r="BF366" s="205"/>
      <c r="BG366" s="205"/>
      <c r="BH366" s="205"/>
      <c r="BI366" s="205"/>
      <c r="BJ366" s="205"/>
      <c r="BK366" s="205"/>
      <c r="BL366" s="205"/>
      <c r="BM366" s="205"/>
      <c r="BN366" s="205"/>
      <c r="BO366" s="205"/>
      <c r="BP366" s="205"/>
      <c r="BQ366" s="205"/>
      <c r="BR366" s="205"/>
      <c r="BS366" s="205"/>
      <c r="BT366" s="205"/>
      <c r="BU366" s="205"/>
      <c r="BV366" s="205"/>
      <c r="BW366" s="205"/>
      <c r="BX366" s="205"/>
      <c r="BY366" s="205"/>
      <c r="BZ366" s="205"/>
      <c r="CA366" s="205"/>
      <c r="CB366" s="205"/>
      <c r="CC366" s="205"/>
      <c r="CD366" s="205"/>
      <c r="CE366" s="205"/>
      <c r="CF366" s="205"/>
      <c r="CG366" s="205"/>
      <c r="CH366" s="205"/>
      <c r="CI366" s="205"/>
      <c r="CJ366" s="205"/>
      <c r="CK366" s="205"/>
      <c r="CL366" s="205"/>
      <c r="CM366" s="205"/>
      <c r="CN366" s="205"/>
      <c r="CO366" s="205"/>
      <c r="CP366" s="205"/>
    </row>
    <row r="367" spans="2:94" ht="20.100000000000001" customHeight="1" x14ac:dyDescent="0.25">
      <c r="B367" s="215"/>
      <c r="C367" s="216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8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7"/>
      <c r="AD367" s="207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5"/>
      <c r="AT367" s="205"/>
      <c r="AU367" s="205"/>
      <c r="AV367" s="205"/>
      <c r="AW367" s="205"/>
      <c r="AX367" s="205"/>
      <c r="AY367" s="205"/>
      <c r="AZ367" s="205"/>
      <c r="BA367" s="205"/>
      <c r="BB367" s="205"/>
      <c r="BC367" s="205"/>
      <c r="BD367" s="205"/>
      <c r="BE367" s="205"/>
      <c r="BF367" s="205"/>
      <c r="BG367" s="205"/>
      <c r="BH367" s="205"/>
      <c r="BI367" s="205"/>
      <c r="BJ367" s="205"/>
      <c r="BK367" s="205"/>
      <c r="BL367" s="205"/>
      <c r="BM367" s="205"/>
      <c r="BN367" s="205"/>
      <c r="BO367" s="205"/>
      <c r="BP367" s="205"/>
      <c r="BQ367" s="205"/>
      <c r="BR367" s="205"/>
      <c r="BS367" s="205"/>
      <c r="BT367" s="205"/>
      <c r="BU367" s="205"/>
      <c r="BV367" s="205"/>
      <c r="BW367" s="205"/>
      <c r="BX367" s="205"/>
      <c r="BY367" s="205"/>
      <c r="BZ367" s="205"/>
      <c r="CA367" s="205"/>
      <c r="CB367" s="205"/>
      <c r="CC367" s="205"/>
      <c r="CD367" s="205"/>
      <c r="CE367" s="205"/>
      <c r="CF367" s="205"/>
      <c r="CG367" s="205"/>
      <c r="CH367" s="205"/>
      <c r="CI367" s="205"/>
      <c r="CJ367" s="205"/>
      <c r="CK367" s="205"/>
      <c r="CL367" s="205"/>
      <c r="CM367" s="205"/>
      <c r="CN367" s="205"/>
      <c r="CO367" s="205"/>
      <c r="CP367" s="205"/>
    </row>
    <row r="368" spans="2:94" ht="20.100000000000001" customHeight="1" x14ac:dyDescent="0.25">
      <c r="B368" s="215"/>
      <c r="C368" s="216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8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7"/>
      <c r="AD368" s="207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5"/>
      <c r="AT368" s="205"/>
      <c r="AU368" s="205"/>
      <c r="AV368" s="205"/>
      <c r="AW368" s="205"/>
      <c r="AX368" s="205"/>
      <c r="AY368" s="205"/>
      <c r="AZ368" s="205"/>
      <c r="BA368" s="205"/>
      <c r="BB368" s="205"/>
      <c r="BC368" s="205"/>
      <c r="BD368" s="205"/>
      <c r="BE368" s="205"/>
      <c r="BF368" s="205"/>
      <c r="BG368" s="205"/>
      <c r="BH368" s="205"/>
      <c r="BI368" s="205"/>
      <c r="BJ368" s="205"/>
      <c r="BK368" s="205"/>
      <c r="BL368" s="205"/>
      <c r="BM368" s="205"/>
      <c r="BN368" s="205"/>
      <c r="BO368" s="205"/>
      <c r="BP368" s="205"/>
      <c r="BQ368" s="205"/>
      <c r="BR368" s="205"/>
      <c r="BS368" s="205"/>
      <c r="BT368" s="205"/>
      <c r="BU368" s="205"/>
      <c r="BV368" s="205"/>
      <c r="BW368" s="205"/>
      <c r="BX368" s="205"/>
      <c r="BY368" s="205"/>
      <c r="BZ368" s="205"/>
      <c r="CA368" s="205"/>
      <c r="CB368" s="205"/>
      <c r="CC368" s="205"/>
      <c r="CD368" s="205"/>
      <c r="CE368" s="205"/>
      <c r="CF368" s="205"/>
      <c r="CG368" s="205"/>
      <c r="CH368" s="205"/>
      <c r="CI368" s="205"/>
      <c r="CJ368" s="205"/>
      <c r="CK368" s="205"/>
      <c r="CL368" s="205"/>
      <c r="CM368" s="205"/>
      <c r="CN368" s="205"/>
      <c r="CO368" s="205"/>
      <c r="CP368" s="205"/>
    </row>
    <row r="369" spans="2:94" ht="20.100000000000001" customHeight="1" x14ac:dyDescent="0.25">
      <c r="B369" s="215"/>
      <c r="C369" s="216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8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7"/>
      <c r="AD369" s="207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5"/>
      <c r="BN369" s="205"/>
      <c r="BO369" s="205"/>
      <c r="BP369" s="205"/>
      <c r="BQ369" s="205"/>
      <c r="BR369" s="205"/>
      <c r="BS369" s="205"/>
      <c r="BT369" s="205"/>
      <c r="BU369" s="205"/>
      <c r="BV369" s="205"/>
      <c r="BW369" s="205"/>
      <c r="BX369" s="205"/>
      <c r="BY369" s="205"/>
      <c r="BZ369" s="205"/>
      <c r="CA369" s="205"/>
      <c r="CB369" s="205"/>
      <c r="CC369" s="205"/>
      <c r="CD369" s="205"/>
      <c r="CE369" s="205"/>
      <c r="CF369" s="205"/>
      <c r="CG369" s="205"/>
      <c r="CH369" s="205"/>
      <c r="CI369" s="205"/>
      <c r="CJ369" s="205"/>
      <c r="CK369" s="205"/>
      <c r="CL369" s="205"/>
      <c r="CM369" s="205"/>
      <c r="CN369" s="205"/>
      <c r="CO369" s="205"/>
      <c r="CP369" s="205"/>
    </row>
    <row r="370" spans="2:94" ht="20.100000000000001" customHeight="1" x14ac:dyDescent="0.25">
      <c r="B370" s="215"/>
      <c r="C370" s="216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8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7"/>
      <c r="AD370" s="207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5"/>
      <c r="BN370" s="205"/>
      <c r="BO370" s="205"/>
      <c r="BP370" s="205"/>
      <c r="BQ370" s="205"/>
      <c r="BR370" s="205"/>
      <c r="BS370" s="205"/>
      <c r="BT370" s="205"/>
      <c r="BU370" s="205"/>
      <c r="BV370" s="205"/>
      <c r="BW370" s="205"/>
      <c r="BX370" s="205"/>
      <c r="BY370" s="205"/>
      <c r="BZ370" s="205"/>
      <c r="CA370" s="205"/>
      <c r="CB370" s="205"/>
      <c r="CC370" s="205"/>
      <c r="CD370" s="205"/>
      <c r="CE370" s="205"/>
      <c r="CF370" s="205"/>
      <c r="CG370" s="205"/>
      <c r="CH370" s="205"/>
      <c r="CI370" s="205"/>
      <c r="CJ370" s="205"/>
      <c r="CK370" s="205"/>
      <c r="CL370" s="205"/>
      <c r="CM370" s="205"/>
      <c r="CN370" s="205"/>
      <c r="CO370" s="205"/>
      <c r="CP370" s="205"/>
    </row>
    <row r="371" spans="2:94" ht="20.100000000000001" customHeight="1" x14ac:dyDescent="0.25">
      <c r="B371" s="215"/>
      <c r="C371" s="216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8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7"/>
      <c r="AD371" s="207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5"/>
      <c r="BN371" s="205"/>
      <c r="BO371" s="205"/>
      <c r="BP371" s="205"/>
      <c r="BQ371" s="205"/>
      <c r="BR371" s="205"/>
      <c r="BS371" s="205"/>
      <c r="BT371" s="205"/>
      <c r="BU371" s="205"/>
      <c r="BV371" s="205"/>
      <c r="BW371" s="205"/>
      <c r="BX371" s="205"/>
      <c r="BY371" s="205"/>
      <c r="BZ371" s="205"/>
      <c r="CA371" s="205"/>
      <c r="CB371" s="205"/>
      <c r="CC371" s="205"/>
      <c r="CD371" s="205"/>
      <c r="CE371" s="205"/>
      <c r="CF371" s="205"/>
      <c r="CG371" s="205"/>
      <c r="CH371" s="205"/>
      <c r="CI371" s="205"/>
      <c r="CJ371" s="205"/>
      <c r="CK371" s="205"/>
      <c r="CL371" s="205"/>
      <c r="CM371" s="205"/>
      <c r="CN371" s="205"/>
      <c r="CO371" s="205"/>
      <c r="CP371" s="205"/>
    </row>
    <row r="372" spans="2:94" ht="20.100000000000001" customHeight="1" x14ac:dyDescent="0.25">
      <c r="B372" s="215"/>
      <c r="C372" s="216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8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7"/>
      <c r="AD372" s="207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5"/>
      <c r="BN372" s="205"/>
      <c r="BO372" s="205"/>
      <c r="BP372" s="205"/>
      <c r="BQ372" s="205"/>
      <c r="BR372" s="205"/>
      <c r="BS372" s="205"/>
      <c r="BT372" s="205"/>
      <c r="BU372" s="205"/>
      <c r="BV372" s="205"/>
      <c r="BW372" s="205"/>
      <c r="BX372" s="205"/>
      <c r="BY372" s="205"/>
      <c r="BZ372" s="205"/>
      <c r="CA372" s="205"/>
      <c r="CB372" s="205"/>
      <c r="CC372" s="205"/>
      <c r="CD372" s="205"/>
      <c r="CE372" s="205"/>
      <c r="CF372" s="205"/>
      <c r="CG372" s="205"/>
      <c r="CH372" s="205"/>
      <c r="CI372" s="205"/>
      <c r="CJ372" s="205"/>
      <c r="CK372" s="205"/>
      <c r="CL372" s="205"/>
      <c r="CM372" s="205"/>
      <c r="CN372" s="205"/>
      <c r="CO372" s="205"/>
      <c r="CP372" s="205"/>
    </row>
    <row r="373" spans="2:94" ht="20.100000000000001" customHeight="1" x14ac:dyDescent="0.25">
      <c r="B373" s="215"/>
      <c r="C373" s="216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8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7"/>
      <c r="AD373" s="207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5"/>
      <c r="BN373" s="205"/>
      <c r="BO373" s="205"/>
      <c r="BP373" s="205"/>
      <c r="BQ373" s="205"/>
      <c r="BR373" s="205"/>
      <c r="BS373" s="205"/>
      <c r="BT373" s="205"/>
      <c r="BU373" s="205"/>
      <c r="BV373" s="205"/>
      <c r="BW373" s="205"/>
      <c r="BX373" s="205"/>
      <c r="BY373" s="205"/>
      <c r="BZ373" s="205"/>
      <c r="CA373" s="205"/>
      <c r="CB373" s="205"/>
      <c r="CC373" s="205"/>
      <c r="CD373" s="205"/>
      <c r="CE373" s="205"/>
      <c r="CF373" s="205"/>
      <c r="CG373" s="205"/>
      <c r="CH373" s="205"/>
      <c r="CI373" s="205"/>
      <c r="CJ373" s="205"/>
      <c r="CK373" s="205"/>
      <c r="CL373" s="205"/>
      <c r="CM373" s="205"/>
      <c r="CN373" s="205"/>
      <c r="CO373" s="205"/>
      <c r="CP373" s="205"/>
    </row>
    <row r="374" spans="2:94" ht="20.100000000000001" customHeight="1" x14ac:dyDescent="0.25">
      <c r="B374" s="215"/>
      <c r="C374" s="216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8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7"/>
      <c r="AD374" s="207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5"/>
      <c r="BN374" s="205"/>
      <c r="BO374" s="205"/>
      <c r="BP374" s="205"/>
      <c r="BQ374" s="205"/>
      <c r="BR374" s="205"/>
      <c r="BS374" s="205"/>
      <c r="BT374" s="205"/>
      <c r="BU374" s="205"/>
      <c r="BV374" s="205"/>
      <c r="BW374" s="205"/>
      <c r="BX374" s="205"/>
      <c r="BY374" s="205"/>
      <c r="BZ374" s="205"/>
      <c r="CA374" s="205"/>
      <c r="CB374" s="205"/>
      <c r="CC374" s="205"/>
      <c r="CD374" s="205"/>
      <c r="CE374" s="205"/>
      <c r="CF374" s="205"/>
      <c r="CG374" s="205"/>
      <c r="CH374" s="205"/>
      <c r="CI374" s="205"/>
      <c r="CJ374" s="205"/>
      <c r="CK374" s="205"/>
      <c r="CL374" s="205"/>
      <c r="CM374" s="205"/>
      <c r="CN374" s="205"/>
      <c r="CO374" s="205"/>
      <c r="CP374" s="205"/>
    </row>
    <row r="375" spans="2:94" ht="20.100000000000001" customHeight="1" x14ac:dyDescent="0.25">
      <c r="B375" s="215"/>
      <c r="C375" s="216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8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7"/>
      <c r="AD375" s="207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5"/>
      <c r="BN375" s="205"/>
      <c r="BO375" s="205"/>
      <c r="BP375" s="205"/>
      <c r="BQ375" s="205"/>
      <c r="BR375" s="205"/>
      <c r="BS375" s="205"/>
      <c r="BT375" s="205"/>
      <c r="BU375" s="205"/>
      <c r="BV375" s="205"/>
      <c r="BW375" s="205"/>
      <c r="BX375" s="205"/>
      <c r="BY375" s="205"/>
      <c r="BZ375" s="205"/>
      <c r="CA375" s="205"/>
      <c r="CB375" s="205"/>
      <c r="CC375" s="205"/>
      <c r="CD375" s="205"/>
      <c r="CE375" s="205"/>
      <c r="CF375" s="205"/>
      <c r="CG375" s="205"/>
      <c r="CH375" s="205"/>
      <c r="CI375" s="205"/>
      <c r="CJ375" s="205"/>
      <c r="CK375" s="205"/>
      <c r="CL375" s="205"/>
      <c r="CM375" s="205"/>
      <c r="CN375" s="205"/>
      <c r="CO375" s="205"/>
      <c r="CP375" s="205"/>
    </row>
    <row r="376" spans="2:94" ht="20.100000000000001" customHeight="1" x14ac:dyDescent="0.25">
      <c r="B376" s="215"/>
      <c r="C376" s="216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8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7"/>
      <c r="AD376" s="207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5"/>
      <c r="BN376" s="205"/>
      <c r="BO376" s="205"/>
      <c r="BP376" s="205"/>
      <c r="BQ376" s="205"/>
      <c r="BR376" s="205"/>
      <c r="BS376" s="205"/>
      <c r="BT376" s="205"/>
      <c r="BU376" s="205"/>
      <c r="BV376" s="205"/>
      <c r="BW376" s="205"/>
      <c r="BX376" s="205"/>
      <c r="BY376" s="205"/>
      <c r="BZ376" s="205"/>
      <c r="CA376" s="205"/>
      <c r="CB376" s="205"/>
      <c r="CC376" s="205"/>
      <c r="CD376" s="205"/>
      <c r="CE376" s="205"/>
      <c r="CF376" s="205"/>
      <c r="CG376" s="205"/>
      <c r="CH376" s="205"/>
      <c r="CI376" s="205"/>
      <c r="CJ376" s="205"/>
      <c r="CK376" s="205"/>
      <c r="CL376" s="205"/>
      <c r="CM376" s="205"/>
      <c r="CN376" s="205"/>
      <c r="CO376" s="205"/>
      <c r="CP376" s="205"/>
    </row>
    <row r="377" spans="2:94" ht="20.100000000000001" customHeight="1" x14ac:dyDescent="0.25">
      <c r="B377" s="215"/>
      <c r="C377" s="216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8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7"/>
      <c r="AD377" s="207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05"/>
      <c r="BN377" s="205"/>
      <c r="BO377" s="205"/>
      <c r="BP377" s="205"/>
      <c r="BQ377" s="205"/>
      <c r="BR377" s="205"/>
      <c r="BS377" s="205"/>
      <c r="BT377" s="205"/>
      <c r="BU377" s="205"/>
      <c r="BV377" s="205"/>
      <c r="BW377" s="205"/>
      <c r="BX377" s="205"/>
      <c r="BY377" s="205"/>
      <c r="BZ377" s="205"/>
      <c r="CA377" s="205"/>
      <c r="CB377" s="205"/>
      <c r="CC377" s="205"/>
      <c r="CD377" s="205"/>
      <c r="CE377" s="205"/>
      <c r="CF377" s="205"/>
      <c r="CG377" s="205"/>
      <c r="CH377" s="205"/>
      <c r="CI377" s="205"/>
      <c r="CJ377" s="205"/>
      <c r="CK377" s="205"/>
      <c r="CL377" s="205"/>
      <c r="CM377" s="205"/>
      <c r="CN377" s="205"/>
      <c r="CO377" s="205"/>
      <c r="CP377" s="205"/>
    </row>
    <row r="378" spans="2:94" ht="20.100000000000001" customHeight="1" x14ac:dyDescent="0.25">
      <c r="B378" s="215"/>
      <c r="C378" s="216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8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7"/>
      <c r="AD378" s="207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05"/>
      <c r="BN378" s="205"/>
      <c r="BO378" s="205"/>
      <c r="BP378" s="205"/>
      <c r="BQ378" s="205"/>
      <c r="BR378" s="205"/>
      <c r="BS378" s="205"/>
      <c r="BT378" s="205"/>
      <c r="BU378" s="205"/>
      <c r="BV378" s="205"/>
      <c r="BW378" s="205"/>
      <c r="BX378" s="205"/>
      <c r="BY378" s="205"/>
      <c r="BZ378" s="205"/>
      <c r="CA378" s="205"/>
      <c r="CB378" s="205"/>
      <c r="CC378" s="205"/>
      <c r="CD378" s="205"/>
      <c r="CE378" s="205"/>
      <c r="CF378" s="205"/>
      <c r="CG378" s="205"/>
      <c r="CH378" s="205"/>
      <c r="CI378" s="205"/>
      <c r="CJ378" s="205"/>
      <c r="CK378" s="205"/>
      <c r="CL378" s="205"/>
      <c r="CM378" s="205"/>
      <c r="CN378" s="205"/>
      <c r="CO378" s="205"/>
      <c r="CP378" s="205"/>
    </row>
    <row r="379" spans="2:94" ht="20.100000000000001" customHeight="1" x14ac:dyDescent="0.25">
      <c r="B379" s="215"/>
      <c r="C379" s="216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8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7"/>
      <c r="AD379" s="207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05"/>
      <c r="BN379" s="205"/>
      <c r="BO379" s="205"/>
      <c r="BP379" s="205"/>
      <c r="BQ379" s="205"/>
      <c r="BR379" s="205"/>
      <c r="BS379" s="205"/>
      <c r="BT379" s="205"/>
      <c r="BU379" s="205"/>
      <c r="BV379" s="205"/>
      <c r="BW379" s="205"/>
      <c r="BX379" s="205"/>
      <c r="BY379" s="205"/>
      <c r="BZ379" s="205"/>
      <c r="CA379" s="205"/>
      <c r="CB379" s="205"/>
      <c r="CC379" s="205"/>
      <c r="CD379" s="205"/>
      <c r="CE379" s="205"/>
      <c r="CF379" s="205"/>
      <c r="CG379" s="205"/>
      <c r="CH379" s="205"/>
      <c r="CI379" s="205"/>
      <c r="CJ379" s="205"/>
      <c r="CK379" s="205"/>
      <c r="CL379" s="205"/>
      <c r="CM379" s="205"/>
      <c r="CN379" s="205"/>
      <c r="CO379" s="205"/>
      <c r="CP379" s="205"/>
    </row>
    <row r="380" spans="2:94" ht="20.100000000000001" customHeight="1" x14ac:dyDescent="0.25">
      <c r="B380" s="215"/>
      <c r="C380" s="216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8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7"/>
      <c r="AD380" s="207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205"/>
      <c r="BN380" s="205"/>
      <c r="BO380" s="205"/>
      <c r="BP380" s="205"/>
      <c r="BQ380" s="205"/>
      <c r="BR380" s="205"/>
      <c r="BS380" s="205"/>
      <c r="BT380" s="205"/>
      <c r="BU380" s="205"/>
      <c r="BV380" s="205"/>
      <c r="BW380" s="205"/>
      <c r="BX380" s="205"/>
      <c r="BY380" s="205"/>
      <c r="BZ380" s="205"/>
      <c r="CA380" s="205"/>
      <c r="CB380" s="205"/>
      <c r="CC380" s="205"/>
      <c r="CD380" s="205"/>
      <c r="CE380" s="205"/>
      <c r="CF380" s="205"/>
      <c r="CG380" s="205"/>
      <c r="CH380" s="205"/>
      <c r="CI380" s="205"/>
      <c r="CJ380" s="205"/>
      <c r="CK380" s="205"/>
      <c r="CL380" s="205"/>
      <c r="CM380" s="205"/>
      <c r="CN380" s="205"/>
      <c r="CO380" s="205"/>
      <c r="CP380" s="205"/>
    </row>
    <row r="381" spans="2:94" ht="20.100000000000001" customHeight="1" x14ac:dyDescent="0.25">
      <c r="B381" s="215"/>
      <c r="C381" s="216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8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7"/>
      <c r="AD381" s="207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205"/>
      <c r="BN381" s="205"/>
      <c r="BO381" s="205"/>
      <c r="BP381" s="205"/>
      <c r="BQ381" s="205"/>
      <c r="BR381" s="205"/>
      <c r="BS381" s="205"/>
      <c r="BT381" s="205"/>
      <c r="BU381" s="205"/>
      <c r="BV381" s="205"/>
      <c r="BW381" s="205"/>
      <c r="BX381" s="205"/>
      <c r="BY381" s="205"/>
      <c r="BZ381" s="205"/>
      <c r="CA381" s="205"/>
      <c r="CB381" s="205"/>
      <c r="CC381" s="205"/>
      <c r="CD381" s="205"/>
      <c r="CE381" s="205"/>
      <c r="CF381" s="205"/>
      <c r="CG381" s="205"/>
      <c r="CH381" s="205"/>
      <c r="CI381" s="205"/>
      <c r="CJ381" s="205"/>
      <c r="CK381" s="205"/>
      <c r="CL381" s="205"/>
      <c r="CM381" s="205"/>
      <c r="CN381" s="205"/>
      <c r="CO381" s="205"/>
      <c r="CP381" s="205"/>
    </row>
    <row r="382" spans="2:94" ht="20.100000000000001" customHeight="1" x14ac:dyDescent="0.25">
      <c r="B382" s="215"/>
      <c r="C382" s="216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8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7"/>
      <c r="AD382" s="207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205"/>
      <c r="BN382" s="205"/>
      <c r="BO382" s="205"/>
      <c r="BP382" s="205"/>
      <c r="BQ382" s="205"/>
      <c r="BR382" s="205"/>
      <c r="BS382" s="205"/>
      <c r="BT382" s="205"/>
      <c r="BU382" s="205"/>
      <c r="BV382" s="205"/>
      <c r="BW382" s="205"/>
      <c r="BX382" s="205"/>
      <c r="BY382" s="205"/>
      <c r="BZ382" s="205"/>
      <c r="CA382" s="205"/>
      <c r="CB382" s="205"/>
      <c r="CC382" s="205"/>
      <c r="CD382" s="205"/>
      <c r="CE382" s="205"/>
      <c r="CF382" s="205"/>
      <c r="CG382" s="205"/>
      <c r="CH382" s="205"/>
      <c r="CI382" s="205"/>
      <c r="CJ382" s="205"/>
      <c r="CK382" s="205"/>
      <c r="CL382" s="205"/>
      <c r="CM382" s="205"/>
      <c r="CN382" s="205"/>
      <c r="CO382" s="205"/>
      <c r="CP382" s="205"/>
    </row>
    <row r="383" spans="2:94" ht="20.100000000000001" customHeight="1" x14ac:dyDescent="0.25">
      <c r="B383" s="215"/>
      <c r="C383" s="216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8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7"/>
      <c r="AD383" s="207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205"/>
      <c r="BN383" s="205"/>
      <c r="BO383" s="205"/>
      <c r="BP383" s="205"/>
      <c r="BQ383" s="205"/>
      <c r="BR383" s="205"/>
      <c r="BS383" s="205"/>
      <c r="BT383" s="205"/>
      <c r="BU383" s="205"/>
      <c r="BV383" s="205"/>
      <c r="BW383" s="205"/>
      <c r="BX383" s="205"/>
      <c r="BY383" s="205"/>
      <c r="BZ383" s="205"/>
      <c r="CA383" s="205"/>
      <c r="CB383" s="205"/>
      <c r="CC383" s="205"/>
      <c r="CD383" s="205"/>
      <c r="CE383" s="205"/>
      <c r="CF383" s="205"/>
      <c r="CG383" s="205"/>
      <c r="CH383" s="205"/>
      <c r="CI383" s="205"/>
      <c r="CJ383" s="205"/>
      <c r="CK383" s="205"/>
      <c r="CL383" s="205"/>
      <c r="CM383" s="205"/>
      <c r="CN383" s="205"/>
      <c r="CO383" s="205"/>
      <c r="CP383" s="205"/>
    </row>
    <row r="384" spans="2:94" ht="20.100000000000001" customHeight="1" x14ac:dyDescent="0.25">
      <c r="B384" s="215"/>
      <c r="C384" s="216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8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7"/>
      <c r="AD384" s="207"/>
      <c r="AE384" s="205"/>
      <c r="AF384" s="205"/>
      <c r="AG384" s="205"/>
      <c r="AH384" s="205"/>
      <c r="AI384" s="205"/>
      <c r="AJ384" s="205"/>
      <c r="AK384" s="205"/>
      <c r="AL384" s="205"/>
      <c r="AM384" s="205"/>
      <c r="AN384" s="205"/>
      <c r="AO384" s="205"/>
      <c r="AP384" s="205"/>
      <c r="AQ384" s="205"/>
      <c r="AR384" s="205"/>
      <c r="AS384" s="205"/>
      <c r="AT384" s="205"/>
      <c r="AU384" s="205"/>
      <c r="AV384" s="205"/>
      <c r="AW384" s="205"/>
      <c r="AX384" s="205"/>
      <c r="AY384" s="205"/>
      <c r="AZ384" s="205"/>
      <c r="BA384" s="205"/>
      <c r="BB384" s="205"/>
      <c r="BC384" s="205"/>
      <c r="BD384" s="205"/>
      <c r="BE384" s="205"/>
      <c r="BF384" s="205"/>
      <c r="BG384" s="205"/>
      <c r="BH384" s="205"/>
      <c r="BI384" s="205"/>
      <c r="BJ384" s="205"/>
      <c r="BK384" s="205"/>
      <c r="BL384" s="205"/>
      <c r="BM384" s="205"/>
      <c r="BN384" s="205"/>
      <c r="BO384" s="205"/>
      <c r="BP384" s="205"/>
      <c r="BQ384" s="205"/>
      <c r="BR384" s="205"/>
      <c r="BS384" s="205"/>
      <c r="BT384" s="205"/>
      <c r="BU384" s="205"/>
      <c r="BV384" s="205"/>
      <c r="BW384" s="205"/>
      <c r="BX384" s="205"/>
      <c r="BY384" s="205"/>
      <c r="BZ384" s="205"/>
      <c r="CA384" s="205"/>
      <c r="CB384" s="205"/>
      <c r="CC384" s="205"/>
      <c r="CD384" s="205"/>
      <c r="CE384" s="205"/>
      <c r="CF384" s="205"/>
      <c r="CG384" s="205"/>
      <c r="CH384" s="205"/>
      <c r="CI384" s="205"/>
      <c r="CJ384" s="205"/>
      <c r="CK384" s="205"/>
      <c r="CL384" s="205"/>
      <c r="CM384" s="205"/>
      <c r="CN384" s="205"/>
      <c r="CO384" s="205"/>
      <c r="CP384" s="205"/>
    </row>
    <row r="385" spans="2:94" ht="20.100000000000001" customHeight="1" x14ac:dyDescent="0.25">
      <c r="B385" s="215"/>
      <c r="C385" s="216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8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7"/>
      <c r="AD385" s="207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5"/>
      <c r="CA385" s="205"/>
      <c r="CB385" s="205"/>
      <c r="CC385" s="205"/>
      <c r="CD385" s="205"/>
      <c r="CE385" s="205"/>
      <c r="CF385" s="205"/>
      <c r="CG385" s="205"/>
      <c r="CH385" s="205"/>
      <c r="CI385" s="205"/>
      <c r="CJ385" s="205"/>
      <c r="CK385" s="205"/>
      <c r="CL385" s="205"/>
      <c r="CM385" s="205"/>
      <c r="CN385" s="205"/>
      <c r="CO385" s="205"/>
      <c r="CP385" s="205"/>
    </row>
    <row r="386" spans="2:94" ht="20.100000000000001" customHeight="1" x14ac:dyDescent="0.25">
      <c r="B386" s="215"/>
      <c r="C386" s="216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8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7"/>
      <c r="AD386" s="207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5"/>
      <c r="BN386" s="205"/>
      <c r="BO386" s="205"/>
      <c r="BP386" s="205"/>
      <c r="BQ386" s="205"/>
      <c r="BR386" s="205"/>
      <c r="BS386" s="205"/>
      <c r="BT386" s="205"/>
      <c r="BU386" s="205"/>
      <c r="BV386" s="205"/>
      <c r="BW386" s="205"/>
      <c r="BX386" s="205"/>
      <c r="BY386" s="205"/>
      <c r="BZ386" s="205"/>
      <c r="CA386" s="205"/>
      <c r="CB386" s="205"/>
      <c r="CC386" s="205"/>
      <c r="CD386" s="205"/>
      <c r="CE386" s="205"/>
      <c r="CF386" s="205"/>
      <c r="CG386" s="205"/>
      <c r="CH386" s="205"/>
      <c r="CI386" s="205"/>
      <c r="CJ386" s="205"/>
      <c r="CK386" s="205"/>
      <c r="CL386" s="205"/>
      <c r="CM386" s="205"/>
      <c r="CN386" s="205"/>
      <c r="CO386" s="205"/>
      <c r="CP386" s="205"/>
    </row>
    <row r="387" spans="2:94" ht="20.100000000000001" customHeight="1" x14ac:dyDescent="0.25">
      <c r="B387" s="215"/>
      <c r="C387" s="216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8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7"/>
      <c r="AD387" s="207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5"/>
      <c r="BN387" s="205"/>
      <c r="BO387" s="205"/>
      <c r="BP387" s="205"/>
      <c r="BQ387" s="205"/>
      <c r="BR387" s="205"/>
      <c r="BS387" s="205"/>
      <c r="BT387" s="205"/>
      <c r="BU387" s="205"/>
      <c r="BV387" s="205"/>
      <c r="BW387" s="205"/>
      <c r="BX387" s="205"/>
      <c r="BY387" s="205"/>
      <c r="BZ387" s="205"/>
      <c r="CA387" s="205"/>
      <c r="CB387" s="205"/>
      <c r="CC387" s="205"/>
      <c r="CD387" s="205"/>
      <c r="CE387" s="205"/>
      <c r="CF387" s="205"/>
      <c r="CG387" s="205"/>
      <c r="CH387" s="205"/>
      <c r="CI387" s="205"/>
      <c r="CJ387" s="205"/>
      <c r="CK387" s="205"/>
      <c r="CL387" s="205"/>
      <c r="CM387" s="205"/>
      <c r="CN387" s="205"/>
      <c r="CO387" s="205"/>
      <c r="CP387" s="205"/>
    </row>
    <row r="388" spans="2:94" ht="20.100000000000001" customHeight="1" x14ac:dyDescent="0.25">
      <c r="B388" s="215"/>
      <c r="C388" s="216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8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7"/>
      <c r="AD388" s="207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5"/>
      <c r="BN388" s="205"/>
      <c r="BO388" s="205"/>
      <c r="BP388" s="205"/>
      <c r="BQ388" s="205"/>
      <c r="BR388" s="205"/>
      <c r="BS388" s="205"/>
      <c r="BT388" s="205"/>
      <c r="BU388" s="205"/>
      <c r="BV388" s="205"/>
      <c r="BW388" s="205"/>
      <c r="BX388" s="205"/>
      <c r="BY388" s="205"/>
      <c r="BZ388" s="205"/>
      <c r="CA388" s="205"/>
      <c r="CB388" s="205"/>
      <c r="CC388" s="205"/>
      <c r="CD388" s="205"/>
      <c r="CE388" s="205"/>
      <c r="CF388" s="205"/>
      <c r="CG388" s="205"/>
      <c r="CH388" s="205"/>
      <c r="CI388" s="205"/>
      <c r="CJ388" s="205"/>
      <c r="CK388" s="205"/>
      <c r="CL388" s="205"/>
      <c r="CM388" s="205"/>
      <c r="CN388" s="205"/>
      <c r="CO388" s="205"/>
      <c r="CP388" s="205"/>
    </row>
    <row r="389" spans="2:94" ht="20.100000000000001" customHeight="1" x14ac:dyDescent="0.25">
      <c r="B389" s="215"/>
      <c r="C389" s="216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8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7"/>
      <c r="AD389" s="207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5"/>
      <c r="BN389" s="205"/>
      <c r="BO389" s="205"/>
      <c r="BP389" s="205"/>
      <c r="BQ389" s="205"/>
      <c r="BR389" s="205"/>
      <c r="BS389" s="205"/>
      <c r="BT389" s="205"/>
      <c r="BU389" s="205"/>
      <c r="BV389" s="205"/>
      <c r="BW389" s="205"/>
      <c r="BX389" s="205"/>
      <c r="BY389" s="205"/>
      <c r="BZ389" s="205"/>
      <c r="CA389" s="205"/>
      <c r="CB389" s="205"/>
      <c r="CC389" s="205"/>
      <c r="CD389" s="205"/>
      <c r="CE389" s="205"/>
      <c r="CF389" s="205"/>
      <c r="CG389" s="205"/>
      <c r="CH389" s="205"/>
      <c r="CI389" s="205"/>
      <c r="CJ389" s="205"/>
      <c r="CK389" s="205"/>
      <c r="CL389" s="205"/>
      <c r="CM389" s="205"/>
      <c r="CN389" s="205"/>
      <c r="CO389" s="205"/>
      <c r="CP389" s="205"/>
    </row>
    <row r="390" spans="2:94" ht="20.100000000000001" customHeight="1" x14ac:dyDescent="0.25">
      <c r="B390" s="215"/>
      <c r="C390" s="216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8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7"/>
      <c r="AD390" s="207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5"/>
      <c r="BN390" s="205"/>
      <c r="BO390" s="205"/>
      <c r="BP390" s="205"/>
      <c r="BQ390" s="205"/>
      <c r="BR390" s="205"/>
      <c r="BS390" s="205"/>
      <c r="BT390" s="205"/>
      <c r="BU390" s="205"/>
      <c r="BV390" s="205"/>
      <c r="BW390" s="205"/>
      <c r="BX390" s="205"/>
      <c r="BY390" s="205"/>
      <c r="BZ390" s="205"/>
      <c r="CA390" s="205"/>
      <c r="CB390" s="205"/>
      <c r="CC390" s="205"/>
      <c r="CD390" s="205"/>
      <c r="CE390" s="205"/>
      <c r="CF390" s="205"/>
      <c r="CG390" s="205"/>
      <c r="CH390" s="205"/>
      <c r="CI390" s="205"/>
      <c r="CJ390" s="205"/>
      <c r="CK390" s="205"/>
      <c r="CL390" s="205"/>
      <c r="CM390" s="205"/>
      <c r="CN390" s="205"/>
      <c r="CO390" s="205"/>
      <c r="CP390" s="205"/>
    </row>
    <row r="391" spans="2:94" ht="20.100000000000001" customHeight="1" x14ac:dyDescent="0.25">
      <c r="B391" s="215"/>
      <c r="C391" s="216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8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7"/>
      <c r="AD391" s="207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5"/>
      <c r="BN391" s="205"/>
      <c r="BO391" s="205"/>
      <c r="BP391" s="205"/>
      <c r="BQ391" s="205"/>
      <c r="BR391" s="205"/>
      <c r="BS391" s="205"/>
      <c r="BT391" s="205"/>
      <c r="BU391" s="205"/>
      <c r="BV391" s="205"/>
      <c r="BW391" s="205"/>
      <c r="BX391" s="205"/>
      <c r="BY391" s="205"/>
      <c r="BZ391" s="205"/>
      <c r="CA391" s="205"/>
      <c r="CB391" s="205"/>
      <c r="CC391" s="205"/>
      <c r="CD391" s="205"/>
      <c r="CE391" s="205"/>
      <c r="CF391" s="205"/>
      <c r="CG391" s="205"/>
      <c r="CH391" s="205"/>
      <c r="CI391" s="205"/>
      <c r="CJ391" s="205"/>
      <c r="CK391" s="205"/>
      <c r="CL391" s="205"/>
      <c r="CM391" s="205"/>
      <c r="CN391" s="205"/>
      <c r="CO391" s="205"/>
      <c r="CP391" s="205"/>
    </row>
    <row r="392" spans="2:94" ht="20.100000000000001" customHeight="1" x14ac:dyDescent="0.25">
      <c r="B392" s="215"/>
      <c r="C392" s="216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8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7"/>
      <c r="AD392" s="207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5"/>
      <c r="BN392" s="205"/>
      <c r="BO392" s="205"/>
      <c r="BP392" s="205"/>
      <c r="BQ392" s="205"/>
      <c r="BR392" s="205"/>
      <c r="BS392" s="205"/>
      <c r="BT392" s="205"/>
      <c r="BU392" s="205"/>
      <c r="BV392" s="205"/>
      <c r="BW392" s="205"/>
      <c r="BX392" s="205"/>
      <c r="BY392" s="205"/>
      <c r="BZ392" s="205"/>
      <c r="CA392" s="205"/>
      <c r="CB392" s="205"/>
      <c r="CC392" s="205"/>
      <c r="CD392" s="205"/>
      <c r="CE392" s="205"/>
      <c r="CF392" s="205"/>
      <c r="CG392" s="205"/>
      <c r="CH392" s="205"/>
      <c r="CI392" s="205"/>
      <c r="CJ392" s="205"/>
      <c r="CK392" s="205"/>
      <c r="CL392" s="205"/>
      <c r="CM392" s="205"/>
      <c r="CN392" s="205"/>
      <c r="CO392" s="205"/>
      <c r="CP392" s="205"/>
    </row>
    <row r="393" spans="2:94" ht="20.100000000000001" customHeight="1" x14ac:dyDescent="0.25">
      <c r="B393" s="215"/>
      <c r="C393" s="216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8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7"/>
      <c r="AD393" s="207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5"/>
      <c r="CA393" s="205"/>
      <c r="CB393" s="205"/>
      <c r="CC393" s="205"/>
      <c r="CD393" s="205"/>
      <c r="CE393" s="205"/>
      <c r="CF393" s="205"/>
      <c r="CG393" s="205"/>
      <c r="CH393" s="205"/>
      <c r="CI393" s="205"/>
      <c r="CJ393" s="205"/>
      <c r="CK393" s="205"/>
      <c r="CL393" s="205"/>
      <c r="CM393" s="205"/>
      <c r="CN393" s="205"/>
      <c r="CO393" s="205"/>
      <c r="CP393" s="205"/>
    </row>
    <row r="394" spans="2:94" ht="20.100000000000001" customHeight="1" x14ac:dyDescent="0.25">
      <c r="B394" s="215"/>
      <c r="C394" s="216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8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7"/>
      <c r="AD394" s="207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5"/>
      <c r="BN394" s="205"/>
      <c r="BO394" s="205"/>
      <c r="BP394" s="205"/>
      <c r="BQ394" s="205"/>
      <c r="BR394" s="205"/>
      <c r="BS394" s="205"/>
      <c r="BT394" s="205"/>
      <c r="BU394" s="205"/>
      <c r="BV394" s="205"/>
      <c r="BW394" s="205"/>
      <c r="BX394" s="205"/>
      <c r="BY394" s="205"/>
      <c r="BZ394" s="205"/>
      <c r="CA394" s="205"/>
      <c r="CB394" s="205"/>
      <c r="CC394" s="205"/>
      <c r="CD394" s="205"/>
      <c r="CE394" s="205"/>
      <c r="CF394" s="205"/>
      <c r="CG394" s="205"/>
      <c r="CH394" s="205"/>
      <c r="CI394" s="205"/>
      <c r="CJ394" s="205"/>
      <c r="CK394" s="205"/>
      <c r="CL394" s="205"/>
      <c r="CM394" s="205"/>
      <c r="CN394" s="205"/>
      <c r="CO394" s="205"/>
      <c r="CP394" s="205"/>
    </row>
    <row r="395" spans="2:94" ht="20.100000000000001" customHeight="1" x14ac:dyDescent="0.25">
      <c r="B395" s="215"/>
      <c r="C395" s="216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8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7"/>
      <c r="AD395" s="207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205"/>
      <c r="BN395" s="205"/>
      <c r="BO395" s="205"/>
      <c r="BP395" s="205"/>
      <c r="BQ395" s="205"/>
      <c r="BR395" s="205"/>
      <c r="BS395" s="205"/>
      <c r="BT395" s="205"/>
      <c r="BU395" s="205"/>
      <c r="BV395" s="205"/>
      <c r="BW395" s="205"/>
      <c r="BX395" s="205"/>
      <c r="BY395" s="205"/>
      <c r="BZ395" s="205"/>
      <c r="CA395" s="205"/>
      <c r="CB395" s="205"/>
      <c r="CC395" s="205"/>
      <c r="CD395" s="205"/>
      <c r="CE395" s="205"/>
      <c r="CF395" s="205"/>
      <c r="CG395" s="205"/>
      <c r="CH395" s="205"/>
      <c r="CI395" s="205"/>
      <c r="CJ395" s="205"/>
      <c r="CK395" s="205"/>
      <c r="CL395" s="205"/>
      <c r="CM395" s="205"/>
      <c r="CN395" s="205"/>
      <c r="CO395" s="205"/>
      <c r="CP395" s="205"/>
    </row>
    <row r="396" spans="2:94" ht="20.100000000000001" customHeight="1" x14ac:dyDescent="0.25">
      <c r="B396" s="215"/>
      <c r="C396" s="216"/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  <c r="N396" s="205"/>
      <c r="O396" s="205"/>
      <c r="P396" s="208"/>
      <c r="Q396" s="206"/>
      <c r="R396" s="206"/>
      <c r="S396" s="206"/>
      <c r="T396" s="206"/>
      <c r="U396" s="206"/>
      <c r="V396" s="206"/>
      <c r="W396" s="206"/>
      <c r="X396" s="206"/>
      <c r="Y396" s="206"/>
      <c r="Z396" s="206"/>
      <c r="AA396" s="206"/>
      <c r="AB396" s="206"/>
      <c r="AC396" s="207"/>
      <c r="AD396" s="207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205"/>
      <c r="BN396" s="205"/>
      <c r="BO396" s="205"/>
      <c r="BP396" s="205"/>
      <c r="BQ396" s="205"/>
      <c r="BR396" s="205"/>
      <c r="BS396" s="205"/>
      <c r="BT396" s="205"/>
      <c r="BU396" s="205"/>
      <c r="BV396" s="205"/>
      <c r="BW396" s="205"/>
      <c r="BX396" s="205"/>
      <c r="BY396" s="205"/>
      <c r="BZ396" s="205"/>
      <c r="CA396" s="205"/>
      <c r="CB396" s="205"/>
      <c r="CC396" s="205"/>
      <c r="CD396" s="205"/>
      <c r="CE396" s="205"/>
      <c r="CF396" s="205"/>
      <c r="CG396" s="205"/>
      <c r="CH396" s="205"/>
      <c r="CI396" s="205"/>
      <c r="CJ396" s="205"/>
      <c r="CK396" s="205"/>
      <c r="CL396" s="205"/>
      <c r="CM396" s="205"/>
      <c r="CN396" s="205"/>
      <c r="CO396" s="205"/>
      <c r="CP396" s="205"/>
    </row>
    <row r="397" spans="2:94" ht="20.100000000000001" customHeight="1" x14ac:dyDescent="0.25">
      <c r="B397" s="215"/>
      <c r="C397" s="216"/>
      <c r="D397" s="205"/>
      <c r="E397" s="205"/>
      <c r="F397" s="205"/>
      <c r="G397" s="205"/>
      <c r="H397" s="205"/>
      <c r="I397" s="205"/>
      <c r="J397" s="205"/>
      <c r="K397" s="205"/>
      <c r="L397" s="205"/>
      <c r="M397" s="205"/>
      <c r="N397" s="205"/>
      <c r="O397" s="205"/>
      <c r="P397" s="208"/>
      <c r="Q397" s="206"/>
      <c r="R397" s="206"/>
      <c r="S397" s="206"/>
      <c r="T397" s="206"/>
      <c r="U397" s="206"/>
      <c r="V397" s="206"/>
      <c r="W397" s="206"/>
      <c r="X397" s="206"/>
      <c r="Y397" s="206"/>
      <c r="Z397" s="206"/>
      <c r="AA397" s="206"/>
      <c r="AB397" s="206"/>
      <c r="AC397" s="207"/>
      <c r="AD397" s="207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205"/>
      <c r="BN397" s="205"/>
      <c r="BO397" s="205"/>
      <c r="BP397" s="205"/>
      <c r="BQ397" s="205"/>
      <c r="BR397" s="205"/>
      <c r="BS397" s="205"/>
      <c r="BT397" s="205"/>
      <c r="BU397" s="205"/>
      <c r="BV397" s="205"/>
      <c r="BW397" s="205"/>
      <c r="BX397" s="205"/>
      <c r="BY397" s="205"/>
      <c r="BZ397" s="205"/>
      <c r="CA397" s="205"/>
      <c r="CB397" s="205"/>
      <c r="CC397" s="205"/>
      <c r="CD397" s="205"/>
      <c r="CE397" s="205"/>
      <c r="CF397" s="205"/>
      <c r="CG397" s="205"/>
      <c r="CH397" s="205"/>
      <c r="CI397" s="205"/>
      <c r="CJ397" s="205"/>
      <c r="CK397" s="205"/>
      <c r="CL397" s="205"/>
      <c r="CM397" s="205"/>
      <c r="CN397" s="205"/>
      <c r="CO397" s="205"/>
      <c r="CP397" s="205"/>
    </row>
    <row r="398" spans="2:94" ht="20.100000000000001" customHeight="1" x14ac:dyDescent="0.25">
      <c r="B398" s="215"/>
      <c r="C398" s="216"/>
      <c r="D398" s="205"/>
      <c r="E398" s="205"/>
      <c r="F398" s="205"/>
      <c r="G398" s="205"/>
      <c r="H398" s="205"/>
      <c r="I398" s="205"/>
      <c r="J398" s="205"/>
      <c r="K398" s="205"/>
      <c r="L398" s="205"/>
      <c r="M398" s="205"/>
      <c r="N398" s="205"/>
      <c r="O398" s="205"/>
      <c r="P398" s="208"/>
      <c r="Q398" s="206"/>
      <c r="R398" s="206"/>
      <c r="S398" s="206"/>
      <c r="T398" s="206"/>
      <c r="U398" s="206"/>
      <c r="V398" s="206"/>
      <c r="W398" s="206"/>
      <c r="X398" s="206"/>
      <c r="Y398" s="206"/>
      <c r="Z398" s="206"/>
      <c r="AA398" s="206"/>
      <c r="AB398" s="206"/>
      <c r="AC398" s="207"/>
      <c r="AD398" s="207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205"/>
      <c r="BN398" s="205"/>
      <c r="BO398" s="205"/>
      <c r="BP398" s="205"/>
      <c r="BQ398" s="205"/>
      <c r="BR398" s="205"/>
      <c r="BS398" s="205"/>
      <c r="BT398" s="205"/>
      <c r="BU398" s="205"/>
      <c r="BV398" s="205"/>
      <c r="BW398" s="205"/>
      <c r="BX398" s="205"/>
      <c r="BY398" s="205"/>
      <c r="BZ398" s="205"/>
      <c r="CA398" s="205"/>
      <c r="CB398" s="205"/>
      <c r="CC398" s="205"/>
      <c r="CD398" s="205"/>
      <c r="CE398" s="205"/>
      <c r="CF398" s="205"/>
      <c r="CG398" s="205"/>
      <c r="CH398" s="205"/>
      <c r="CI398" s="205"/>
      <c r="CJ398" s="205"/>
      <c r="CK398" s="205"/>
      <c r="CL398" s="205"/>
      <c r="CM398" s="205"/>
      <c r="CN398" s="205"/>
      <c r="CO398" s="205"/>
      <c r="CP398" s="205"/>
    </row>
    <row r="399" spans="2:94" ht="20.100000000000001" customHeight="1" x14ac:dyDescent="0.25">
      <c r="B399" s="215"/>
      <c r="C399" s="216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8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  <c r="AA399" s="206"/>
      <c r="AB399" s="206"/>
      <c r="AC399" s="207"/>
      <c r="AD399" s="207"/>
      <c r="AE399" s="205"/>
      <c r="AF399" s="205"/>
      <c r="AG399" s="205"/>
      <c r="AH399" s="205"/>
      <c r="AI399" s="205"/>
      <c r="AJ399" s="205"/>
      <c r="AK399" s="205"/>
      <c r="AL399" s="205"/>
      <c r="AM399" s="205"/>
      <c r="AN399" s="205"/>
      <c r="AO399" s="205"/>
      <c r="AP399" s="205"/>
      <c r="AQ399" s="205"/>
      <c r="AR399" s="205"/>
      <c r="AS399" s="205"/>
      <c r="AT399" s="205"/>
      <c r="AU399" s="205"/>
      <c r="AV399" s="205"/>
      <c r="AW399" s="205"/>
      <c r="AX399" s="205"/>
      <c r="AY399" s="205"/>
      <c r="AZ399" s="205"/>
      <c r="BA399" s="205"/>
      <c r="BB399" s="205"/>
      <c r="BC399" s="205"/>
      <c r="BD399" s="205"/>
      <c r="BE399" s="205"/>
      <c r="BF399" s="205"/>
      <c r="BG399" s="205"/>
      <c r="BH399" s="205"/>
      <c r="BI399" s="205"/>
      <c r="BJ399" s="205"/>
      <c r="BK399" s="205"/>
      <c r="BL399" s="205"/>
      <c r="BM399" s="205"/>
      <c r="BN399" s="205"/>
      <c r="BO399" s="205"/>
      <c r="BP399" s="205"/>
      <c r="BQ399" s="205"/>
      <c r="BR399" s="205"/>
      <c r="BS399" s="205"/>
      <c r="BT399" s="205"/>
      <c r="BU399" s="205"/>
      <c r="BV399" s="205"/>
      <c r="BW399" s="205"/>
      <c r="BX399" s="205"/>
      <c r="BY399" s="205"/>
      <c r="BZ399" s="205"/>
      <c r="CA399" s="205"/>
      <c r="CB399" s="205"/>
      <c r="CC399" s="205"/>
      <c r="CD399" s="205"/>
      <c r="CE399" s="205"/>
      <c r="CF399" s="205"/>
      <c r="CG399" s="205"/>
      <c r="CH399" s="205"/>
      <c r="CI399" s="205"/>
      <c r="CJ399" s="205"/>
      <c r="CK399" s="205"/>
      <c r="CL399" s="205"/>
      <c r="CM399" s="205"/>
      <c r="CN399" s="205"/>
      <c r="CO399" s="205"/>
      <c r="CP399" s="205"/>
    </row>
    <row r="400" spans="2:94" ht="20.100000000000001" customHeight="1" x14ac:dyDescent="0.25">
      <c r="B400" s="215"/>
      <c r="C400" s="216"/>
      <c r="D400" s="205"/>
      <c r="E400" s="205"/>
      <c r="F400" s="205"/>
      <c r="G400" s="205"/>
      <c r="H400" s="205"/>
      <c r="I400" s="205"/>
      <c r="J400" s="205"/>
      <c r="K400" s="205"/>
      <c r="L400" s="205"/>
      <c r="M400" s="205"/>
      <c r="N400" s="205"/>
      <c r="O400" s="205"/>
      <c r="P400" s="208"/>
      <c r="Q400" s="206"/>
      <c r="R400" s="206"/>
      <c r="S400" s="206"/>
      <c r="T400" s="206"/>
      <c r="U400" s="206"/>
      <c r="V400" s="206"/>
      <c r="W400" s="206"/>
      <c r="X400" s="206"/>
      <c r="Y400" s="206"/>
      <c r="Z400" s="206"/>
      <c r="AA400" s="206"/>
      <c r="AB400" s="206"/>
      <c r="AC400" s="207"/>
      <c r="AD400" s="207"/>
      <c r="AE400" s="205"/>
      <c r="AF400" s="205"/>
      <c r="AG400" s="205"/>
      <c r="AH400" s="205"/>
      <c r="AI400" s="205"/>
      <c r="AJ400" s="205"/>
      <c r="AK400" s="205"/>
      <c r="AL400" s="205"/>
      <c r="AM400" s="205"/>
      <c r="AN400" s="205"/>
      <c r="AO400" s="205"/>
      <c r="AP400" s="205"/>
      <c r="AQ400" s="205"/>
      <c r="AR400" s="205"/>
      <c r="AS400" s="205"/>
      <c r="AT400" s="205"/>
      <c r="AU400" s="205"/>
      <c r="AV400" s="205"/>
      <c r="AW400" s="205"/>
      <c r="AX400" s="205"/>
      <c r="AY400" s="205"/>
      <c r="AZ400" s="205"/>
      <c r="BA400" s="205"/>
      <c r="BB400" s="205"/>
      <c r="BC400" s="205"/>
      <c r="BD400" s="205"/>
      <c r="BE400" s="205"/>
      <c r="BF400" s="205"/>
      <c r="BG400" s="205"/>
      <c r="BH400" s="205"/>
      <c r="BI400" s="205"/>
      <c r="BJ400" s="205"/>
      <c r="BK400" s="205"/>
      <c r="BL400" s="205"/>
      <c r="BM400" s="205"/>
      <c r="BN400" s="205"/>
      <c r="BO400" s="205"/>
      <c r="BP400" s="205"/>
      <c r="BQ400" s="205"/>
      <c r="BR400" s="205"/>
      <c r="BS400" s="205"/>
      <c r="BT400" s="205"/>
      <c r="BU400" s="205"/>
      <c r="BV400" s="205"/>
      <c r="BW400" s="205"/>
      <c r="BX400" s="205"/>
      <c r="BY400" s="205"/>
      <c r="BZ400" s="205"/>
      <c r="CA400" s="205"/>
      <c r="CB400" s="205"/>
      <c r="CC400" s="205"/>
      <c r="CD400" s="205"/>
      <c r="CE400" s="205"/>
      <c r="CF400" s="205"/>
      <c r="CG400" s="205"/>
      <c r="CH400" s="205"/>
      <c r="CI400" s="205"/>
      <c r="CJ400" s="205"/>
      <c r="CK400" s="205"/>
      <c r="CL400" s="205"/>
      <c r="CM400" s="205"/>
      <c r="CN400" s="205"/>
      <c r="CO400" s="205"/>
      <c r="CP400" s="205"/>
    </row>
    <row r="401" spans="2:94" ht="20.100000000000001" customHeight="1" x14ac:dyDescent="0.25">
      <c r="B401" s="215"/>
      <c r="C401" s="216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8"/>
      <c r="Q401" s="206"/>
      <c r="R401" s="206"/>
      <c r="S401" s="206"/>
      <c r="T401" s="206"/>
      <c r="U401" s="206"/>
      <c r="V401" s="206"/>
      <c r="W401" s="206"/>
      <c r="X401" s="206"/>
      <c r="Y401" s="206"/>
      <c r="Z401" s="206"/>
      <c r="AA401" s="206"/>
      <c r="AB401" s="206"/>
      <c r="AC401" s="207"/>
      <c r="AD401" s="207"/>
      <c r="AE401" s="205"/>
      <c r="AF401" s="205"/>
      <c r="AG401" s="205"/>
      <c r="AH401" s="205"/>
      <c r="AI401" s="205"/>
      <c r="AJ401" s="205"/>
      <c r="AK401" s="205"/>
      <c r="AL401" s="205"/>
      <c r="AM401" s="205"/>
      <c r="AN401" s="205"/>
      <c r="AO401" s="205"/>
      <c r="AP401" s="205"/>
      <c r="AQ401" s="205"/>
      <c r="AR401" s="205"/>
      <c r="AS401" s="205"/>
      <c r="AT401" s="205"/>
      <c r="AU401" s="205"/>
      <c r="AV401" s="205"/>
      <c r="AW401" s="205"/>
      <c r="AX401" s="205"/>
      <c r="AY401" s="205"/>
      <c r="AZ401" s="205"/>
      <c r="BA401" s="205"/>
      <c r="BB401" s="205"/>
      <c r="BC401" s="205"/>
      <c r="BD401" s="205"/>
      <c r="BE401" s="205"/>
      <c r="BF401" s="205"/>
      <c r="BG401" s="205"/>
      <c r="BH401" s="205"/>
      <c r="BI401" s="205"/>
      <c r="BJ401" s="205"/>
      <c r="BK401" s="205"/>
      <c r="BL401" s="205"/>
      <c r="BM401" s="205"/>
      <c r="BN401" s="205"/>
      <c r="BO401" s="205"/>
      <c r="BP401" s="205"/>
      <c r="BQ401" s="205"/>
      <c r="BR401" s="205"/>
      <c r="BS401" s="205"/>
      <c r="BT401" s="205"/>
      <c r="BU401" s="205"/>
      <c r="BV401" s="205"/>
      <c r="BW401" s="205"/>
      <c r="BX401" s="205"/>
      <c r="BY401" s="205"/>
      <c r="BZ401" s="205"/>
      <c r="CA401" s="205"/>
      <c r="CB401" s="205"/>
      <c r="CC401" s="205"/>
      <c r="CD401" s="205"/>
      <c r="CE401" s="205"/>
      <c r="CF401" s="205"/>
      <c r="CG401" s="205"/>
      <c r="CH401" s="205"/>
      <c r="CI401" s="205"/>
      <c r="CJ401" s="205"/>
      <c r="CK401" s="205"/>
      <c r="CL401" s="205"/>
      <c r="CM401" s="205"/>
      <c r="CN401" s="205"/>
      <c r="CO401" s="205"/>
      <c r="CP401" s="205"/>
    </row>
    <row r="402" spans="2:94" ht="20.100000000000001" customHeight="1" x14ac:dyDescent="0.25">
      <c r="B402" s="215"/>
      <c r="C402" s="216"/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08"/>
      <c r="Q402" s="206"/>
      <c r="R402" s="206"/>
      <c r="S402" s="206"/>
      <c r="T402" s="206"/>
      <c r="U402" s="206"/>
      <c r="V402" s="206"/>
      <c r="W402" s="206"/>
      <c r="X402" s="206"/>
      <c r="Y402" s="206"/>
      <c r="Z402" s="206"/>
      <c r="AA402" s="206"/>
      <c r="AB402" s="206"/>
      <c r="AC402" s="207"/>
      <c r="AD402" s="207"/>
      <c r="AE402" s="205"/>
      <c r="AF402" s="205"/>
      <c r="AG402" s="205"/>
      <c r="AH402" s="205"/>
      <c r="AI402" s="205"/>
      <c r="AJ402" s="205"/>
      <c r="AK402" s="205"/>
      <c r="AL402" s="205"/>
      <c r="AM402" s="205"/>
      <c r="AN402" s="205"/>
      <c r="AO402" s="205"/>
      <c r="AP402" s="205"/>
      <c r="AQ402" s="205"/>
      <c r="AR402" s="205"/>
      <c r="AS402" s="205"/>
      <c r="AT402" s="205"/>
      <c r="AU402" s="205"/>
      <c r="AV402" s="205"/>
      <c r="AW402" s="205"/>
      <c r="AX402" s="205"/>
      <c r="AY402" s="205"/>
      <c r="AZ402" s="205"/>
      <c r="BA402" s="205"/>
      <c r="BB402" s="205"/>
      <c r="BC402" s="205"/>
      <c r="BD402" s="205"/>
      <c r="BE402" s="205"/>
      <c r="BF402" s="205"/>
      <c r="BG402" s="205"/>
      <c r="BH402" s="205"/>
      <c r="BI402" s="205"/>
      <c r="BJ402" s="205"/>
      <c r="BK402" s="205"/>
      <c r="BL402" s="205"/>
      <c r="BM402" s="205"/>
      <c r="BN402" s="205"/>
      <c r="BO402" s="205"/>
      <c r="BP402" s="205"/>
      <c r="BQ402" s="205"/>
      <c r="BR402" s="205"/>
      <c r="BS402" s="205"/>
      <c r="BT402" s="205"/>
      <c r="BU402" s="205"/>
      <c r="BV402" s="205"/>
      <c r="BW402" s="205"/>
      <c r="BX402" s="205"/>
      <c r="BY402" s="205"/>
      <c r="BZ402" s="205"/>
      <c r="CA402" s="205"/>
      <c r="CB402" s="205"/>
      <c r="CC402" s="205"/>
      <c r="CD402" s="205"/>
      <c r="CE402" s="205"/>
      <c r="CF402" s="205"/>
      <c r="CG402" s="205"/>
      <c r="CH402" s="205"/>
      <c r="CI402" s="205"/>
      <c r="CJ402" s="205"/>
      <c r="CK402" s="205"/>
      <c r="CL402" s="205"/>
      <c r="CM402" s="205"/>
      <c r="CN402" s="205"/>
      <c r="CO402" s="205"/>
      <c r="CP402" s="205"/>
    </row>
    <row r="403" spans="2:94" ht="20.100000000000001" customHeight="1" x14ac:dyDescent="0.25">
      <c r="B403" s="215"/>
      <c r="C403" s="216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8"/>
      <c r="Q403" s="206"/>
      <c r="R403" s="206"/>
      <c r="S403" s="206"/>
      <c r="T403" s="206"/>
      <c r="U403" s="206"/>
      <c r="V403" s="206"/>
      <c r="W403" s="206"/>
      <c r="X403" s="206"/>
      <c r="Y403" s="206"/>
      <c r="Z403" s="206"/>
      <c r="AA403" s="206"/>
      <c r="AB403" s="206"/>
      <c r="AC403" s="207"/>
      <c r="AD403" s="207"/>
      <c r="AE403" s="205"/>
      <c r="AF403" s="205"/>
      <c r="AG403" s="205"/>
      <c r="AH403" s="205"/>
      <c r="AI403" s="205"/>
      <c r="AJ403" s="205"/>
      <c r="AK403" s="205"/>
      <c r="AL403" s="205"/>
      <c r="AM403" s="205"/>
      <c r="AN403" s="205"/>
      <c r="AO403" s="205"/>
      <c r="AP403" s="205"/>
      <c r="AQ403" s="205"/>
      <c r="AR403" s="205"/>
      <c r="AS403" s="205"/>
      <c r="AT403" s="205"/>
      <c r="AU403" s="205"/>
      <c r="AV403" s="205"/>
      <c r="AW403" s="205"/>
      <c r="AX403" s="205"/>
      <c r="AY403" s="205"/>
      <c r="AZ403" s="205"/>
      <c r="BA403" s="205"/>
      <c r="BB403" s="205"/>
      <c r="BC403" s="205"/>
      <c r="BD403" s="205"/>
      <c r="BE403" s="205"/>
      <c r="BF403" s="205"/>
      <c r="BG403" s="205"/>
      <c r="BH403" s="205"/>
      <c r="BI403" s="205"/>
      <c r="BJ403" s="205"/>
      <c r="BK403" s="205"/>
      <c r="BL403" s="205"/>
      <c r="BM403" s="205"/>
      <c r="BN403" s="205"/>
      <c r="BO403" s="205"/>
      <c r="BP403" s="205"/>
      <c r="BQ403" s="205"/>
      <c r="BR403" s="205"/>
      <c r="BS403" s="205"/>
      <c r="BT403" s="205"/>
      <c r="BU403" s="205"/>
      <c r="BV403" s="205"/>
      <c r="BW403" s="205"/>
      <c r="BX403" s="205"/>
      <c r="BY403" s="205"/>
      <c r="BZ403" s="205"/>
      <c r="CA403" s="205"/>
      <c r="CB403" s="205"/>
      <c r="CC403" s="205"/>
      <c r="CD403" s="205"/>
      <c r="CE403" s="205"/>
      <c r="CF403" s="205"/>
      <c r="CG403" s="205"/>
      <c r="CH403" s="205"/>
      <c r="CI403" s="205"/>
      <c r="CJ403" s="205"/>
      <c r="CK403" s="205"/>
      <c r="CL403" s="205"/>
      <c r="CM403" s="205"/>
      <c r="CN403" s="205"/>
      <c r="CO403" s="205"/>
      <c r="CP403" s="205"/>
    </row>
    <row r="404" spans="2:94" ht="20.100000000000001" customHeight="1" x14ac:dyDescent="0.25">
      <c r="B404" s="215"/>
      <c r="C404" s="216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8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7"/>
      <c r="AD404" s="207"/>
      <c r="AE404" s="205"/>
      <c r="AF404" s="205"/>
      <c r="AG404" s="205"/>
      <c r="AH404" s="205"/>
      <c r="AI404" s="205"/>
      <c r="AJ404" s="205"/>
      <c r="AK404" s="205"/>
      <c r="AL404" s="205"/>
      <c r="AM404" s="205"/>
      <c r="AN404" s="205"/>
      <c r="AO404" s="205"/>
      <c r="AP404" s="205"/>
      <c r="AQ404" s="205"/>
      <c r="AR404" s="205"/>
      <c r="AS404" s="205"/>
      <c r="AT404" s="205"/>
      <c r="AU404" s="205"/>
      <c r="AV404" s="205"/>
      <c r="AW404" s="205"/>
      <c r="AX404" s="205"/>
      <c r="AY404" s="205"/>
      <c r="AZ404" s="205"/>
      <c r="BA404" s="205"/>
      <c r="BB404" s="205"/>
      <c r="BC404" s="205"/>
      <c r="BD404" s="205"/>
      <c r="BE404" s="205"/>
      <c r="BF404" s="205"/>
      <c r="BG404" s="205"/>
      <c r="BH404" s="205"/>
      <c r="BI404" s="205"/>
      <c r="BJ404" s="205"/>
      <c r="BK404" s="205"/>
      <c r="BL404" s="205"/>
      <c r="BM404" s="205"/>
      <c r="BN404" s="205"/>
      <c r="BO404" s="205"/>
      <c r="BP404" s="205"/>
      <c r="BQ404" s="205"/>
      <c r="BR404" s="205"/>
      <c r="BS404" s="205"/>
      <c r="BT404" s="205"/>
      <c r="BU404" s="205"/>
      <c r="BV404" s="205"/>
      <c r="BW404" s="205"/>
      <c r="BX404" s="205"/>
      <c r="BY404" s="205"/>
      <c r="BZ404" s="205"/>
      <c r="CA404" s="205"/>
      <c r="CB404" s="205"/>
      <c r="CC404" s="205"/>
      <c r="CD404" s="205"/>
      <c r="CE404" s="205"/>
      <c r="CF404" s="205"/>
      <c r="CG404" s="205"/>
      <c r="CH404" s="205"/>
      <c r="CI404" s="205"/>
      <c r="CJ404" s="205"/>
      <c r="CK404" s="205"/>
      <c r="CL404" s="205"/>
      <c r="CM404" s="205"/>
      <c r="CN404" s="205"/>
      <c r="CO404" s="205"/>
      <c r="CP404" s="205"/>
    </row>
    <row r="405" spans="2:94" ht="20.100000000000001" customHeight="1" x14ac:dyDescent="0.25">
      <c r="B405" s="215"/>
      <c r="C405" s="216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8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7"/>
      <c r="AD405" s="207"/>
      <c r="AE405" s="205"/>
      <c r="AF405" s="205"/>
      <c r="AG405" s="205"/>
      <c r="AH405" s="205"/>
      <c r="AI405" s="205"/>
      <c r="AJ405" s="205"/>
      <c r="AK405" s="205"/>
      <c r="AL405" s="205"/>
      <c r="AM405" s="205"/>
      <c r="AN405" s="205"/>
      <c r="AO405" s="205"/>
      <c r="AP405" s="205"/>
      <c r="AQ405" s="205"/>
      <c r="AR405" s="205"/>
      <c r="AS405" s="205"/>
      <c r="AT405" s="205"/>
      <c r="AU405" s="205"/>
      <c r="AV405" s="205"/>
      <c r="AW405" s="205"/>
      <c r="AX405" s="205"/>
      <c r="AY405" s="205"/>
      <c r="AZ405" s="205"/>
      <c r="BA405" s="205"/>
      <c r="BB405" s="205"/>
      <c r="BC405" s="205"/>
      <c r="BD405" s="205"/>
      <c r="BE405" s="205"/>
      <c r="BF405" s="205"/>
      <c r="BG405" s="205"/>
      <c r="BH405" s="205"/>
      <c r="BI405" s="205"/>
      <c r="BJ405" s="205"/>
      <c r="BK405" s="205"/>
      <c r="BL405" s="205"/>
      <c r="BM405" s="205"/>
      <c r="BN405" s="205"/>
      <c r="BO405" s="205"/>
      <c r="BP405" s="205"/>
      <c r="BQ405" s="205"/>
      <c r="BR405" s="205"/>
      <c r="BS405" s="205"/>
      <c r="BT405" s="205"/>
      <c r="BU405" s="205"/>
      <c r="BV405" s="205"/>
      <c r="BW405" s="205"/>
      <c r="BX405" s="205"/>
      <c r="BY405" s="205"/>
      <c r="BZ405" s="205"/>
      <c r="CA405" s="205"/>
      <c r="CB405" s="205"/>
      <c r="CC405" s="205"/>
      <c r="CD405" s="205"/>
      <c r="CE405" s="205"/>
      <c r="CF405" s="205"/>
      <c r="CG405" s="205"/>
      <c r="CH405" s="205"/>
      <c r="CI405" s="205"/>
      <c r="CJ405" s="205"/>
      <c r="CK405" s="205"/>
      <c r="CL405" s="205"/>
      <c r="CM405" s="205"/>
      <c r="CN405" s="205"/>
      <c r="CO405" s="205"/>
      <c r="CP405" s="205"/>
    </row>
    <row r="406" spans="2:94" ht="20.100000000000001" customHeight="1" x14ac:dyDescent="0.25">
      <c r="B406" s="215"/>
      <c r="C406" s="216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8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7"/>
      <c r="AD406" s="207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5"/>
      <c r="AT406" s="205"/>
      <c r="AU406" s="205"/>
      <c r="AV406" s="205"/>
      <c r="AW406" s="205"/>
      <c r="AX406" s="205"/>
      <c r="AY406" s="205"/>
      <c r="AZ406" s="205"/>
      <c r="BA406" s="205"/>
      <c r="BB406" s="205"/>
      <c r="BC406" s="205"/>
      <c r="BD406" s="205"/>
      <c r="BE406" s="205"/>
      <c r="BF406" s="205"/>
      <c r="BG406" s="205"/>
      <c r="BH406" s="205"/>
      <c r="BI406" s="205"/>
      <c r="BJ406" s="205"/>
      <c r="BK406" s="205"/>
      <c r="BL406" s="205"/>
      <c r="BM406" s="205"/>
      <c r="BN406" s="205"/>
      <c r="BO406" s="205"/>
      <c r="BP406" s="205"/>
      <c r="BQ406" s="205"/>
      <c r="BR406" s="205"/>
      <c r="BS406" s="205"/>
      <c r="BT406" s="205"/>
      <c r="BU406" s="205"/>
      <c r="BV406" s="205"/>
      <c r="BW406" s="205"/>
      <c r="BX406" s="205"/>
      <c r="BY406" s="205"/>
      <c r="BZ406" s="205"/>
      <c r="CA406" s="205"/>
      <c r="CB406" s="205"/>
      <c r="CC406" s="205"/>
      <c r="CD406" s="205"/>
      <c r="CE406" s="205"/>
      <c r="CF406" s="205"/>
      <c r="CG406" s="205"/>
      <c r="CH406" s="205"/>
      <c r="CI406" s="205"/>
      <c r="CJ406" s="205"/>
      <c r="CK406" s="205"/>
      <c r="CL406" s="205"/>
      <c r="CM406" s="205"/>
      <c r="CN406" s="205"/>
      <c r="CO406" s="205"/>
      <c r="CP406" s="205"/>
    </row>
    <row r="407" spans="2:94" ht="20.100000000000001" customHeight="1" x14ac:dyDescent="0.25">
      <c r="B407" s="215"/>
      <c r="C407" s="216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8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7"/>
      <c r="AD407" s="207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5"/>
      <c r="BN407" s="205"/>
      <c r="BO407" s="205"/>
      <c r="BP407" s="205"/>
      <c r="BQ407" s="205"/>
      <c r="BR407" s="205"/>
      <c r="BS407" s="205"/>
      <c r="BT407" s="205"/>
      <c r="BU407" s="205"/>
      <c r="BV407" s="205"/>
      <c r="BW407" s="205"/>
      <c r="BX407" s="205"/>
      <c r="BY407" s="205"/>
      <c r="BZ407" s="205"/>
      <c r="CA407" s="205"/>
      <c r="CB407" s="205"/>
      <c r="CC407" s="205"/>
      <c r="CD407" s="205"/>
      <c r="CE407" s="205"/>
      <c r="CF407" s="205"/>
      <c r="CG407" s="205"/>
      <c r="CH407" s="205"/>
      <c r="CI407" s="205"/>
      <c r="CJ407" s="205"/>
      <c r="CK407" s="205"/>
      <c r="CL407" s="205"/>
      <c r="CM407" s="205"/>
      <c r="CN407" s="205"/>
      <c r="CO407" s="205"/>
      <c r="CP407" s="205"/>
    </row>
  </sheetData>
  <sortState ref="B110:CF134">
    <sortCondition ref="B110:B134"/>
  </sortState>
  <mergeCells count="56">
    <mergeCell ref="BN156:BN158"/>
    <mergeCell ref="BN240:BN241"/>
    <mergeCell ref="B245:C245"/>
    <mergeCell ref="B206:C206"/>
    <mergeCell ref="B188:C188"/>
    <mergeCell ref="B199:C199"/>
    <mergeCell ref="B200:C200"/>
    <mergeCell ref="B241:C241"/>
    <mergeCell ref="B208:C208"/>
    <mergeCell ref="B213:C213"/>
    <mergeCell ref="B215:C215"/>
    <mergeCell ref="B217:C217"/>
    <mergeCell ref="B224:C224"/>
    <mergeCell ref="B226:C226"/>
    <mergeCell ref="B170:C170"/>
    <mergeCell ref="B174:C174"/>
    <mergeCell ref="AC9:AC11"/>
    <mergeCell ref="B243:C243"/>
    <mergeCell ref="B183:C183"/>
    <mergeCell ref="AC240:AC241"/>
    <mergeCell ref="Q240:AB240"/>
    <mergeCell ref="D240:O240"/>
    <mergeCell ref="P240:P241"/>
    <mergeCell ref="B176:C176"/>
    <mergeCell ref="B198:C198"/>
    <mergeCell ref="B204:C204"/>
    <mergeCell ref="B194:C194"/>
    <mergeCell ref="B84:C84"/>
    <mergeCell ref="B156:C156"/>
    <mergeCell ref="B231:C231"/>
    <mergeCell ref="B235:C235"/>
    <mergeCell ref="B233:C233"/>
    <mergeCell ref="CP10:CP11"/>
    <mergeCell ref="B172:C172"/>
    <mergeCell ref="B50:C50"/>
    <mergeCell ref="AC156:AC158"/>
    <mergeCell ref="P156:P158"/>
    <mergeCell ref="B160:C160"/>
    <mergeCell ref="B9:C11"/>
    <mergeCell ref="B15:C15"/>
    <mergeCell ref="B168:C168"/>
    <mergeCell ref="B162:C162"/>
    <mergeCell ref="Q9:AB10"/>
    <mergeCell ref="P9:P11"/>
    <mergeCell ref="D156:O156"/>
    <mergeCell ref="D9:O10"/>
    <mergeCell ref="B81:C81"/>
    <mergeCell ref="Q156:AB156"/>
    <mergeCell ref="CM9:CO9"/>
    <mergeCell ref="AD9:AO10"/>
    <mergeCell ref="CM10:CO10"/>
    <mergeCell ref="AP9:BA10"/>
    <mergeCell ref="BB9:BM10"/>
    <mergeCell ref="BO9:BZ10"/>
    <mergeCell ref="BN9:BN11"/>
    <mergeCell ref="CA9:CL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4" fitToHeight="0" orientation="landscape" r:id="rId1"/>
  <headerFooter>
    <oddFooter>&amp;L/MLC&amp;C&amp;"Arial,Negrita"&amp;12&amp;P</oddFooter>
  </headerFooter>
  <rowBreaks count="4" manualBreakCount="4">
    <brk id="85" min="1" max="89" man="1"/>
    <brk id="163" min="1" max="87" man="1"/>
    <brk id="238" min="1" max="92" man="1"/>
    <brk id="245" max="16383" man="1"/>
  </rowBreaks>
  <colBreaks count="1" manualBreakCount="1">
    <brk id="94" max="1048575" man="1"/>
  </colBreaks>
  <ignoredErrors>
    <ignoredError sqref="BN13:BN15" formula="1"/>
    <ignoredError sqref="BN150:BN196 BN47:BN77 BN113:BN117 BN119:BN148 BN41:BN45 BN16:BN39 BN79:BN111" formula="1" formulaRange="1"/>
    <ignoredError sqref="BN239:BN242 BO121:CF121 CH121 CP121 BN221:BN226 BN244 BN197:BN218 BN246:BN281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2016-01-26T18:13:13Z</cp:lastPrinted>
  <dcterms:created xsi:type="dcterms:W3CDTF">2010-02-24T14:16:20Z</dcterms:created>
  <dcterms:modified xsi:type="dcterms:W3CDTF">2016-01-26T18:13:28Z</dcterms:modified>
</cp:coreProperties>
</file>