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665" windowWidth="9255" windowHeight="8580" tabRatio="650"/>
  </bookViews>
  <sheets>
    <sheet name="EST-OCT" sheetId="1" r:id="rId1"/>
  </sheets>
  <definedNames>
    <definedName name="_xlnm._FilterDatabase" localSheetId="0" hidden="1">'EST-OCT'!$B$8:$AD$278</definedName>
    <definedName name="_xlnm.Print_Area" localSheetId="0">'EST-OCT'!$B$3:$DP$278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DL256" i="1" l="1"/>
  <c r="DK256" i="1"/>
  <c r="DJ256" i="1"/>
  <c r="DL292" i="1" l="1"/>
  <c r="DL291" i="1"/>
  <c r="DL290" i="1"/>
  <c r="DL289" i="1"/>
  <c r="DL288" i="1"/>
  <c r="DL287" i="1"/>
  <c r="DL286" i="1"/>
  <c r="DL285" i="1"/>
  <c r="DL284" i="1"/>
  <c r="DL283" i="1"/>
  <c r="DL282" i="1"/>
  <c r="DO269" i="1"/>
  <c r="DO268" i="1"/>
  <c r="DO267" i="1"/>
  <c r="DO266" i="1"/>
  <c r="DO264" i="1"/>
  <c r="DO262" i="1"/>
  <c r="DO258" i="1"/>
  <c r="DO256" i="1"/>
  <c r="DO250" i="1"/>
  <c r="DO249" i="1"/>
  <c r="DO247" i="1"/>
  <c r="DO245" i="1"/>
  <c r="DO241" i="1"/>
  <c r="DO240" i="1"/>
  <c r="DO239" i="1"/>
  <c r="DO238" i="1"/>
  <c r="DO236" i="1"/>
  <c r="DO232" i="1"/>
  <c r="DO231" i="1"/>
  <c r="DO230" i="1"/>
  <c r="DO228" i="1"/>
  <c r="DO227" i="1"/>
  <c r="DO226" i="1"/>
  <c r="DO223" i="1"/>
  <c r="DO222" i="1"/>
  <c r="DO221" i="1"/>
  <c r="DO220" i="1"/>
  <c r="DO218" i="1"/>
  <c r="DO217" i="1"/>
  <c r="DO216" i="1"/>
  <c r="DO211" i="1"/>
  <c r="DO210" i="1"/>
  <c r="DO209" i="1"/>
  <c r="DO208" i="1"/>
  <c r="DO206" i="1"/>
  <c r="DO204" i="1"/>
  <c r="DO202" i="1"/>
  <c r="DO200" i="1"/>
  <c r="DO186" i="1"/>
  <c r="DO184" i="1"/>
  <c r="DO182" i="1"/>
  <c r="DO181" i="1"/>
  <c r="DO180" i="1"/>
  <c r="DO179" i="1"/>
  <c r="DO178" i="1"/>
  <c r="DO177" i="1"/>
  <c r="DO176" i="1"/>
  <c r="DO175" i="1"/>
  <c r="DO174" i="1"/>
  <c r="DO173" i="1"/>
  <c r="DO172" i="1"/>
  <c r="DO171" i="1"/>
  <c r="DO170" i="1"/>
  <c r="DO169" i="1"/>
  <c r="DO168" i="1"/>
  <c r="DO167" i="1"/>
  <c r="DO166" i="1"/>
  <c r="DO165" i="1"/>
  <c r="DO164" i="1"/>
  <c r="DO163" i="1"/>
  <c r="DO162" i="1"/>
  <c r="DO161" i="1"/>
  <c r="DO160" i="1"/>
  <c r="DO159" i="1"/>
  <c r="DO158" i="1"/>
  <c r="DO157" i="1"/>
  <c r="DO156" i="1"/>
  <c r="DO155" i="1"/>
  <c r="DO154" i="1"/>
  <c r="DO153" i="1"/>
  <c r="DO152" i="1"/>
  <c r="DO151" i="1"/>
  <c r="DO150" i="1"/>
  <c r="DO149" i="1"/>
  <c r="DO148" i="1"/>
  <c r="DO146" i="1"/>
  <c r="DO145" i="1"/>
  <c r="DO144" i="1"/>
  <c r="DO143" i="1"/>
  <c r="DO142" i="1"/>
  <c r="DO141" i="1"/>
  <c r="DO140" i="1"/>
  <c r="DO139" i="1"/>
  <c r="DO138" i="1"/>
  <c r="DO137" i="1"/>
  <c r="DO136" i="1"/>
  <c r="DO135" i="1"/>
  <c r="DO134" i="1"/>
  <c r="DO133" i="1"/>
  <c r="DO132" i="1"/>
  <c r="DO131" i="1"/>
  <c r="DO130" i="1"/>
  <c r="DO129" i="1"/>
  <c r="DO128" i="1"/>
  <c r="DO127" i="1"/>
  <c r="DO126" i="1"/>
  <c r="DO125" i="1"/>
  <c r="DO124" i="1"/>
  <c r="DO123" i="1"/>
  <c r="DO122" i="1"/>
  <c r="DO121" i="1"/>
  <c r="DO120" i="1"/>
  <c r="DO119" i="1"/>
  <c r="DO118" i="1"/>
  <c r="DO117" i="1"/>
  <c r="DO116" i="1"/>
  <c r="DO115" i="1"/>
  <c r="DO114" i="1"/>
  <c r="DO113" i="1"/>
  <c r="DO112" i="1"/>
  <c r="DO111" i="1"/>
  <c r="DO110" i="1"/>
  <c r="DO109" i="1"/>
  <c r="DO108" i="1"/>
  <c r="DO107" i="1"/>
  <c r="DO106" i="1"/>
  <c r="DO105" i="1"/>
  <c r="DO104" i="1"/>
  <c r="DO101" i="1"/>
  <c r="DO98" i="1"/>
  <c r="DO95" i="1"/>
  <c r="DO94" i="1"/>
  <c r="DO93" i="1"/>
  <c r="DO92" i="1"/>
  <c r="DO91" i="1"/>
  <c r="DO90" i="1"/>
  <c r="DO89" i="1"/>
  <c r="DO88" i="1"/>
  <c r="DO87" i="1"/>
  <c r="DO86" i="1"/>
  <c r="DO85" i="1"/>
  <c r="DO84" i="1"/>
  <c r="DO83" i="1"/>
  <c r="DO82" i="1"/>
  <c r="DO81" i="1"/>
  <c r="DO80" i="1"/>
  <c r="DO79" i="1"/>
  <c r="DO78" i="1"/>
  <c r="DO77" i="1"/>
  <c r="DO76" i="1"/>
  <c r="DO75" i="1"/>
  <c r="DO74" i="1"/>
  <c r="DO73" i="1"/>
  <c r="DO72" i="1"/>
  <c r="DO71" i="1"/>
  <c r="DO70" i="1"/>
  <c r="DO69" i="1"/>
  <c r="DO68" i="1"/>
  <c r="DO67" i="1"/>
  <c r="DO66" i="1"/>
  <c r="DO65" i="1"/>
  <c r="DO64" i="1"/>
  <c r="DO63" i="1"/>
  <c r="DO62" i="1"/>
  <c r="DO61" i="1"/>
  <c r="DO58" i="1"/>
  <c r="DO57" i="1"/>
  <c r="DO56" i="1"/>
  <c r="DO55" i="1"/>
  <c r="DO54" i="1"/>
  <c r="DO53" i="1"/>
  <c r="DO52" i="1"/>
  <c r="DO51" i="1"/>
  <c r="DO50" i="1"/>
  <c r="DO49" i="1"/>
  <c r="DO48" i="1"/>
  <c r="DO47" i="1"/>
  <c r="DO46" i="1"/>
  <c r="DO45" i="1"/>
  <c r="DO44" i="1"/>
  <c r="DO43" i="1"/>
  <c r="DO42" i="1"/>
  <c r="DO41" i="1"/>
  <c r="DO40" i="1"/>
  <c r="DO39" i="1"/>
  <c r="DO38" i="1"/>
  <c r="DO37" i="1"/>
  <c r="DO36" i="1"/>
  <c r="DO35" i="1"/>
  <c r="DO34" i="1"/>
  <c r="DO33" i="1"/>
  <c r="DO32" i="1"/>
  <c r="DO31" i="1"/>
  <c r="DO30" i="1"/>
  <c r="DO29" i="1"/>
  <c r="DO28" i="1"/>
  <c r="DO27" i="1"/>
  <c r="DO26" i="1"/>
  <c r="DO25" i="1"/>
  <c r="DO24" i="1"/>
  <c r="DO23" i="1"/>
  <c r="DO22" i="1"/>
  <c r="DO21" i="1"/>
  <c r="DO20" i="1"/>
  <c r="DO19" i="1"/>
  <c r="DO18" i="1"/>
  <c r="DO17" i="1"/>
  <c r="DO16" i="1"/>
  <c r="DN269" i="1"/>
  <c r="DN268" i="1"/>
  <c r="DN267" i="1"/>
  <c r="DN266" i="1"/>
  <c r="DN264" i="1"/>
  <c r="DN262" i="1"/>
  <c r="DN258" i="1"/>
  <c r="DN257" i="1"/>
  <c r="DN256" i="1"/>
  <c r="DN254" i="1"/>
  <c r="DN250" i="1"/>
  <c r="DN249" i="1"/>
  <c r="DN248" i="1"/>
  <c r="DN247" i="1"/>
  <c r="DN245" i="1"/>
  <c r="DN243" i="1"/>
  <c r="DN241" i="1"/>
  <c r="DN240" i="1"/>
  <c r="DN239" i="1"/>
  <c r="DN238" i="1"/>
  <c r="DN236" i="1"/>
  <c r="DN234" i="1"/>
  <c r="DN232" i="1"/>
  <c r="DN231" i="1"/>
  <c r="DN230" i="1"/>
  <c r="DN229" i="1"/>
  <c r="DN228" i="1"/>
  <c r="DN227" i="1"/>
  <c r="DN226" i="1"/>
  <c r="DN225" i="1"/>
  <c r="DN224" i="1"/>
  <c r="DN223" i="1"/>
  <c r="DN222" i="1"/>
  <c r="DN221" i="1"/>
  <c r="DN220" i="1"/>
  <c r="DN218" i="1"/>
  <c r="DN217" i="1"/>
  <c r="DN216" i="1"/>
  <c r="DN215" i="1"/>
  <c r="DN213" i="1"/>
  <c r="DN211" i="1"/>
  <c r="DN210" i="1"/>
  <c r="DN209" i="1"/>
  <c r="DN208" i="1"/>
  <c r="DN207" i="1"/>
  <c r="DN206" i="1"/>
  <c r="DN204" i="1"/>
  <c r="DN202" i="1"/>
  <c r="DN200" i="1"/>
  <c r="DN198" i="1"/>
  <c r="DN186" i="1"/>
  <c r="DN185" i="1"/>
  <c r="DN184" i="1"/>
  <c r="DN183" i="1"/>
  <c r="DN182" i="1"/>
  <c r="DN181" i="1"/>
  <c r="DN180" i="1"/>
  <c r="DN179" i="1"/>
  <c r="DN178" i="1"/>
  <c r="DN177" i="1"/>
  <c r="DN176" i="1"/>
  <c r="DN175" i="1"/>
  <c r="DN174" i="1"/>
  <c r="DN173" i="1"/>
  <c r="DN172" i="1"/>
  <c r="DN171" i="1"/>
  <c r="DN170" i="1"/>
  <c r="DN169" i="1"/>
  <c r="DN168" i="1"/>
  <c r="DN167" i="1"/>
  <c r="DN166" i="1"/>
  <c r="DN165" i="1"/>
  <c r="DN164" i="1"/>
  <c r="DN163" i="1"/>
  <c r="DN162" i="1"/>
  <c r="DN161" i="1"/>
  <c r="DN160" i="1"/>
  <c r="DN159" i="1"/>
  <c r="DN158" i="1"/>
  <c r="DN157" i="1"/>
  <c r="DN156" i="1"/>
  <c r="DN155" i="1"/>
  <c r="DN154" i="1"/>
  <c r="DN153" i="1"/>
  <c r="DN152" i="1"/>
  <c r="DN151" i="1"/>
  <c r="DN150" i="1"/>
  <c r="DN149" i="1"/>
  <c r="DN148" i="1"/>
  <c r="DN147" i="1"/>
  <c r="DN146" i="1"/>
  <c r="DN145" i="1"/>
  <c r="DN144" i="1"/>
  <c r="DN143" i="1"/>
  <c r="DN142" i="1"/>
  <c r="DN141" i="1"/>
  <c r="DN140" i="1"/>
  <c r="DN139" i="1"/>
  <c r="DN138" i="1"/>
  <c r="DN137" i="1"/>
  <c r="DN136" i="1"/>
  <c r="DN135" i="1"/>
  <c r="DN134" i="1"/>
  <c r="DN133" i="1"/>
  <c r="DN132" i="1"/>
  <c r="DN131" i="1"/>
  <c r="DN130" i="1"/>
  <c r="DN129" i="1"/>
  <c r="DN128" i="1"/>
  <c r="DN127" i="1"/>
  <c r="DN126" i="1"/>
  <c r="DN125" i="1"/>
  <c r="DN124" i="1"/>
  <c r="DN123" i="1"/>
  <c r="DN122" i="1"/>
  <c r="DN121" i="1"/>
  <c r="DN120" i="1"/>
  <c r="DN119" i="1"/>
  <c r="DN118" i="1"/>
  <c r="DN117" i="1"/>
  <c r="DN116" i="1"/>
  <c r="DN115" i="1"/>
  <c r="DN114" i="1"/>
  <c r="DN113" i="1"/>
  <c r="DN112" i="1"/>
  <c r="DN111" i="1"/>
  <c r="DN110" i="1"/>
  <c r="DN109" i="1"/>
  <c r="DN108" i="1"/>
  <c r="DN107" i="1"/>
  <c r="DN106" i="1"/>
  <c r="DN105" i="1"/>
  <c r="DN104" i="1"/>
  <c r="DN103" i="1"/>
  <c r="DN102" i="1"/>
  <c r="DN101" i="1"/>
  <c r="DN100" i="1"/>
  <c r="DN98" i="1"/>
  <c r="DN97" i="1"/>
  <c r="DN95" i="1"/>
  <c r="DN94" i="1"/>
  <c r="DN93" i="1"/>
  <c r="DN92" i="1"/>
  <c r="DN91" i="1"/>
  <c r="DN90" i="1"/>
  <c r="DN89" i="1"/>
  <c r="DN88" i="1"/>
  <c r="DN87" i="1"/>
  <c r="DN86" i="1"/>
  <c r="DN85" i="1"/>
  <c r="DN84" i="1"/>
  <c r="DN83" i="1"/>
  <c r="DN82" i="1"/>
  <c r="DN81" i="1"/>
  <c r="DN80" i="1"/>
  <c r="DN79" i="1"/>
  <c r="DN78" i="1"/>
  <c r="DN77" i="1"/>
  <c r="DN76" i="1"/>
  <c r="DN75" i="1"/>
  <c r="DN74" i="1"/>
  <c r="DN73" i="1"/>
  <c r="DN72" i="1"/>
  <c r="DN71" i="1"/>
  <c r="DN70" i="1"/>
  <c r="DN69" i="1"/>
  <c r="DN68" i="1"/>
  <c r="DN67" i="1"/>
  <c r="DN66" i="1"/>
  <c r="DN65" i="1"/>
  <c r="DN64" i="1"/>
  <c r="DN63" i="1"/>
  <c r="DN62" i="1"/>
  <c r="DN61" i="1"/>
  <c r="DN60" i="1"/>
  <c r="DN58" i="1"/>
  <c r="DN57" i="1"/>
  <c r="DN56" i="1"/>
  <c r="DN55" i="1"/>
  <c r="DN54" i="1"/>
  <c r="DN53" i="1"/>
  <c r="DN52" i="1"/>
  <c r="DN51" i="1"/>
  <c r="DN50" i="1"/>
  <c r="DN49" i="1"/>
  <c r="DN48" i="1"/>
  <c r="DN47" i="1"/>
  <c r="DN46" i="1"/>
  <c r="DN45" i="1"/>
  <c r="DN44" i="1"/>
  <c r="DN43" i="1"/>
  <c r="DN42" i="1"/>
  <c r="DN41" i="1"/>
  <c r="DN40" i="1"/>
  <c r="DN39" i="1"/>
  <c r="DN38" i="1"/>
  <c r="DN37" i="1"/>
  <c r="DN36" i="1"/>
  <c r="DN35" i="1"/>
  <c r="DN34" i="1"/>
  <c r="DN33" i="1"/>
  <c r="DN32" i="1"/>
  <c r="DN31" i="1"/>
  <c r="DN30" i="1"/>
  <c r="DN29" i="1"/>
  <c r="DN28" i="1"/>
  <c r="DN27" i="1"/>
  <c r="DN26" i="1"/>
  <c r="DN25" i="1"/>
  <c r="DN24" i="1"/>
  <c r="DN23" i="1"/>
  <c r="DN22" i="1"/>
  <c r="DN21" i="1"/>
  <c r="DN20" i="1"/>
  <c r="DN19" i="1"/>
  <c r="DN18" i="1"/>
  <c r="DN17" i="1"/>
  <c r="DN16" i="1"/>
  <c r="DN15" i="1"/>
  <c r="DN13" i="1"/>
  <c r="DM269" i="1"/>
  <c r="DM268" i="1"/>
  <c r="DM267" i="1"/>
  <c r="DM266" i="1"/>
  <c r="DM264" i="1"/>
  <c r="DM262" i="1"/>
  <c r="DM258" i="1"/>
  <c r="DM257" i="1"/>
  <c r="DM256" i="1"/>
  <c r="DM254" i="1"/>
  <c r="DM250" i="1"/>
  <c r="DM249" i="1"/>
  <c r="DM248" i="1"/>
  <c r="DM247" i="1"/>
  <c r="DM245" i="1"/>
  <c r="DM243" i="1"/>
  <c r="DM241" i="1"/>
  <c r="DM240" i="1"/>
  <c r="DM239" i="1"/>
  <c r="DM238" i="1"/>
  <c r="DM236" i="1"/>
  <c r="DM234" i="1"/>
  <c r="DM232" i="1"/>
  <c r="DM231" i="1"/>
  <c r="DM230" i="1"/>
  <c r="DM229" i="1"/>
  <c r="DM228" i="1"/>
  <c r="DM227" i="1"/>
  <c r="DM226" i="1"/>
  <c r="DM225" i="1"/>
  <c r="DM224" i="1"/>
  <c r="DM223" i="1"/>
  <c r="DM222" i="1"/>
  <c r="DM221" i="1"/>
  <c r="DM220" i="1"/>
  <c r="DM218" i="1"/>
  <c r="DM217" i="1"/>
  <c r="DM216" i="1"/>
  <c r="DM215" i="1"/>
  <c r="DM213" i="1"/>
  <c r="DM211" i="1"/>
  <c r="DM210" i="1"/>
  <c r="DM209" i="1"/>
  <c r="DM208" i="1"/>
  <c r="DM207" i="1"/>
  <c r="DM206" i="1"/>
  <c r="DM204" i="1"/>
  <c r="DM202" i="1"/>
  <c r="DM200" i="1"/>
  <c r="DM198" i="1"/>
  <c r="DM186" i="1"/>
  <c r="DM185" i="1"/>
  <c r="DM184" i="1"/>
  <c r="DM183" i="1"/>
  <c r="DM182" i="1"/>
  <c r="DM181" i="1"/>
  <c r="DM180" i="1"/>
  <c r="DM179" i="1"/>
  <c r="DM178" i="1"/>
  <c r="DM177" i="1"/>
  <c r="DM176" i="1"/>
  <c r="DM175" i="1"/>
  <c r="DM174" i="1"/>
  <c r="DM173" i="1"/>
  <c r="DM172" i="1"/>
  <c r="DM171" i="1"/>
  <c r="DM170" i="1"/>
  <c r="DM169" i="1"/>
  <c r="DM168" i="1"/>
  <c r="DM167" i="1"/>
  <c r="DM166" i="1"/>
  <c r="DM165" i="1"/>
  <c r="DM164" i="1"/>
  <c r="DM163" i="1"/>
  <c r="DM162" i="1"/>
  <c r="DM161" i="1"/>
  <c r="DM160" i="1"/>
  <c r="DM159" i="1"/>
  <c r="DM158" i="1"/>
  <c r="DM157" i="1"/>
  <c r="DM156" i="1"/>
  <c r="DM155" i="1"/>
  <c r="DM154" i="1"/>
  <c r="DM153" i="1"/>
  <c r="DM152" i="1"/>
  <c r="DM151" i="1"/>
  <c r="DM150" i="1"/>
  <c r="DM149" i="1"/>
  <c r="DM148" i="1"/>
  <c r="DM147" i="1"/>
  <c r="DM146" i="1"/>
  <c r="DM145" i="1"/>
  <c r="DM144" i="1"/>
  <c r="DM143" i="1"/>
  <c r="DM142" i="1"/>
  <c r="DM141" i="1"/>
  <c r="DM140" i="1"/>
  <c r="DM139" i="1"/>
  <c r="DM138" i="1"/>
  <c r="DM137" i="1"/>
  <c r="DM136" i="1"/>
  <c r="DM135" i="1"/>
  <c r="DM134" i="1"/>
  <c r="DM133" i="1"/>
  <c r="DM132" i="1"/>
  <c r="DM131" i="1"/>
  <c r="DM130" i="1"/>
  <c r="DM129" i="1"/>
  <c r="DM128" i="1"/>
  <c r="DM127" i="1"/>
  <c r="DM126" i="1"/>
  <c r="DM125" i="1"/>
  <c r="DM124" i="1"/>
  <c r="DM123" i="1"/>
  <c r="DM122" i="1"/>
  <c r="DM121" i="1"/>
  <c r="DM120" i="1"/>
  <c r="DM119" i="1"/>
  <c r="DM118" i="1"/>
  <c r="DM117" i="1"/>
  <c r="DM116" i="1"/>
  <c r="DM115" i="1"/>
  <c r="DM114" i="1"/>
  <c r="DM113" i="1"/>
  <c r="DM112" i="1"/>
  <c r="DM111" i="1"/>
  <c r="DM110" i="1"/>
  <c r="DM109" i="1"/>
  <c r="DM108" i="1"/>
  <c r="DM107" i="1"/>
  <c r="DM106" i="1"/>
  <c r="DM105" i="1"/>
  <c r="DM104" i="1"/>
  <c r="DM103" i="1"/>
  <c r="DM102" i="1"/>
  <c r="DM101" i="1"/>
  <c r="DM100" i="1"/>
  <c r="DM98" i="1"/>
  <c r="DM97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3" i="1"/>
  <c r="DL267" i="1"/>
  <c r="DL262" i="1"/>
  <c r="DL257" i="1"/>
  <c r="DL254" i="1"/>
  <c r="DL248" i="1"/>
  <c r="DO248" i="1" s="1"/>
  <c r="DL243" i="1"/>
  <c r="DO243" i="1" s="1"/>
  <c r="DL239" i="1"/>
  <c r="DL234" i="1"/>
  <c r="DO234" i="1" s="1"/>
  <c r="DL229" i="1"/>
  <c r="DL278" i="1" s="1"/>
  <c r="DL225" i="1"/>
  <c r="DO225" i="1" s="1"/>
  <c r="DL220" i="1"/>
  <c r="DL215" i="1"/>
  <c r="DL207" i="1"/>
  <c r="DO207" i="1" s="1"/>
  <c r="DL198" i="1"/>
  <c r="DO198" i="1" s="1"/>
  <c r="DL185" i="1"/>
  <c r="DO185" i="1" s="1"/>
  <c r="DL183" i="1"/>
  <c r="DO183" i="1" s="1"/>
  <c r="DL147" i="1"/>
  <c r="DL103" i="1"/>
  <c r="DO103" i="1" s="1"/>
  <c r="DL100" i="1"/>
  <c r="DO100" i="1" s="1"/>
  <c r="DL97" i="1"/>
  <c r="DO97" i="1" s="1"/>
  <c r="DL60" i="1"/>
  <c r="DO60" i="1" s="1"/>
  <c r="DL15" i="1"/>
  <c r="DO15" i="1" s="1"/>
  <c r="DL102" i="1" l="1"/>
  <c r="DO102" i="1" s="1"/>
  <c r="DO147" i="1"/>
  <c r="DL194" i="1"/>
  <c r="DL192" i="1"/>
  <c r="DL13" i="1"/>
  <c r="DO13" i="1" s="1"/>
  <c r="DL293" i="1"/>
  <c r="DO229" i="1"/>
  <c r="DL276" i="1"/>
  <c r="DL224" i="1"/>
  <c r="DO224" i="1" s="1"/>
  <c r="DL213" i="1"/>
  <c r="DO213" i="1" s="1"/>
  <c r="DO215" i="1"/>
  <c r="DK266" i="1"/>
  <c r="DK264" i="1"/>
  <c r="DL295" i="1" l="1"/>
  <c r="CN173" i="1"/>
  <c r="DA173" i="1"/>
  <c r="DK183" i="1"/>
  <c r="DA86" i="1"/>
  <c r="CN86" i="1"/>
  <c r="DK292" i="1" l="1"/>
  <c r="DK291" i="1"/>
  <c r="DK290" i="1"/>
  <c r="DK289" i="1"/>
  <c r="DK288" i="1"/>
  <c r="DK287" i="1"/>
  <c r="DK286" i="1"/>
  <c r="DK285" i="1"/>
  <c r="DK284" i="1"/>
  <c r="DK283" i="1"/>
  <c r="DK282" i="1"/>
  <c r="DK267" i="1"/>
  <c r="DK262" i="1"/>
  <c r="DK257" i="1"/>
  <c r="DK254" i="1"/>
  <c r="DK248" i="1"/>
  <c r="DK243" i="1"/>
  <c r="DK239" i="1"/>
  <c r="DK234" i="1"/>
  <c r="DK229" i="1"/>
  <c r="DK225" i="1"/>
  <c r="DK220" i="1"/>
  <c r="DK215" i="1"/>
  <c r="DK207" i="1"/>
  <c r="DK198" i="1"/>
  <c r="DK185" i="1"/>
  <c r="DK147" i="1"/>
  <c r="DK103" i="1"/>
  <c r="DK100" i="1"/>
  <c r="DK97" i="1"/>
  <c r="DK60" i="1"/>
  <c r="DK15" i="1"/>
  <c r="DK278" i="1" l="1"/>
  <c r="DK276" i="1"/>
  <c r="DK224" i="1"/>
  <c r="DK102" i="1"/>
  <c r="DK192" i="1"/>
  <c r="DK194" i="1"/>
  <c r="DK13" i="1"/>
  <c r="DK293" i="1"/>
  <c r="DK213" i="1"/>
  <c r="DJ266" i="1"/>
  <c r="DJ264" i="1"/>
  <c r="DK295" i="1" l="1"/>
  <c r="DJ220" i="1" l="1"/>
  <c r="DJ292" i="1" l="1"/>
  <c r="DJ291" i="1"/>
  <c r="DJ290" i="1"/>
  <c r="DJ289" i="1"/>
  <c r="DJ288" i="1"/>
  <c r="DJ287" i="1"/>
  <c r="DJ286" i="1"/>
  <c r="DJ285" i="1"/>
  <c r="DJ284" i="1"/>
  <c r="DJ283" i="1"/>
  <c r="DJ282" i="1"/>
  <c r="DJ267" i="1"/>
  <c r="DJ262" i="1"/>
  <c r="DJ257" i="1"/>
  <c r="DO257" i="1" s="1"/>
  <c r="DJ254" i="1"/>
  <c r="DO254" i="1" s="1"/>
  <c r="DJ248" i="1"/>
  <c r="DJ243" i="1"/>
  <c r="DJ239" i="1"/>
  <c r="DJ234" i="1"/>
  <c r="DJ229" i="1"/>
  <c r="DJ278" i="1" s="1"/>
  <c r="DJ225" i="1"/>
  <c r="DJ224" i="1" s="1"/>
  <c r="DJ215" i="1"/>
  <c r="DJ207" i="1"/>
  <c r="DJ198" i="1"/>
  <c r="DJ185" i="1"/>
  <c r="DJ183" i="1"/>
  <c r="DJ147" i="1"/>
  <c r="DJ103" i="1"/>
  <c r="DJ100" i="1"/>
  <c r="DJ97" i="1"/>
  <c r="DJ60" i="1"/>
  <c r="DJ15" i="1"/>
  <c r="DJ276" i="1" l="1"/>
  <c r="DJ213" i="1"/>
  <c r="DJ194" i="1"/>
  <c r="DJ102" i="1"/>
  <c r="DJ293" i="1"/>
  <c r="DJ13" i="1"/>
  <c r="DJ192" i="1"/>
  <c r="DI266" i="1"/>
  <c r="DI264" i="1"/>
  <c r="DJ295" i="1" l="1"/>
  <c r="DI292" i="1"/>
  <c r="DI291" i="1"/>
  <c r="DI290" i="1"/>
  <c r="DI289" i="1"/>
  <c r="DI288" i="1"/>
  <c r="DI287" i="1"/>
  <c r="DI286" i="1"/>
  <c r="DI285" i="1"/>
  <c r="DI284" i="1"/>
  <c r="DI283" i="1"/>
  <c r="DI282" i="1"/>
  <c r="DI267" i="1"/>
  <c r="DI262" i="1"/>
  <c r="DI257" i="1"/>
  <c r="DI254" i="1"/>
  <c r="DI248" i="1"/>
  <c r="DI243" i="1"/>
  <c r="DI239" i="1"/>
  <c r="DI234" i="1"/>
  <c r="DI229" i="1"/>
  <c r="DI225" i="1"/>
  <c r="DI220" i="1"/>
  <c r="DI215" i="1"/>
  <c r="DI207" i="1"/>
  <c r="DI198" i="1"/>
  <c r="DI185" i="1"/>
  <c r="DI183" i="1"/>
  <c r="DI147" i="1"/>
  <c r="DI103" i="1"/>
  <c r="DI100" i="1"/>
  <c r="DI97" i="1"/>
  <c r="DI60" i="1"/>
  <c r="DI15" i="1"/>
  <c r="DI224" i="1" l="1"/>
  <c r="DI276" i="1"/>
  <c r="DI278" i="1"/>
  <c r="DI194" i="1"/>
  <c r="DI102" i="1"/>
  <c r="DI13" i="1"/>
  <c r="DI192" i="1"/>
  <c r="DI293" i="1"/>
  <c r="DI213" i="1"/>
  <c r="DP181" i="1"/>
  <c r="DP160" i="1"/>
  <c r="DP159" i="1"/>
  <c r="DP88" i="1"/>
  <c r="DP73" i="1"/>
  <c r="DP50" i="1"/>
  <c r="DP46" i="1"/>
  <c r="DI295" i="1" l="1"/>
  <c r="DH266" i="1"/>
  <c r="DH264" i="1"/>
  <c r="DH267" i="1" l="1"/>
  <c r="DH262" i="1"/>
  <c r="DH257" i="1"/>
  <c r="DH254" i="1"/>
  <c r="DH248" i="1"/>
  <c r="DH243" i="1"/>
  <c r="DH239" i="1"/>
  <c r="DH234" i="1"/>
  <c r="DH229" i="1"/>
  <c r="DH225" i="1"/>
  <c r="DH220" i="1"/>
  <c r="DH215" i="1"/>
  <c r="DH207" i="1"/>
  <c r="DH198" i="1"/>
  <c r="DH224" i="1" l="1"/>
  <c r="DH213" i="1"/>
  <c r="DH292" i="1"/>
  <c r="DH291" i="1"/>
  <c r="DH290" i="1"/>
  <c r="DH289" i="1"/>
  <c r="DH288" i="1"/>
  <c r="DH287" i="1"/>
  <c r="DH286" i="1"/>
  <c r="DH285" i="1"/>
  <c r="DH284" i="1"/>
  <c r="DH283" i="1"/>
  <c r="DH282" i="1"/>
  <c r="DH278" i="1"/>
  <c r="DH276" i="1"/>
  <c r="DH185" i="1"/>
  <c r="DH183" i="1"/>
  <c r="DH147" i="1"/>
  <c r="DH103" i="1"/>
  <c r="DH100" i="1"/>
  <c r="DH97" i="1"/>
  <c r="DH60" i="1"/>
  <c r="DH15" i="1"/>
  <c r="DH102" i="1" l="1"/>
  <c r="DH194" i="1"/>
  <c r="DH13" i="1"/>
  <c r="DH192" i="1"/>
  <c r="DH293" i="1"/>
  <c r="DG292" i="1"/>
  <c r="DG291" i="1"/>
  <c r="DG290" i="1"/>
  <c r="DG289" i="1"/>
  <c r="DG288" i="1"/>
  <c r="DG287" i="1"/>
  <c r="DG286" i="1"/>
  <c r="DG285" i="1"/>
  <c r="DG284" i="1"/>
  <c r="DG283" i="1"/>
  <c r="DG282" i="1"/>
  <c r="DG267" i="1"/>
  <c r="DG262" i="1"/>
  <c r="DG257" i="1"/>
  <c r="DG254" i="1"/>
  <c r="DG248" i="1"/>
  <c r="DG243" i="1"/>
  <c r="DG239" i="1"/>
  <c r="DG234" i="1"/>
  <c r="DG229" i="1"/>
  <c r="DG225" i="1"/>
  <c r="DG220" i="1"/>
  <c r="DG215" i="1"/>
  <c r="DG207" i="1"/>
  <c r="DG198" i="1"/>
  <c r="DG185" i="1"/>
  <c r="DG183" i="1"/>
  <c r="DG147" i="1"/>
  <c r="DG103" i="1"/>
  <c r="DG15" i="1"/>
  <c r="DG60" i="1"/>
  <c r="DG100" i="1"/>
  <c r="DG97" i="1"/>
  <c r="DH295" i="1" l="1"/>
  <c r="DG278" i="1"/>
  <c r="DG224" i="1"/>
  <c r="DG213" i="1"/>
  <c r="DG276" i="1"/>
  <c r="DG194" i="1"/>
  <c r="DG102" i="1"/>
  <c r="DG192" i="1"/>
  <c r="DG293" i="1"/>
  <c r="DG13" i="1"/>
  <c r="DF292" i="1"/>
  <c r="DF291" i="1"/>
  <c r="DF290" i="1"/>
  <c r="DF289" i="1"/>
  <c r="DF288" i="1"/>
  <c r="DF287" i="1"/>
  <c r="DF286" i="1"/>
  <c r="DF285" i="1"/>
  <c r="DF284" i="1"/>
  <c r="DF283" i="1"/>
  <c r="DF282" i="1"/>
  <c r="DF267" i="1"/>
  <c r="DF262" i="1"/>
  <c r="DF257" i="1"/>
  <c r="DF254" i="1"/>
  <c r="DF248" i="1"/>
  <c r="DF243" i="1"/>
  <c r="DF239" i="1"/>
  <c r="DF234" i="1"/>
  <c r="DF229" i="1"/>
  <c r="DF225" i="1"/>
  <c r="DF220" i="1"/>
  <c r="DF215" i="1"/>
  <c r="DF207" i="1"/>
  <c r="DF198" i="1"/>
  <c r="DF185" i="1"/>
  <c r="DF183" i="1"/>
  <c r="DF147" i="1"/>
  <c r="DF103" i="1"/>
  <c r="DF100" i="1"/>
  <c r="DF97" i="1"/>
  <c r="DF60" i="1"/>
  <c r="DF15" i="1"/>
  <c r="DF224" i="1" l="1"/>
  <c r="DF278" i="1"/>
  <c r="DF276" i="1"/>
  <c r="DF213" i="1"/>
  <c r="DG295" i="1"/>
  <c r="DF194" i="1"/>
  <c r="DF102" i="1"/>
  <c r="DF192" i="1"/>
  <c r="DF13" i="1"/>
  <c r="DF293" i="1"/>
  <c r="DP142" i="1"/>
  <c r="DP127" i="1"/>
  <c r="DP117" i="1"/>
  <c r="DP109" i="1"/>
  <c r="DP94" i="1"/>
  <c r="DP54" i="1"/>
  <c r="DP39" i="1"/>
  <c r="DP29" i="1"/>
  <c r="DP21" i="1"/>
  <c r="DF295" i="1" l="1"/>
  <c r="DE266" i="1" l="1"/>
  <c r="DE264" i="1"/>
  <c r="DE292" i="1" l="1"/>
  <c r="DE291" i="1"/>
  <c r="DE290" i="1"/>
  <c r="DE289" i="1"/>
  <c r="DE288" i="1"/>
  <c r="DE287" i="1"/>
  <c r="DE286" i="1"/>
  <c r="DE285" i="1"/>
  <c r="DE284" i="1"/>
  <c r="DE283" i="1"/>
  <c r="DE282" i="1"/>
  <c r="DE267" i="1"/>
  <c r="DE262" i="1"/>
  <c r="DE257" i="1"/>
  <c r="DE254" i="1"/>
  <c r="DE248" i="1"/>
  <c r="DE243" i="1"/>
  <c r="DE239" i="1"/>
  <c r="DE234" i="1"/>
  <c r="DE229" i="1"/>
  <c r="DE225" i="1"/>
  <c r="DE220" i="1"/>
  <c r="DE215" i="1"/>
  <c r="DE207" i="1"/>
  <c r="DE198" i="1"/>
  <c r="DE185" i="1"/>
  <c r="DE183" i="1"/>
  <c r="DE147" i="1"/>
  <c r="DE103" i="1"/>
  <c r="DE100" i="1"/>
  <c r="DE97" i="1"/>
  <c r="DE60" i="1"/>
  <c r="DE15" i="1"/>
  <c r="DE194" i="1" l="1"/>
  <c r="DE276" i="1"/>
  <c r="DE224" i="1"/>
  <c r="DE278" i="1"/>
  <c r="DE213" i="1"/>
  <c r="DE102" i="1"/>
  <c r="DE192" i="1"/>
  <c r="DE13" i="1"/>
  <c r="DE293" i="1"/>
  <c r="DB257" i="1"/>
  <c r="DE295" i="1" l="1"/>
  <c r="BN256" i="1"/>
  <c r="CA256" i="1"/>
  <c r="CN256" i="1"/>
  <c r="DD266" i="1" l="1"/>
  <c r="DD264" i="1"/>
  <c r="DD282" i="1" l="1"/>
  <c r="DD283" i="1"/>
  <c r="DD284" i="1"/>
  <c r="DD285" i="1"/>
  <c r="DD286" i="1"/>
  <c r="DD287" i="1"/>
  <c r="DD288" i="1"/>
  <c r="DD289" i="1"/>
  <c r="DD290" i="1"/>
  <c r="DD291" i="1"/>
  <c r="DD292" i="1"/>
  <c r="DD15" i="1"/>
  <c r="DD60" i="1"/>
  <c r="DD97" i="1"/>
  <c r="DD100" i="1"/>
  <c r="DD267" i="1"/>
  <c r="DD262" i="1"/>
  <c r="DD257" i="1"/>
  <c r="DD254" i="1"/>
  <c r="DD248" i="1"/>
  <c r="DD243" i="1"/>
  <c r="DD239" i="1"/>
  <c r="DD234" i="1"/>
  <c r="DD229" i="1"/>
  <c r="DD225" i="1"/>
  <c r="DD220" i="1"/>
  <c r="DD215" i="1"/>
  <c r="DD207" i="1"/>
  <c r="DD198" i="1"/>
  <c r="DD147" i="1"/>
  <c r="DD183" i="1"/>
  <c r="DD103" i="1"/>
  <c r="DD185" i="1"/>
  <c r="DP241" i="1"/>
  <c r="DP240" i="1"/>
  <c r="DP236" i="1"/>
  <c r="DP231" i="1"/>
  <c r="DP227" i="1"/>
  <c r="DP226" i="1"/>
  <c r="DP217" i="1"/>
  <c r="DP210" i="1"/>
  <c r="DP209" i="1"/>
  <c r="DP256" i="1"/>
  <c r="DA211" i="1"/>
  <c r="DA210" i="1"/>
  <c r="DA209" i="1"/>
  <c r="DA208" i="1"/>
  <c r="CO207" i="1"/>
  <c r="CP207" i="1"/>
  <c r="CQ207" i="1"/>
  <c r="CR207" i="1"/>
  <c r="CS207" i="1"/>
  <c r="CT207" i="1"/>
  <c r="CU207" i="1"/>
  <c r="CV207" i="1"/>
  <c r="CW207" i="1"/>
  <c r="CX207" i="1"/>
  <c r="CY207" i="1"/>
  <c r="CZ207" i="1"/>
  <c r="DA206" i="1"/>
  <c r="DA205" i="1"/>
  <c r="DA204" i="1"/>
  <c r="DA203" i="1"/>
  <c r="DA202" i="1"/>
  <c r="DA201" i="1"/>
  <c r="DA200" i="1"/>
  <c r="CO198" i="1"/>
  <c r="CP198" i="1"/>
  <c r="CQ198" i="1"/>
  <c r="CR198" i="1"/>
  <c r="CS198" i="1"/>
  <c r="CT198" i="1"/>
  <c r="CU198" i="1"/>
  <c r="CV198" i="1"/>
  <c r="CW198" i="1"/>
  <c r="CX198" i="1"/>
  <c r="CY198" i="1"/>
  <c r="CZ198" i="1"/>
  <c r="DA232" i="1"/>
  <c r="DA231" i="1"/>
  <c r="DA230" i="1"/>
  <c r="CO229" i="1"/>
  <c r="CP229" i="1"/>
  <c r="CQ229" i="1"/>
  <c r="CR229" i="1"/>
  <c r="CS229" i="1"/>
  <c r="CT229" i="1"/>
  <c r="CU229" i="1"/>
  <c r="CV229" i="1"/>
  <c r="CW229" i="1"/>
  <c r="CX229" i="1"/>
  <c r="CY229" i="1"/>
  <c r="CZ229" i="1"/>
  <c r="DA228" i="1"/>
  <c r="DA227" i="1"/>
  <c r="DA226" i="1"/>
  <c r="CO225" i="1"/>
  <c r="CP225" i="1"/>
  <c r="CQ225" i="1"/>
  <c r="CR225" i="1"/>
  <c r="CS225" i="1"/>
  <c r="CT225" i="1"/>
  <c r="CU225" i="1"/>
  <c r="CV225" i="1"/>
  <c r="CW225" i="1"/>
  <c r="CX225" i="1"/>
  <c r="CY225" i="1"/>
  <c r="CZ225" i="1"/>
  <c r="DA223" i="1"/>
  <c r="DA222" i="1"/>
  <c r="DA221" i="1"/>
  <c r="CO220" i="1"/>
  <c r="CP220" i="1"/>
  <c r="CQ220" i="1"/>
  <c r="CR220" i="1"/>
  <c r="CS220" i="1"/>
  <c r="CT220" i="1"/>
  <c r="CU220" i="1"/>
  <c r="CV220" i="1"/>
  <c r="CW220" i="1"/>
  <c r="CX220" i="1"/>
  <c r="CY220" i="1"/>
  <c r="CZ220" i="1"/>
  <c r="DA218" i="1"/>
  <c r="DA217" i="1"/>
  <c r="DA216" i="1"/>
  <c r="CO215" i="1"/>
  <c r="CP215" i="1"/>
  <c r="CQ215" i="1"/>
  <c r="CR215" i="1"/>
  <c r="CS215" i="1"/>
  <c r="CT215" i="1"/>
  <c r="CU215" i="1"/>
  <c r="CV215" i="1"/>
  <c r="CW215" i="1"/>
  <c r="CX215" i="1"/>
  <c r="CY215" i="1"/>
  <c r="CZ215" i="1"/>
  <c r="DA214" i="1"/>
  <c r="DA241" i="1"/>
  <c r="DA240" i="1"/>
  <c r="CO239" i="1"/>
  <c r="CP239" i="1"/>
  <c r="CQ239" i="1"/>
  <c r="CR239" i="1"/>
  <c r="CS239" i="1"/>
  <c r="CT239" i="1"/>
  <c r="CU239" i="1"/>
  <c r="CV239" i="1"/>
  <c r="CW239" i="1"/>
  <c r="CX239" i="1"/>
  <c r="CY239" i="1"/>
  <c r="CZ239" i="1"/>
  <c r="DA238" i="1"/>
  <c r="DA237" i="1"/>
  <c r="DA236" i="1"/>
  <c r="CO234" i="1"/>
  <c r="CP234" i="1"/>
  <c r="CQ234" i="1"/>
  <c r="CR234" i="1"/>
  <c r="CS234" i="1"/>
  <c r="CT234" i="1"/>
  <c r="CU234" i="1"/>
  <c r="CV234" i="1"/>
  <c r="CW234" i="1"/>
  <c r="CX234" i="1"/>
  <c r="CY234" i="1"/>
  <c r="CZ234" i="1"/>
  <c r="DA250" i="1"/>
  <c r="DA249" i="1"/>
  <c r="CO248" i="1"/>
  <c r="CP248" i="1"/>
  <c r="CQ248" i="1"/>
  <c r="CR248" i="1"/>
  <c r="CS248" i="1"/>
  <c r="CT248" i="1"/>
  <c r="CU248" i="1"/>
  <c r="CV248" i="1"/>
  <c r="CW248" i="1"/>
  <c r="CX248" i="1"/>
  <c r="CY248" i="1"/>
  <c r="CZ248" i="1"/>
  <c r="DA247" i="1"/>
  <c r="DA246" i="1"/>
  <c r="DA245" i="1"/>
  <c r="CO243" i="1"/>
  <c r="CP243" i="1"/>
  <c r="CQ243" i="1"/>
  <c r="CR243" i="1"/>
  <c r="CS243" i="1"/>
  <c r="CT243" i="1"/>
  <c r="CU243" i="1"/>
  <c r="CV243" i="1"/>
  <c r="CW243" i="1"/>
  <c r="CX243" i="1"/>
  <c r="CY243" i="1"/>
  <c r="CZ243" i="1"/>
  <c r="DA258" i="1"/>
  <c r="CO257" i="1"/>
  <c r="CP257" i="1"/>
  <c r="CQ257" i="1"/>
  <c r="CR257" i="1"/>
  <c r="CS257" i="1"/>
  <c r="CT257" i="1"/>
  <c r="CU257" i="1"/>
  <c r="CV257" i="1"/>
  <c r="CW257" i="1"/>
  <c r="CX257" i="1"/>
  <c r="CY257" i="1"/>
  <c r="CZ257" i="1"/>
  <c r="DA256" i="1"/>
  <c r="CO254" i="1"/>
  <c r="CP254" i="1"/>
  <c r="CQ254" i="1"/>
  <c r="CR254" i="1"/>
  <c r="CS254" i="1"/>
  <c r="CT254" i="1"/>
  <c r="CU254" i="1"/>
  <c r="CV254" i="1"/>
  <c r="CW254" i="1"/>
  <c r="CX254" i="1"/>
  <c r="CY254" i="1"/>
  <c r="CZ254" i="1"/>
  <c r="DA269" i="1"/>
  <c r="DA268" i="1"/>
  <c r="CO262" i="1"/>
  <c r="CO15" i="1"/>
  <c r="CO60" i="1"/>
  <c r="CO97" i="1"/>
  <c r="CO100" i="1"/>
  <c r="CP15" i="1"/>
  <c r="CP60" i="1"/>
  <c r="CP97" i="1"/>
  <c r="CP100" i="1"/>
  <c r="CQ15" i="1"/>
  <c r="CQ60" i="1"/>
  <c r="CQ97" i="1"/>
  <c r="CQ100" i="1"/>
  <c r="CR15" i="1"/>
  <c r="CR60" i="1"/>
  <c r="CR97" i="1"/>
  <c r="CR100" i="1"/>
  <c r="CS15" i="1"/>
  <c r="CS60" i="1"/>
  <c r="CS97" i="1"/>
  <c r="CS100" i="1"/>
  <c r="CT15" i="1"/>
  <c r="CT60" i="1"/>
  <c r="CT97" i="1"/>
  <c r="CU15" i="1"/>
  <c r="CU60" i="1"/>
  <c r="CU97" i="1"/>
  <c r="CU100" i="1"/>
  <c r="CV15" i="1"/>
  <c r="CV60" i="1"/>
  <c r="CV97" i="1"/>
  <c r="CV100" i="1"/>
  <c r="CW15" i="1"/>
  <c r="CW60" i="1"/>
  <c r="CW97" i="1"/>
  <c r="CX15" i="1"/>
  <c r="CX60" i="1"/>
  <c r="CX97" i="1"/>
  <c r="CX100" i="1"/>
  <c r="CY15" i="1"/>
  <c r="CY60" i="1"/>
  <c r="CY97" i="1"/>
  <c r="CZ15" i="1"/>
  <c r="CZ60" i="1"/>
  <c r="CZ97" i="1"/>
  <c r="CO147" i="1"/>
  <c r="CP147" i="1"/>
  <c r="CQ147" i="1"/>
  <c r="CR147" i="1"/>
  <c r="CS147" i="1"/>
  <c r="CT147" i="1"/>
  <c r="CU147" i="1"/>
  <c r="CV147" i="1"/>
  <c r="CW147" i="1"/>
  <c r="CX147" i="1"/>
  <c r="CY147" i="1"/>
  <c r="CZ147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CO103" i="1"/>
  <c r="CP103" i="1"/>
  <c r="CQ103" i="1"/>
  <c r="CR103" i="1"/>
  <c r="CS103" i="1"/>
  <c r="CT103" i="1"/>
  <c r="CU103" i="1"/>
  <c r="CV103" i="1"/>
  <c r="CW103" i="1"/>
  <c r="CX103" i="1"/>
  <c r="CY103" i="1"/>
  <c r="CZ103" i="1"/>
  <c r="CO185" i="1"/>
  <c r="CP185" i="1"/>
  <c r="CQ185" i="1"/>
  <c r="CR185" i="1"/>
  <c r="CS185" i="1"/>
  <c r="CT185" i="1"/>
  <c r="CU185" i="1"/>
  <c r="CV185" i="1"/>
  <c r="CW185" i="1"/>
  <c r="CX185" i="1"/>
  <c r="CY185" i="1"/>
  <c r="CZ185" i="1"/>
  <c r="DA186" i="1"/>
  <c r="DA184" i="1"/>
  <c r="DA182" i="1"/>
  <c r="DA181" i="1"/>
  <c r="DA180" i="1"/>
  <c r="DA179" i="1"/>
  <c r="DA178" i="1"/>
  <c r="DA177" i="1"/>
  <c r="DA176" i="1"/>
  <c r="DA175" i="1"/>
  <c r="DA174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6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98" i="1"/>
  <c r="DA95" i="1"/>
  <c r="DA94" i="1"/>
  <c r="DA93" i="1"/>
  <c r="DA92" i="1"/>
  <c r="DA91" i="1"/>
  <c r="DA90" i="1"/>
  <c r="DA89" i="1"/>
  <c r="DA88" i="1"/>
  <c r="DA87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90" i="1" s="1"/>
  <c r="DA21" i="1"/>
  <c r="DA20" i="1"/>
  <c r="DA285" i="1" s="1"/>
  <c r="DA19" i="1"/>
  <c r="DA287" i="1" s="1"/>
  <c r="DA18" i="1"/>
  <c r="DA17" i="1"/>
  <c r="DA16" i="1"/>
  <c r="DP180" i="1"/>
  <c r="DP182" i="1"/>
  <c r="DP178" i="1"/>
  <c r="DP177" i="1"/>
  <c r="DP176" i="1"/>
  <c r="DP175" i="1"/>
  <c r="DP144" i="1"/>
  <c r="DP137" i="1"/>
  <c r="DP136" i="1"/>
  <c r="DP135" i="1"/>
  <c r="DP134" i="1"/>
  <c r="DP93" i="1"/>
  <c r="DP92" i="1"/>
  <c r="DP91" i="1"/>
  <c r="DP90" i="1"/>
  <c r="DP89" i="1"/>
  <c r="DP49" i="1"/>
  <c r="DP48" i="1"/>
  <c r="DP47" i="1"/>
  <c r="DC266" i="1"/>
  <c r="DC262" i="1" s="1"/>
  <c r="DC264" i="1"/>
  <c r="DC225" i="1"/>
  <c r="DC292" i="1"/>
  <c r="DB292" i="1"/>
  <c r="CZ292" i="1"/>
  <c r="CY292" i="1"/>
  <c r="CX292" i="1"/>
  <c r="CW292" i="1"/>
  <c r="CV292" i="1"/>
  <c r="CU292" i="1"/>
  <c r="CT292" i="1"/>
  <c r="CS292" i="1"/>
  <c r="CR292" i="1"/>
  <c r="CQ292" i="1"/>
  <c r="CP292" i="1"/>
  <c r="CO292" i="1"/>
  <c r="CM292" i="1"/>
  <c r="CL292" i="1"/>
  <c r="CK292" i="1"/>
  <c r="CJ292" i="1"/>
  <c r="CI292" i="1"/>
  <c r="CG292" i="1"/>
  <c r="CF292" i="1"/>
  <c r="CE292" i="1"/>
  <c r="CD292" i="1"/>
  <c r="CC292" i="1"/>
  <c r="DC291" i="1"/>
  <c r="DB291" i="1"/>
  <c r="CZ291" i="1"/>
  <c r="CY291" i="1"/>
  <c r="CX291" i="1"/>
  <c r="CW291" i="1"/>
  <c r="CV291" i="1"/>
  <c r="CU291" i="1"/>
  <c r="CT291" i="1"/>
  <c r="CS291" i="1"/>
  <c r="CR291" i="1"/>
  <c r="CQ291" i="1"/>
  <c r="CP291" i="1"/>
  <c r="CO291" i="1"/>
  <c r="CO293" i="1" s="1"/>
  <c r="CM291" i="1"/>
  <c r="CL291" i="1"/>
  <c r="CK291" i="1"/>
  <c r="CJ291" i="1"/>
  <c r="CI291" i="1"/>
  <c r="CH291" i="1"/>
  <c r="CG291" i="1"/>
  <c r="CF291" i="1"/>
  <c r="CF293" i="1" s="1"/>
  <c r="CE291" i="1"/>
  <c r="CD291" i="1"/>
  <c r="CC291" i="1"/>
  <c r="DC290" i="1"/>
  <c r="DB290" i="1"/>
  <c r="CZ290" i="1"/>
  <c r="CY290" i="1"/>
  <c r="CX290" i="1"/>
  <c r="CW290" i="1"/>
  <c r="CV290" i="1"/>
  <c r="CU290" i="1"/>
  <c r="CT290" i="1"/>
  <c r="CS290" i="1"/>
  <c r="CR290" i="1"/>
  <c r="CQ290" i="1"/>
  <c r="CP290" i="1"/>
  <c r="CP293" i="1" s="1"/>
  <c r="CO290" i="1"/>
  <c r="CM290" i="1"/>
  <c r="CL290" i="1"/>
  <c r="CK290" i="1"/>
  <c r="CJ290" i="1"/>
  <c r="CI290" i="1"/>
  <c r="CH290" i="1"/>
  <c r="CG290" i="1"/>
  <c r="CG293" i="1" s="1"/>
  <c r="CF290" i="1"/>
  <c r="CE290" i="1"/>
  <c r="CD290" i="1"/>
  <c r="CC290" i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Q293" i="1" s="1"/>
  <c r="CP289" i="1"/>
  <c r="CO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M287" i="1"/>
  <c r="CL287" i="1"/>
  <c r="CK287" i="1"/>
  <c r="CJ287" i="1"/>
  <c r="CI287" i="1"/>
  <c r="CH287" i="1"/>
  <c r="CG287" i="1"/>
  <c r="CF287" i="1"/>
  <c r="CE287" i="1"/>
  <c r="CD287" i="1"/>
  <c r="CC287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M286" i="1"/>
  <c r="CL286" i="1"/>
  <c r="CK286" i="1"/>
  <c r="CJ286" i="1"/>
  <c r="CI286" i="1"/>
  <c r="CH286" i="1"/>
  <c r="CG286" i="1"/>
  <c r="CF286" i="1"/>
  <c r="CE286" i="1"/>
  <c r="CD286" i="1"/>
  <c r="CC286" i="1"/>
  <c r="CC293" i="1" s="1"/>
  <c r="DC285" i="1"/>
  <c r="DB285" i="1"/>
  <c r="CZ285" i="1"/>
  <c r="CY285" i="1"/>
  <c r="CX285" i="1"/>
  <c r="CW285" i="1"/>
  <c r="CV285" i="1"/>
  <c r="CU285" i="1"/>
  <c r="CU293" i="1" s="1"/>
  <c r="CT285" i="1"/>
  <c r="CS285" i="1"/>
  <c r="CR285" i="1"/>
  <c r="CQ285" i="1"/>
  <c r="CP285" i="1"/>
  <c r="CO285" i="1"/>
  <c r="CM285" i="1"/>
  <c r="CL285" i="1"/>
  <c r="CL293" i="1" s="1"/>
  <c r="CK285" i="1"/>
  <c r="CJ285" i="1"/>
  <c r="CI285" i="1"/>
  <c r="CH285" i="1"/>
  <c r="CG285" i="1"/>
  <c r="CF285" i="1"/>
  <c r="CE285" i="1"/>
  <c r="CD285" i="1"/>
  <c r="CD293" i="1" s="1"/>
  <c r="CC285" i="1"/>
  <c r="DC284" i="1"/>
  <c r="DC293" i="1" s="1"/>
  <c r="DB284" i="1"/>
  <c r="CX284" i="1"/>
  <c r="CV284" i="1"/>
  <c r="CU284" i="1"/>
  <c r="CS284" i="1"/>
  <c r="CR284" i="1"/>
  <c r="CQ284" i="1"/>
  <c r="CP284" i="1"/>
  <c r="CO284" i="1"/>
  <c r="CM284" i="1"/>
  <c r="CL284" i="1"/>
  <c r="CK284" i="1"/>
  <c r="CJ284" i="1"/>
  <c r="CI284" i="1"/>
  <c r="CH284" i="1"/>
  <c r="CG284" i="1"/>
  <c r="CF284" i="1"/>
  <c r="CD284" i="1"/>
  <c r="CC284" i="1"/>
  <c r="DC283" i="1"/>
  <c r="DB283" i="1"/>
  <c r="CZ283" i="1"/>
  <c r="CY283" i="1"/>
  <c r="CX283" i="1"/>
  <c r="CX293" i="1" s="1"/>
  <c r="CW283" i="1"/>
  <c r="CV283" i="1"/>
  <c r="CU283" i="1"/>
  <c r="CT283" i="1"/>
  <c r="CS283" i="1"/>
  <c r="CR283" i="1"/>
  <c r="CR293" i="1" s="1"/>
  <c r="CQ283" i="1"/>
  <c r="CP283" i="1"/>
  <c r="CO283" i="1"/>
  <c r="CM283" i="1"/>
  <c r="CL283" i="1"/>
  <c r="CK283" i="1"/>
  <c r="CJ283" i="1"/>
  <c r="CI283" i="1"/>
  <c r="CI293" i="1" s="1"/>
  <c r="CH283" i="1"/>
  <c r="CG283" i="1"/>
  <c r="CF283" i="1"/>
  <c r="CE283" i="1"/>
  <c r="CD283" i="1"/>
  <c r="CC283" i="1"/>
  <c r="DC282" i="1"/>
  <c r="DB282" i="1"/>
  <c r="DB293" i="1" s="1"/>
  <c r="CZ282" i="1"/>
  <c r="CY282" i="1"/>
  <c r="CX282" i="1"/>
  <c r="CW282" i="1"/>
  <c r="CV282" i="1"/>
  <c r="CV293" i="1" s="1"/>
  <c r="CU282" i="1"/>
  <c r="CT282" i="1"/>
  <c r="CS282" i="1"/>
  <c r="CS293" i="1" s="1"/>
  <c r="CR282" i="1"/>
  <c r="CQ282" i="1"/>
  <c r="CP282" i="1"/>
  <c r="CO282" i="1"/>
  <c r="CM282" i="1"/>
  <c r="CL282" i="1"/>
  <c r="CK282" i="1"/>
  <c r="CJ282" i="1"/>
  <c r="CJ293" i="1" s="1"/>
  <c r="CI282" i="1"/>
  <c r="CH282" i="1"/>
  <c r="CG282" i="1"/>
  <c r="CF282" i="1"/>
  <c r="CE282" i="1"/>
  <c r="CD282" i="1"/>
  <c r="CC282" i="1"/>
  <c r="CB283" i="1"/>
  <c r="CB293" i="1" s="1"/>
  <c r="DC60" i="1"/>
  <c r="DC103" i="1"/>
  <c r="DC147" i="1"/>
  <c r="DB103" i="1"/>
  <c r="DB147" i="1"/>
  <c r="DB183" i="1"/>
  <c r="DB185" i="1"/>
  <c r="DC257" i="1"/>
  <c r="DC248" i="1"/>
  <c r="DB248" i="1"/>
  <c r="DC243" i="1"/>
  <c r="DB243" i="1"/>
  <c r="DB234" i="1"/>
  <c r="DC234" i="1"/>
  <c r="DB225" i="1"/>
  <c r="DB229" i="1"/>
  <c r="DC229" i="1"/>
  <c r="DB215" i="1"/>
  <c r="DC215" i="1"/>
  <c r="DB207" i="1"/>
  <c r="DC207" i="1"/>
  <c r="DB100" i="1"/>
  <c r="DC100" i="1"/>
  <c r="DB97" i="1"/>
  <c r="DC97" i="1"/>
  <c r="DB60" i="1"/>
  <c r="CB262" i="1"/>
  <c r="CC262" i="1"/>
  <c r="CB257" i="1"/>
  <c r="CC257" i="1"/>
  <c r="CB254" i="1"/>
  <c r="CC254" i="1"/>
  <c r="CB248" i="1"/>
  <c r="CC248" i="1"/>
  <c r="CB243" i="1"/>
  <c r="CC243" i="1"/>
  <c r="CB239" i="1"/>
  <c r="CC239" i="1"/>
  <c r="CB234" i="1"/>
  <c r="CC234" i="1"/>
  <c r="CB229" i="1"/>
  <c r="CC229" i="1"/>
  <c r="CB225" i="1"/>
  <c r="CC225" i="1"/>
  <c r="CB220" i="1"/>
  <c r="CC220" i="1"/>
  <c r="CB215" i="1"/>
  <c r="CC215" i="1"/>
  <c r="CB207" i="1"/>
  <c r="CC207" i="1"/>
  <c r="CB198" i="1"/>
  <c r="CC198" i="1"/>
  <c r="DC220" i="1"/>
  <c r="DC267" i="1"/>
  <c r="DC254" i="1"/>
  <c r="DB254" i="1"/>
  <c r="DC239" i="1"/>
  <c r="DB239" i="1"/>
  <c r="DB220" i="1"/>
  <c r="DC198" i="1"/>
  <c r="DB198" i="1"/>
  <c r="DC185" i="1"/>
  <c r="DC15" i="1"/>
  <c r="DC183" i="1"/>
  <c r="CB147" i="1"/>
  <c r="CC147" i="1"/>
  <c r="CB103" i="1"/>
  <c r="CC103" i="1"/>
  <c r="CB60" i="1"/>
  <c r="CC60" i="1"/>
  <c r="CB15" i="1"/>
  <c r="CC15" i="1"/>
  <c r="DB15" i="1"/>
  <c r="CN123" i="1"/>
  <c r="CN35" i="1"/>
  <c r="CN111" i="1"/>
  <c r="CN23" i="1"/>
  <c r="DB266" i="1"/>
  <c r="DP266" i="1" s="1"/>
  <c r="DB264" i="1"/>
  <c r="DB267" i="1"/>
  <c r="CN269" i="1"/>
  <c r="CN268" i="1"/>
  <c r="CN266" i="1"/>
  <c r="CN264" i="1"/>
  <c r="CN250" i="1"/>
  <c r="CN249" i="1"/>
  <c r="CN247" i="1"/>
  <c r="CN245" i="1"/>
  <c r="CN241" i="1"/>
  <c r="CN240" i="1"/>
  <c r="CN238" i="1"/>
  <c r="CN236" i="1"/>
  <c r="CN232" i="1"/>
  <c r="CN231" i="1"/>
  <c r="CN230" i="1"/>
  <c r="CN228" i="1"/>
  <c r="CN227" i="1"/>
  <c r="CN226" i="1"/>
  <c r="CN223" i="1"/>
  <c r="CN222" i="1"/>
  <c r="CN221" i="1"/>
  <c r="CN218" i="1"/>
  <c r="CN217" i="1"/>
  <c r="CN216" i="1"/>
  <c r="CN211" i="1"/>
  <c r="CN210" i="1"/>
  <c r="CN209" i="1"/>
  <c r="CN208" i="1"/>
  <c r="CN206" i="1"/>
  <c r="CN204" i="1"/>
  <c r="CN202" i="1"/>
  <c r="CN200" i="1"/>
  <c r="DP138" i="1"/>
  <c r="DP179" i="1"/>
  <c r="DP37" i="1"/>
  <c r="DP125" i="1"/>
  <c r="CN186" i="1"/>
  <c r="CN184" i="1"/>
  <c r="CN182" i="1"/>
  <c r="CN181" i="1"/>
  <c r="CN180" i="1"/>
  <c r="CN179" i="1"/>
  <c r="CN178" i="1"/>
  <c r="CN177" i="1"/>
  <c r="CN176" i="1"/>
  <c r="CN175" i="1"/>
  <c r="CN174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6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2" i="1"/>
  <c r="CN121" i="1"/>
  <c r="CN120" i="1"/>
  <c r="CN119" i="1"/>
  <c r="CN118" i="1"/>
  <c r="CN117" i="1"/>
  <c r="CN116" i="1"/>
  <c r="CN115" i="1"/>
  <c r="CN114" i="1"/>
  <c r="CN113" i="1"/>
  <c r="CN112" i="1"/>
  <c r="CN110" i="1"/>
  <c r="CN109" i="1"/>
  <c r="CN108" i="1"/>
  <c r="CN107" i="1"/>
  <c r="CN106" i="1"/>
  <c r="CN105" i="1"/>
  <c r="CN104" i="1"/>
  <c r="CN98" i="1"/>
  <c r="CN95" i="1"/>
  <c r="CN94" i="1"/>
  <c r="CN93" i="1"/>
  <c r="CN92" i="1"/>
  <c r="CN91" i="1"/>
  <c r="CN90" i="1"/>
  <c r="CN89" i="1"/>
  <c r="CN88" i="1"/>
  <c r="CN87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285" i="1" s="1"/>
  <c r="CN19" i="1"/>
  <c r="CN287" i="1" s="1"/>
  <c r="CN18" i="1"/>
  <c r="CN17" i="1"/>
  <c r="CN16" i="1"/>
  <c r="CZ266" i="1"/>
  <c r="CZ264" i="1"/>
  <c r="CZ101" i="1"/>
  <c r="CZ100" i="1" s="1"/>
  <c r="CZ267" i="1"/>
  <c r="CY266" i="1"/>
  <c r="CY264" i="1"/>
  <c r="CY262" i="1" s="1"/>
  <c r="DP45" i="1"/>
  <c r="CY101" i="1"/>
  <c r="CY100" i="1" s="1"/>
  <c r="CY267" i="1"/>
  <c r="CX267" i="1"/>
  <c r="CX266" i="1"/>
  <c r="CX264" i="1"/>
  <c r="CB292" i="1"/>
  <c r="BZ292" i="1"/>
  <c r="BY292" i="1"/>
  <c r="BX292" i="1"/>
  <c r="CB291" i="1"/>
  <c r="BZ291" i="1"/>
  <c r="BY291" i="1"/>
  <c r="BX291" i="1"/>
  <c r="CB290" i="1"/>
  <c r="BZ290" i="1"/>
  <c r="BY290" i="1"/>
  <c r="B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6" i="1"/>
  <c r="BZ286" i="1"/>
  <c r="BY286" i="1"/>
  <c r="BX286" i="1"/>
  <c r="CB285" i="1"/>
  <c r="BZ285" i="1"/>
  <c r="BY285" i="1"/>
  <c r="BX285" i="1"/>
  <c r="CB284" i="1"/>
  <c r="BZ284" i="1"/>
  <c r="BY284" i="1"/>
  <c r="BX284" i="1"/>
  <c r="BX293" i="1" s="1"/>
  <c r="BZ283" i="1"/>
  <c r="BY283" i="1"/>
  <c r="BX283" i="1"/>
  <c r="CB282" i="1"/>
  <c r="BZ282" i="1"/>
  <c r="BY282" i="1"/>
  <c r="BX282" i="1"/>
  <c r="BW289" i="1"/>
  <c r="DP133" i="1"/>
  <c r="DP87" i="1"/>
  <c r="CW266" i="1"/>
  <c r="CW264" i="1"/>
  <c r="CW101" i="1"/>
  <c r="CW100" i="1" s="1"/>
  <c r="CA32" i="1"/>
  <c r="CA120" i="1"/>
  <c r="CW267" i="1"/>
  <c r="CV264" i="1"/>
  <c r="CV266" i="1"/>
  <c r="CV267" i="1"/>
  <c r="DP124" i="1"/>
  <c r="DP36" i="1"/>
  <c r="CU266" i="1"/>
  <c r="CU264" i="1"/>
  <c r="CU262" i="1" s="1"/>
  <c r="CU267" i="1"/>
  <c r="DP186" i="1"/>
  <c r="DP174" i="1"/>
  <c r="DP172" i="1"/>
  <c r="DP163" i="1"/>
  <c r="DP132" i="1"/>
  <c r="DP131" i="1"/>
  <c r="DP85" i="1"/>
  <c r="DP84" i="1"/>
  <c r="DP78" i="1"/>
  <c r="DP76" i="1"/>
  <c r="DP44" i="1"/>
  <c r="DP51" i="1"/>
  <c r="DP43" i="1"/>
  <c r="DP165" i="1"/>
  <c r="CT266" i="1"/>
  <c r="CT264" i="1"/>
  <c r="CT101" i="1"/>
  <c r="DP171" i="1"/>
  <c r="CT267" i="1"/>
  <c r="CS266" i="1"/>
  <c r="CS264" i="1"/>
  <c r="CS262" i="1" s="1"/>
  <c r="CS267" i="1"/>
  <c r="CR266" i="1"/>
  <c r="CR264" i="1"/>
  <c r="CR262" i="1" s="1"/>
  <c r="CA117" i="1"/>
  <c r="BN117" i="1"/>
  <c r="AC117" i="1"/>
  <c r="P117" i="1"/>
  <c r="CA29" i="1"/>
  <c r="BN29" i="1"/>
  <c r="P29" i="1"/>
  <c r="CR267" i="1"/>
  <c r="DP168" i="1"/>
  <c r="DP119" i="1"/>
  <c r="DP81" i="1"/>
  <c r="DP58" i="1"/>
  <c r="DP31" i="1"/>
  <c r="CQ266" i="1"/>
  <c r="CQ264" i="1"/>
  <c r="CQ262" i="1" s="1"/>
  <c r="CQ267" i="1"/>
  <c r="BW292" i="1"/>
  <c r="BV292" i="1"/>
  <c r="BU292" i="1"/>
  <c r="BT292" i="1"/>
  <c r="BS292" i="1"/>
  <c r="BR292" i="1"/>
  <c r="BQ292" i="1"/>
  <c r="BP292" i="1"/>
  <c r="BW291" i="1"/>
  <c r="BV291" i="1"/>
  <c r="BU291" i="1"/>
  <c r="BT291" i="1"/>
  <c r="BS291" i="1"/>
  <c r="BR291" i="1"/>
  <c r="BQ291" i="1"/>
  <c r="BP291" i="1"/>
  <c r="BW290" i="1"/>
  <c r="BV290" i="1"/>
  <c r="BV293" i="1" s="1"/>
  <c r="BU290" i="1"/>
  <c r="BT290" i="1"/>
  <c r="BS290" i="1"/>
  <c r="BR290" i="1"/>
  <c r="BQ290" i="1"/>
  <c r="BP290" i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W286" i="1"/>
  <c r="BV286" i="1"/>
  <c r="BU286" i="1"/>
  <c r="BT286" i="1"/>
  <c r="BS286" i="1"/>
  <c r="BR286" i="1"/>
  <c r="BQ286" i="1"/>
  <c r="BP286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U293" i="1" s="1"/>
  <c r="BT282" i="1"/>
  <c r="BS282" i="1"/>
  <c r="BR282" i="1"/>
  <c r="BQ282" i="1"/>
  <c r="BP282" i="1"/>
  <c r="BO289" i="1"/>
  <c r="BO288" i="1"/>
  <c r="BO292" i="1"/>
  <c r="BO291" i="1"/>
  <c r="BO290" i="1"/>
  <c r="BO287" i="1"/>
  <c r="BO286" i="1"/>
  <c r="BO285" i="1"/>
  <c r="BO284" i="1"/>
  <c r="BO283" i="1"/>
  <c r="BO282" i="1"/>
  <c r="BO293" i="1" s="1"/>
  <c r="CP266" i="1"/>
  <c r="CP264" i="1"/>
  <c r="CA177" i="1"/>
  <c r="BN177" i="1"/>
  <c r="CA90" i="1"/>
  <c r="BN90" i="1"/>
  <c r="CA178" i="1"/>
  <c r="CA176" i="1"/>
  <c r="CA175" i="1"/>
  <c r="BN178" i="1"/>
  <c r="BN176" i="1"/>
  <c r="BN175" i="1"/>
  <c r="CA91" i="1"/>
  <c r="CA89" i="1"/>
  <c r="CA88" i="1"/>
  <c r="BN91" i="1"/>
  <c r="BN89" i="1"/>
  <c r="BN88" i="1"/>
  <c r="CA137" i="1"/>
  <c r="CA136" i="1"/>
  <c r="CA135" i="1"/>
  <c r="CA134" i="1"/>
  <c r="BN137" i="1"/>
  <c r="BN136" i="1"/>
  <c r="BN135" i="1"/>
  <c r="BN134" i="1"/>
  <c r="CA49" i="1"/>
  <c r="CA48" i="1"/>
  <c r="CA47" i="1"/>
  <c r="CA46" i="1"/>
  <c r="BN49" i="1"/>
  <c r="BN48" i="1"/>
  <c r="BN47" i="1"/>
  <c r="BN46" i="1"/>
  <c r="CP267" i="1"/>
  <c r="DP146" i="1"/>
  <c r="DP162" i="1"/>
  <c r="CA179" i="1"/>
  <c r="BN179" i="1"/>
  <c r="CA92" i="1"/>
  <c r="BN92" i="1"/>
  <c r="CA138" i="1"/>
  <c r="BN138" i="1"/>
  <c r="CA50" i="1"/>
  <c r="BN50" i="1"/>
  <c r="CA125" i="1"/>
  <c r="BN125" i="1"/>
  <c r="AC125" i="1"/>
  <c r="P125" i="1"/>
  <c r="CA37" i="1"/>
  <c r="BN37" i="1"/>
  <c r="AC37" i="1"/>
  <c r="P37" i="1"/>
  <c r="CO267" i="1"/>
  <c r="CA269" i="1"/>
  <c r="CA268" i="1"/>
  <c r="CA266" i="1"/>
  <c r="CA264" i="1"/>
  <c r="CA258" i="1"/>
  <c r="CA250" i="1"/>
  <c r="CA249" i="1"/>
  <c r="CA247" i="1"/>
  <c r="CA245" i="1"/>
  <c r="CA241" i="1"/>
  <c r="CA240" i="1"/>
  <c r="CA238" i="1"/>
  <c r="CA236" i="1"/>
  <c r="CA232" i="1"/>
  <c r="CA231" i="1"/>
  <c r="CA230" i="1"/>
  <c r="CA228" i="1"/>
  <c r="CA227" i="1"/>
  <c r="CA226" i="1"/>
  <c r="CA223" i="1"/>
  <c r="CA222" i="1"/>
  <c r="CA221" i="1"/>
  <c r="CA218" i="1"/>
  <c r="CA217" i="1"/>
  <c r="CA216" i="1"/>
  <c r="CA211" i="1"/>
  <c r="CA210" i="1"/>
  <c r="CA209" i="1"/>
  <c r="CA208" i="1"/>
  <c r="CA206" i="1"/>
  <c r="CA204" i="1"/>
  <c r="CA202" i="1"/>
  <c r="CA200" i="1"/>
  <c r="CA186" i="1"/>
  <c r="CA185" i="1"/>
  <c r="CA184" i="1"/>
  <c r="CA183" i="1"/>
  <c r="CA182" i="1"/>
  <c r="CA181" i="1"/>
  <c r="CA180" i="1"/>
  <c r="CA174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6" i="1"/>
  <c r="CA145" i="1"/>
  <c r="CA144" i="1"/>
  <c r="CA143" i="1"/>
  <c r="CA142" i="1"/>
  <c r="CA141" i="1"/>
  <c r="CA140" i="1"/>
  <c r="CA139" i="1"/>
  <c r="CA133" i="1"/>
  <c r="CA132" i="1"/>
  <c r="CA131" i="1"/>
  <c r="CA130" i="1"/>
  <c r="CA129" i="1"/>
  <c r="CA128" i="1"/>
  <c r="CA127" i="1"/>
  <c r="CA126" i="1"/>
  <c r="CA124" i="1"/>
  <c r="CA122" i="1"/>
  <c r="CA121" i="1"/>
  <c r="CA119" i="1"/>
  <c r="CA118" i="1"/>
  <c r="CA116" i="1"/>
  <c r="CA115" i="1"/>
  <c r="CA114" i="1"/>
  <c r="CA113" i="1"/>
  <c r="CA112" i="1"/>
  <c r="CA110" i="1"/>
  <c r="CA109" i="1"/>
  <c r="CA108" i="1"/>
  <c r="CA107" i="1"/>
  <c r="CA106" i="1"/>
  <c r="CA105" i="1"/>
  <c r="CA104" i="1"/>
  <c r="CA101" i="1"/>
  <c r="CA100" i="1"/>
  <c r="CA98" i="1"/>
  <c r="CA97" i="1"/>
  <c r="CA95" i="1"/>
  <c r="CA94" i="1"/>
  <c r="CA93" i="1"/>
  <c r="CA87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56" i="1"/>
  <c r="CA55" i="1"/>
  <c r="CA54" i="1"/>
  <c r="CA53" i="1"/>
  <c r="CA52" i="1"/>
  <c r="CA51" i="1"/>
  <c r="CA45" i="1"/>
  <c r="CA44" i="1"/>
  <c r="CA43" i="1"/>
  <c r="CA42" i="1"/>
  <c r="CA41" i="1"/>
  <c r="CA40" i="1"/>
  <c r="CA39" i="1"/>
  <c r="CA38" i="1"/>
  <c r="CA36" i="1"/>
  <c r="CA34" i="1"/>
  <c r="CA33" i="1"/>
  <c r="CA31" i="1"/>
  <c r="CA30" i="1"/>
  <c r="CA28" i="1"/>
  <c r="CA27" i="1"/>
  <c r="CA26" i="1"/>
  <c r="CA25" i="1"/>
  <c r="CA24" i="1"/>
  <c r="CA22" i="1"/>
  <c r="CA21" i="1"/>
  <c r="CA284" i="1" s="1"/>
  <c r="CA20" i="1"/>
  <c r="CA285" i="1" s="1"/>
  <c r="CA19" i="1"/>
  <c r="CA18" i="1"/>
  <c r="CA17" i="1"/>
  <c r="CA16" i="1"/>
  <c r="CA286" i="1"/>
  <c r="DP158" i="1"/>
  <c r="DP157" i="1"/>
  <c r="DP156" i="1"/>
  <c r="DP143" i="1"/>
  <c r="DP115" i="1"/>
  <c r="DP114" i="1"/>
  <c r="DP113" i="1"/>
  <c r="DP95" i="1"/>
  <c r="DP71" i="1"/>
  <c r="DP70" i="1"/>
  <c r="DP69" i="1"/>
  <c r="DP55" i="1"/>
  <c r="DP27" i="1"/>
  <c r="DP26" i="1"/>
  <c r="DP25" i="1"/>
  <c r="AP267" i="1"/>
  <c r="BO267" i="1"/>
  <c r="CM267" i="1"/>
  <c r="CM262" i="1"/>
  <c r="CM257" i="1"/>
  <c r="CM254" i="1"/>
  <c r="CM248" i="1"/>
  <c r="CM243" i="1"/>
  <c r="CM239" i="1"/>
  <c r="CM234" i="1"/>
  <c r="CM229" i="1"/>
  <c r="CM225" i="1"/>
  <c r="CM220" i="1"/>
  <c r="CM215" i="1"/>
  <c r="CM207" i="1"/>
  <c r="CM198" i="1"/>
  <c r="CM185" i="1"/>
  <c r="CM183" i="1"/>
  <c r="CM147" i="1"/>
  <c r="CM103" i="1"/>
  <c r="CM100" i="1"/>
  <c r="CM97" i="1"/>
  <c r="CM60" i="1"/>
  <c r="CM15" i="1"/>
  <c r="CM293" i="1"/>
  <c r="DP269" i="1"/>
  <c r="BN269" i="1"/>
  <c r="BN266" i="1"/>
  <c r="AC266" i="1"/>
  <c r="AC264" i="1"/>
  <c r="AC262" i="1" s="1"/>
  <c r="P266" i="1"/>
  <c r="P264" i="1"/>
  <c r="P262" i="1" s="1"/>
  <c r="CL262" i="1"/>
  <c r="CK262" i="1"/>
  <c r="CJ262" i="1"/>
  <c r="CI262" i="1"/>
  <c r="CH262" i="1"/>
  <c r="CG262" i="1"/>
  <c r="CF262" i="1"/>
  <c r="CE262" i="1"/>
  <c r="CD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B262" i="1"/>
  <c r="AA262" i="1"/>
  <c r="Z262" i="1"/>
  <c r="Y262" i="1"/>
  <c r="X262" i="1"/>
  <c r="W262" i="1"/>
  <c r="V262" i="1"/>
  <c r="U262" i="1"/>
  <c r="T262" i="1"/>
  <c r="S262" i="1"/>
  <c r="R262" i="1"/>
  <c r="Q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L267" i="1"/>
  <c r="CK267" i="1"/>
  <c r="CJ267" i="1"/>
  <c r="CI267" i="1"/>
  <c r="CN267" i="1" s="1"/>
  <c r="CH267" i="1"/>
  <c r="CG267" i="1"/>
  <c r="CF267" i="1"/>
  <c r="CE267" i="1"/>
  <c r="CD267" i="1"/>
  <c r="CC267" i="1"/>
  <c r="CB267" i="1"/>
  <c r="BZ267" i="1"/>
  <c r="BY267" i="1"/>
  <c r="BX267" i="1"/>
  <c r="BW267" i="1"/>
  <c r="BV267" i="1"/>
  <c r="BU267" i="1"/>
  <c r="BT267" i="1"/>
  <c r="BS267" i="1"/>
  <c r="BR267" i="1"/>
  <c r="BQ267" i="1"/>
  <c r="BP267" i="1"/>
  <c r="CA267" i="1" s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Q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P269" i="1"/>
  <c r="P268" i="1"/>
  <c r="P267" i="1" s="1"/>
  <c r="D254" i="1"/>
  <c r="D257" i="1"/>
  <c r="BO254" i="1"/>
  <c r="BO257" i="1"/>
  <c r="D248" i="1"/>
  <c r="AD248" i="1"/>
  <c r="AD254" i="1"/>
  <c r="AD257" i="1"/>
  <c r="AC250" i="1"/>
  <c r="AC249" i="1"/>
  <c r="P250" i="1"/>
  <c r="P248" i="1" s="1"/>
  <c r="P249" i="1"/>
  <c r="AC247" i="1"/>
  <c r="AC245" i="1"/>
  <c r="Q248" i="1"/>
  <c r="Q254" i="1"/>
  <c r="Q257" i="1"/>
  <c r="P247" i="1"/>
  <c r="P245" i="1"/>
  <c r="P243" i="1" s="1"/>
  <c r="BN268" i="1"/>
  <c r="BN264" i="1"/>
  <c r="BN262" i="1" s="1"/>
  <c r="DP268" i="1"/>
  <c r="CL257" i="1"/>
  <c r="CL254" i="1"/>
  <c r="CL248" i="1"/>
  <c r="CL243" i="1"/>
  <c r="CL239" i="1"/>
  <c r="CL234" i="1"/>
  <c r="CL229" i="1"/>
  <c r="CL225" i="1"/>
  <c r="CL220" i="1"/>
  <c r="CL215" i="1"/>
  <c r="CL207" i="1"/>
  <c r="CL198" i="1"/>
  <c r="CL185" i="1"/>
  <c r="CL183" i="1"/>
  <c r="CL147" i="1"/>
  <c r="CL103" i="1"/>
  <c r="CL100" i="1"/>
  <c r="CL97" i="1"/>
  <c r="CL60" i="1"/>
  <c r="CL15" i="1"/>
  <c r="DP267" i="1"/>
  <c r="DP170" i="1"/>
  <c r="DP169" i="1"/>
  <c r="DP155" i="1"/>
  <c r="DP130" i="1"/>
  <c r="DP129" i="1"/>
  <c r="DP128" i="1"/>
  <c r="DP112" i="1"/>
  <c r="DP82" i="1"/>
  <c r="DP42" i="1"/>
  <c r="DP41" i="1"/>
  <c r="DP40" i="1"/>
  <c r="DP24" i="1"/>
  <c r="DP68" i="1"/>
  <c r="DP72" i="1"/>
  <c r="DP83" i="1"/>
  <c r="CJ185" i="1"/>
  <c r="CI185" i="1"/>
  <c r="CH185" i="1"/>
  <c r="CG185" i="1"/>
  <c r="CF185" i="1"/>
  <c r="CE185" i="1"/>
  <c r="CD185" i="1"/>
  <c r="CC185" i="1"/>
  <c r="CB185" i="1"/>
  <c r="CK185" i="1"/>
  <c r="CK183" i="1"/>
  <c r="CJ183" i="1"/>
  <c r="CI183" i="1"/>
  <c r="CH183" i="1"/>
  <c r="CG183" i="1"/>
  <c r="CF183" i="1"/>
  <c r="CE183" i="1"/>
  <c r="CD183" i="1"/>
  <c r="CC183" i="1"/>
  <c r="CB183" i="1"/>
  <c r="CK97" i="1"/>
  <c r="CJ97" i="1"/>
  <c r="CI97" i="1"/>
  <c r="CH97" i="1"/>
  <c r="CG97" i="1"/>
  <c r="CF97" i="1"/>
  <c r="CE97" i="1"/>
  <c r="CD97" i="1"/>
  <c r="CC97" i="1"/>
  <c r="CB97" i="1"/>
  <c r="CK100" i="1"/>
  <c r="CJ100" i="1"/>
  <c r="CI100" i="1"/>
  <c r="CH100" i="1"/>
  <c r="CG100" i="1"/>
  <c r="CF100" i="1"/>
  <c r="CD100" i="1"/>
  <c r="CC100" i="1"/>
  <c r="CB100" i="1"/>
  <c r="CK257" i="1"/>
  <c r="CK254" i="1"/>
  <c r="CK248" i="1"/>
  <c r="CK243" i="1"/>
  <c r="CK239" i="1"/>
  <c r="CK234" i="1"/>
  <c r="CK229" i="1"/>
  <c r="CK225" i="1"/>
  <c r="CK220" i="1"/>
  <c r="CK215" i="1"/>
  <c r="CK207" i="1"/>
  <c r="CK198" i="1"/>
  <c r="CK147" i="1"/>
  <c r="CK103" i="1"/>
  <c r="CK60" i="1"/>
  <c r="CK15" i="1"/>
  <c r="CK293" i="1"/>
  <c r="BN133" i="1"/>
  <c r="BN45" i="1"/>
  <c r="CJ274" i="1"/>
  <c r="CJ190" i="1"/>
  <c r="CJ257" i="1"/>
  <c r="CJ254" i="1"/>
  <c r="CJ248" i="1"/>
  <c r="CJ243" i="1"/>
  <c r="CJ239" i="1"/>
  <c r="CJ234" i="1"/>
  <c r="CJ229" i="1"/>
  <c r="CJ225" i="1"/>
  <c r="CJ220" i="1"/>
  <c r="CJ215" i="1"/>
  <c r="CJ207" i="1"/>
  <c r="CJ198" i="1"/>
  <c r="CJ147" i="1"/>
  <c r="CJ103" i="1"/>
  <c r="CJ60" i="1"/>
  <c r="CJ15" i="1"/>
  <c r="CN258" i="1"/>
  <c r="BN144" i="1"/>
  <c r="BN94" i="1"/>
  <c r="CH56" i="1"/>
  <c r="BN56" i="1"/>
  <c r="BN181" i="1"/>
  <c r="CN56" i="1"/>
  <c r="CI60" i="1"/>
  <c r="CI103" i="1"/>
  <c r="CH274" i="1"/>
  <c r="CH257" i="1"/>
  <c r="CH254" i="1"/>
  <c r="CH248" i="1"/>
  <c r="CH239" i="1"/>
  <c r="CH234" i="1"/>
  <c r="CH229" i="1"/>
  <c r="CH225" i="1"/>
  <c r="CH220" i="1"/>
  <c r="CH215" i="1"/>
  <c r="CH207" i="1"/>
  <c r="CH198" i="1"/>
  <c r="CH190" i="1"/>
  <c r="CH147" i="1"/>
  <c r="CH103" i="1"/>
  <c r="CH60" i="1"/>
  <c r="CH15" i="1"/>
  <c r="DP154" i="1"/>
  <c r="CH243" i="1"/>
  <c r="CI190" i="1"/>
  <c r="CI147" i="1"/>
  <c r="CI274" i="1"/>
  <c r="CG257" i="1"/>
  <c r="CG254" i="1"/>
  <c r="CG248" i="1"/>
  <c r="CG239" i="1"/>
  <c r="CG234" i="1"/>
  <c r="CG229" i="1"/>
  <c r="CG225" i="1"/>
  <c r="CG220" i="1"/>
  <c r="CG215" i="1"/>
  <c r="CG207" i="1"/>
  <c r="CG198" i="1"/>
  <c r="CG147" i="1"/>
  <c r="CG103" i="1"/>
  <c r="CG60" i="1"/>
  <c r="CG15" i="1"/>
  <c r="CG243" i="1"/>
  <c r="BY293" i="1"/>
  <c r="BQ293" i="1"/>
  <c r="BZ293" i="1"/>
  <c r="BW293" i="1"/>
  <c r="BT293" i="1"/>
  <c r="BS293" i="1"/>
  <c r="BR293" i="1"/>
  <c r="BP293" i="1"/>
  <c r="BN174" i="1"/>
  <c r="BN172" i="1"/>
  <c r="BN171" i="1"/>
  <c r="BN132" i="1"/>
  <c r="BN131" i="1"/>
  <c r="BN87" i="1"/>
  <c r="BN85" i="1"/>
  <c r="BN84" i="1"/>
  <c r="BN44" i="1"/>
  <c r="BN43" i="1"/>
  <c r="CI257" i="1"/>
  <c r="CI254" i="1"/>
  <c r="CI248" i="1"/>
  <c r="CI243" i="1"/>
  <c r="CI239" i="1"/>
  <c r="CI234" i="1"/>
  <c r="CI229" i="1"/>
  <c r="CI225" i="1"/>
  <c r="CI220" i="1"/>
  <c r="CI215" i="1"/>
  <c r="CI198" i="1"/>
  <c r="CI207" i="1"/>
  <c r="CI15" i="1"/>
  <c r="DP52" i="1"/>
  <c r="DP57" i="1"/>
  <c r="DP67" i="1"/>
  <c r="DP79" i="1"/>
  <c r="DP140" i="1"/>
  <c r="DP145" i="1"/>
  <c r="DP166" i="1"/>
  <c r="DP141" i="1"/>
  <c r="DP53" i="1"/>
  <c r="DP22" i="1"/>
  <c r="DP110" i="1"/>
  <c r="CF147" i="1"/>
  <c r="DP33" i="1"/>
  <c r="DP121" i="1"/>
  <c r="CF220" i="1"/>
  <c r="CF257" i="1"/>
  <c r="CF254" i="1"/>
  <c r="CF248" i="1"/>
  <c r="CF243" i="1"/>
  <c r="CF239" i="1"/>
  <c r="CF234" i="1"/>
  <c r="CF229" i="1"/>
  <c r="CF225" i="1"/>
  <c r="CF215" i="1"/>
  <c r="CF207" i="1"/>
  <c r="CF198" i="1"/>
  <c r="CF103" i="1"/>
  <c r="CF60" i="1"/>
  <c r="CF15" i="1"/>
  <c r="BN160" i="1"/>
  <c r="BN73" i="1"/>
  <c r="CE101" i="1"/>
  <c r="CE257" i="1"/>
  <c r="CE254" i="1"/>
  <c r="CE248" i="1"/>
  <c r="CE243" i="1"/>
  <c r="CE239" i="1"/>
  <c r="CE234" i="1"/>
  <c r="CE229" i="1"/>
  <c r="CE225" i="1"/>
  <c r="CE220" i="1"/>
  <c r="CE215" i="1"/>
  <c r="CE207" i="1"/>
  <c r="CE198" i="1"/>
  <c r="CE147" i="1"/>
  <c r="CE103" i="1"/>
  <c r="CE60" i="1"/>
  <c r="CE15" i="1"/>
  <c r="CD257" i="1"/>
  <c r="CD254" i="1"/>
  <c r="CD248" i="1"/>
  <c r="CD243" i="1"/>
  <c r="CD239" i="1"/>
  <c r="CD234" i="1"/>
  <c r="CD229" i="1"/>
  <c r="CD225" i="1"/>
  <c r="CD220" i="1"/>
  <c r="CD215" i="1"/>
  <c r="CD207" i="1"/>
  <c r="CD198" i="1"/>
  <c r="CD147" i="1"/>
  <c r="CD103" i="1"/>
  <c r="CD60" i="1"/>
  <c r="CD15" i="1"/>
  <c r="BN258" i="1"/>
  <c r="BN250" i="1"/>
  <c r="BN249" i="1"/>
  <c r="BN247" i="1"/>
  <c r="BN245" i="1"/>
  <c r="BN241" i="1"/>
  <c r="BN240" i="1"/>
  <c r="BN238" i="1"/>
  <c r="BN236" i="1"/>
  <c r="BN232" i="1"/>
  <c r="BN231" i="1"/>
  <c r="BN230" i="1"/>
  <c r="BN228" i="1"/>
  <c r="BN227" i="1"/>
  <c r="BN226" i="1"/>
  <c r="BN223" i="1"/>
  <c r="BN222" i="1"/>
  <c r="BN221" i="1"/>
  <c r="BN218" i="1"/>
  <c r="BN217" i="1"/>
  <c r="BN216" i="1"/>
  <c r="BN211" i="1"/>
  <c r="BN210" i="1"/>
  <c r="BN209" i="1"/>
  <c r="BN208" i="1"/>
  <c r="BN206" i="1"/>
  <c r="BN204" i="1"/>
  <c r="BN202" i="1"/>
  <c r="BN200" i="1"/>
  <c r="BN186" i="1"/>
  <c r="BN185" i="1"/>
  <c r="BN184" i="1"/>
  <c r="BN183" i="1"/>
  <c r="BN182" i="1"/>
  <c r="BN158" i="1"/>
  <c r="BN156" i="1"/>
  <c r="BN180" i="1"/>
  <c r="BN157" i="1"/>
  <c r="BN170" i="1"/>
  <c r="BN169" i="1"/>
  <c r="BN168" i="1"/>
  <c r="BN167" i="1"/>
  <c r="BN166" i="1"/>
  <c r="BN164" i="1"/>
  <c r="BN165" i="1"/>
  <c r="BN163" i="1"/>
  <c r="BN154" i="1"/>
  <c r="BN161" i="1"/>
  <c r="BN159" i="1"/>
  <c r="BN155" i="1"/>
  <c r="BN153" i="1"/>
  <c r="BN152" i="1"/>
  <c r="BN151" i="1"/>
  <c r="BN150" i="1"/>
  <c r="BN149" i="1"/>
  <c r="BN148" i="1"/>
  <c r="BN119" i="1"/>
  <c r="BN146" i="1"/>
  <c r="BN115" i="1"/>
  <c r="BN113" i="1"/>
  <c r="BN143" i="1"/>
  <c r="BN114" i="1"/>
  <c r="BN145" i="1"/>
  <c r="BN130" i="1"/>
  <c r="BN129" i="1"/>
  <c r="BN128" i="1"/>
  <c r="BN127" i="1"/>
  <c r="BN126" i="1"/>
  <c r="BN122" i="1"/>
  <c r="BN124" i="1"/>
  <c r="BN121" i="1"/>
  <c r="BN142" i="1"/>
  <c r="BN141" i="1"/>
  <c r="BN140" i="1"/>
  <c r="BN139" i="1"/>
  <c r="BN110" i="1"/>
  <c r="BN118" i="1"/>
  <c r="BN116" i="1"/>
  <c r="BN112" i="1"/>
  <c r="BN109" i="1"/>
  <c r="BN108" i="1"/>
  <c r="BN107" i="1"/>
  <c r="BN106" i="1"/>
  <c r="BN105" i="1"/>
  <c r="BN104" i="1"/>
  <c r="BN101" i="1"/>
  <c r="BN100" i="1"/>
  <c r="BN98" i="1"/>
  <c r="BN97" i="1"/>
  <c r="BN95" i="1"/>
  <c r="BN75" i="1"/>
  <c r="BN71" i="1"/>
  <c r="BN69" i="1"/>
  <c r="BN93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W192" i="1" s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G102" i="1" s="1"/>
  <c r="AF103" i="1"/>
  <c r="AE103" i="1"/>
  <c r="AD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Y257" i="1"/>
  <c r="BX257" i="1"/>
  <c r="BW257" i="1"/>
  <c r="BV257" i="1"/>
  <c r="BU257" i="1"/>
  <c r="BT257" i="1"/>
  <c r="BS257" i="1"/>
  <c r="BR257" i="1"/>
  <c r="BQ257" i="1"/>
  <c r="BP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BY254" i="1"/>
  <c r="BX254" i="1"/>
  <c r="BW254" i="1"/>
  <c r="BV254" i="1"/>
  <c r="BU254" i="1"/>
  <c r="BT254" i="1"/>
  <c r="BS254" i="1"/>
  <c r="BR254" i="1"/>
  <c r="BQ254" i="1"/>
  <c r="BP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BY248" i="1"/>
  <c r="BX248" i="1"/>
  <c r="BW248" i="1"/>
  <c r="BV248" i="1"/>
  <c r="BU248" i="1"/>
  <c r="BT248" i="1"/>
  <c r="BS248" i="1"/>
  <c r="BR248" i="1"/>
  <c r="BQ248" i="1"/>
  <c r="BP248" i="1"/>
  <c r="BO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O248" i="1"/>
  <c r="N248" i="1"/>
  <c r="M248" i="1"/>
  <c r="L248" i="1"/>
  <c r="K248" i="1"/>
  <c r="J248" i="1"/>
  <c r="I248" i="1"/>
  <c r="H248" i="1"/>
  <c r="G248" i="1"/>
  <c r="F248" i="1"/>
  <c r="E248" i="1"/>
  <c r="BY243" i="1"/>
  <c r="BX243" i="1"/>
  <c r="BW243" i="1"/>
  <c r="BV243" i="1"/>
  <c r="BU243" i="1"/>
  <c r="BT243" i="1"/>
  <c r="BS243" i="1"/>
  <c r="BR243" i="1"/>
  <c r="BQ243" i="1"/>
  <c r="BP243" i="1"/>
  <c r="BO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Q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Y239" i="1"/>
  <c r="BX239" i="1"/>
  <c r="BW239" i="1"/>
  <c r="BV239" i="1"/>
  <c r="BU239" i="1"/>
  <c r="BT239" i="1"/>
  <c r="BS239" i="1"/>
  <c r="BR239" i="1"/>
  <c r="BQ239" i="1"/>
  <c r="BP239" i="1"/>
  <c r="BO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Y234" i="1"/>
  <c r="BX234" i="1"/>
  <c r="BW234" i="1"/>
  <c r="BV234" i="1"/>
  <c r="BU234" i="1"/>
  <c r="BT234" i="1"/>
  <c r="BS234" i="1"/>
  <c r="BR234" i="1"/>
  <c r="BQ234" i="1"/>
  <c r="BP234" i="1"/>
  <c r="BO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Y229" i="1"/>
  <c r="BX229" i="1"/>
  <c r="BW229" i="1"/>
  <c r="BV229" i="1"/>
  <c r="BU229" i="1"/>
  <c r="BT229" i="1"/>
  <c r="BS229" i="1"/>
  <c r="BR229" i="1"/>
  <c r="BQ229" i="1"/>
  <c r="BP229" i="1"/>
  <c r="BO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Y225" i="1"/>
  <c r="BX225" i="1"/>
  <c r="BW225" i="1"/>
  <c r="BW224" i="1" s="1"/>
  <c r="BV225" i="1"/>
  <c r="BU225" i="1"/>
  <c r="BT225" i="1"/>
  <c r="BS225" i="1"/>
  <c r="BR225" i="1"/>
  <c r="BQ225" i="1"/>
  <c r="BP225" i="1"/>
  <c r="BO225" i="1"/>
  <c r="BO224" i="1" s="1"/>
  <c r="BM225" i="1"/>
  <c r="BL225" i="1"/>
  <c r="BK225" i="1"/>
  <c r="BJ225" i="1"/>
  <c r="BI225" i="1"/>
  <c r="BH225" i="1"/>
  <c r="BG225" i="1"/>
  <c r="BF225" i="1"/>
  <c r="BF224" i="1" s="1"/>
  <c r="BE225" i="1"/>
  <c r="BD225" i="1"/>
  <c r="BC225" i="1"/>
  <c r="BB225" i="1"/>
  <c r="BA225" i="1"/>
  <c r="AZ225" i="1"/>
  <c r="AY225" i="1"/>
  <c r="AX225" i="1"/>
  <c r="AX224" i="1" s="1"/>
  <c r="AW225" i="1"/>
  <c r="AV225" i="1"/>
  <c r="AU225" i="1"/>
  <c r="AT225" i="1"/>
  <c r="AS225" i="1"/>
  <c r="AR225" i="1"/>
  <c r="AQ225" i="1"/>
  <c r="AP225" i="1"/>
  <c r="AP224" i="1" s="1"/>
  <c r="AO225" i="1"/>
  <c r="AN225" i="1"/>
  <c r="AM225" i="1"/>
  <c r="AL225" i="1"/>
  <c r="AK225" i="1"/>
  <c r="AJ225" i="1"/>
  <c r="AI225" i="1"/>
  <c r="AH225" i="1"/>
  <c r="AH224" i="1" s="1"/>
  <c r="AG225" i="1"/>
  <c r="AF225" i="1"/>
  <c r="AE225" i="1"/>
  <c r="AD225" i="1"/>
  <c r="AC225" i="1"/>
  <c r="AB225" i="1"/>
  <c r="AA225" i="1"/>
  <c r="Z225" i="1"/>
  <c r="Z224" i="1" s="1"/>
  <c r="Y225" i="1"/>
  <c r="X225" i="1"/>
  <c r="W225" i="1"/>
  <c r="V225" i="1"/>
  <c r="U225" i="1"/>
  <c r="T225" i="1"/>
  <c r="S225" i="1"/>
  <c r="R225" i="1"/>
  <c r="R224" i="1" s="1"/>
  <c r="Q225" i="1"/>
  <c r="P225" i="1"/>
  <c r="O225" i="1"/>
  <c r="N225" i="1"/>
  <c r="M225" i="1"/>
  <c r="L225" i="1"/>
  <c r="K225" i="1"/>
  <c r="J225" i="1"/>
  <c r="J224" i="1" s="1"/>
  <c r="I225" i="1"/>
  <c r="H225" i="1"/>
  <c r="G225" i="1"/>
  <c r="F225" i="1"/>
  <c r="E225" i="1"/>
  <c r="D225" i="1"/>
  <c r="BY220" i="1"/>
  <c r="BX220" i="1"/>
  <c r="BW220" i="1"/>
  <c r="BV220" i="1"/>
  <c r="BU220" i="1"/>
  <c r="BT220" i="1"/>
  <c r="BS220" i="1"/>
  <c r="BR220" i="1"/>
  <c r="BQ220" i="1"/>
  <c r="BP220" i="1"/>
  <c r="BO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Y215" i="1"/>
  <c r="BY213" i="1" s="1"/>
  <c r="BX215" i="1"/>
  <c r="BW215" i="1"/>
  <c r="BV215" i="1"/>
  <c r="BU215" i="1"/>
  <c r="BT215" i="1"/>
  <c r="BS215" i="1"/>
  <c r="BR215" i="1"/>
  <c r="BQ215" i="1"/>
  <c r="BQ213" i="1" s="1"/>
  <c r="BP215" i="1"/>
  <c r="BO215" i="1"/>
  <c r="BM215" i="1"/>
  <c r="BL215" i="1"/>
  <c r="BK215" i="1"/>
  <c r="BJ215" i="1"/>
  <c r="BI215" i="1"/>
  <c r="BH215" i="1"/>
  <c r="BH213" i="1" s="1"/>
  <c r="BG215" i="1"/>
  <c r="BF215" i="1"/>
  <c r="BE215" i="1"/>
  <c r="BD215" i="1"/>
  <c r="BC215" i="1"/>
  <c r="BB215" i="1"/>
  <c r="BA215" i="1"/>
  <c r="AZ215" i="1"/>
  <c r="AZ213" i="1" s="1"/>
  <c r="AY215" i="1"/>
  <c r="AX215" i="1"/>
  <c r="AW215" i="1"/>
  <c r="AV215" i="1"/>
  <c r="AV213" i="1" s="1"/>
  <c r="AU215" i="1"/>
  <c r="AT215" i="1"/>
  <c r="AS215" i="1"/>
  <c r="AR215" i="1"/>
  <c r="AR213" i="1" s="1"/>
  <c r="AQ215" i="1"/>
  <c r="AQ213" i="1" s="1"/>
  <c r="AP215" i="1"/>
  <c r="AO215" i="1"/>
  <c r="AN215" i="1"/>
  <c r="AM215" i="1"/>
  <c r="AL215" i="1"/>
  <c r="AK215" i="1"/>
  <c r="AJ215" i="1"/>
  <c r="AJ213" i="1" s="1"/>
  <c r="AI215" i="1"/>
  <c r="AH215" i="1"/>
  <c r="AG215" i="1"/>
  <c r="AF215" i="1"/>
  <c r="AE215" i="1"/>
  <c r="AD215" i="1"/>
  <c r="AC215" i="1"/>
  <c r="AB215" i="1"/>
  <c r="AB213" i="1" s="1"/>
  <c r="AA215" i="1"/>
  <c r="Z215" i="1"/>
  <c r="Y215" i="1"/>
  <c r="X215" i="1"/>
  <c r="W215" i="1"/>
  <c r="V215" i="1"/>
  <c r="U215" i="1"/>
  <c r="T215" i="1"/>
  <c r="T213" i="1" s="1"/>
  <c r="S215" i="1"/>
  <c r="R215" i="1"/>
  <c r="Q215" i="1"/>
  <c r="P215" i="1"/>
  <c r="O215" i="1"/>
  <c r="N215" i="1"/>
  <c r="M215" i="1"/>
  <c r="L215" i="1"/>
  <c r="L213" i="1" s="1"/>
  <c r="K215" i="1"/>
  <c r="J215" i="1"/>
  <c r="I215" i="1"/>
  <c r="H215" i="1"/>
  <c r="G215" i="1"/>
  <c r="F215" i="1"/>
  <c r="E215" i="1"/>
  <c r="D215" i="1"/>
  <c r="D213" i="1" s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N207" i="1" s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198" i="1"/>
  <c r="BX198" i="1"/>
  <c r="BW198" i="1"/>
  <c r="BV198" i="1"/>
  <c r="BU198" i="1"/>
  <c r="BT198" i="1"/>
  <c r="BS198" i="1"/>
  <c r="BR198" i="1"/>
  <c r="BQ198" i="1"/>
  <c r="BP198" i="1"/>
  <c r="BO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Y147" i="1"/>
  <c r="BX147" i="1"/>
  <c r="BW147" i="1"/>
  <c r="BV147" i="1"/>
  <c r="BU147" i="1"/>
  <c r="BT147" i="1"/>
  <c r="BS147" i="1"/>
  <c r="BS102" i="1" s="1"/>
  <c r="BR147" i="1"/>
  <c r="BQ147" i="1"/>
  <c r="BP147" i="1"/>
  <c r="BO147" i="1"/>
  <c r="BM147" i="1"/>
  <c r="BL147" i="1"/>
  <c r="BK147" i="1"/>
  <c r="BJ147" i="1"/>
  <c r="BI147" i="1"/>
  <c r="BH147" i="1"/>
  <c r="BG147" i="1"/>
  <c r="BG102" i="1" s="1"/>
  <c r="BF147" i="1"/>
  <c r="BE147" i="1"/>
  <c r="BD147" i="1"/>
  <c r="BC147" i="1"/>
  <c r="BB147" i="1"/>
  <c r="BA147" i="1"/>
  <c r="AZ147" i="1"/>
  <c r="AY147" i="1"/>
  <c r="AY102" i="1" s="1"/>
  <c r="AX147" i="1"/>
  <c r="AW147" i="1"/>
  <c r="AV147" i="1"/>
  <c r="AU147" i="1"/>
  <c r="AT147" i="1"/>
  <c r="AS147" i="1"/>
  <c r="AR147" i="1"/>
  <c r="AQ147" i="1"/>
  <c r="AQ102" i="1" s="1"/>
  <c r="AP147" i="1"/>
  <c r="AO147" i="1"/>
  <c r="AN147" i="1"/>
  <c r="AM147" i="1"/>
  <c r="AL147" i="1"/>
  <c r="AK147" i="1"/>
  <c r="AJ147" i="1"/>
  <c r="AI147" i="1"/>
  <c r="AI102" i="1" s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Z207" i="1"/>
  <c r="CA207" i="1" s="1"/>
  <c r="BZ198" i="1"/>
  <c r="BZ243" i="1"/>
  <c r="BZ248" i="1"/>
  <c r="DP249" i="1"/>
  <c r="BZ257" i="1"/>
  <c r="BZ254" i="1"/>
  <c r="DP258" i="1"/>
  <c r="DP250" i="1"/>
  <c r="DP247" i="1"/>
  <c r="DP245" i="1"/>
  <c r="BZ229" i="1"/>
  <c r="BZ225" i="1"/>
  <c r="BZ220" i="1"/>
  <c r="BZ215" i="1"/>
  <c r="BZ239" i="1"/>
  <c r="BZ234" i="1"/>
  <c r="BY60" i="1"/>
  <c r="BX60" i="1"/>
  <c r="BW60" i="1"/>
  <c r="BV60" i="1"/>
  <c r="BU60" i="1"/>
  <c r="BT60" i="1"/>
  <c r="BS60" i="1"/>
  <c r="BR60" i="1"/>
  <c r="BQ60" i="1"/>
  <c r="BP60" i="1"/>
  <c r="BO60" i="1"/>
  <c r="BM60" i="1"/>
  <c r="BM194" i="1" s="1"/>
  <c r="BL60" i="1"/>
  <c r="BK60" i="1"/>
  <c r="BJ60" i="1"/>
  <c r="BI60" i="1"/>
  <c r="BI194" i="1" s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V194" i="1" s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N13" i="1" s="1"/>
  <c r="M60" i="1"/>
  <c r="L60" i="1"/>
  <c r="K60" i="1"/>
  <c r="J60" i="1"/>
  <c r="I60" i="1"/>
  <c r="H60" i="1"/>
  <c r="G60" i="1"/>
  <c r="F60" i="1"/>
  <c r="F13" i="1" s="1"/>
  <c r="E60" i="1"/>
  <c r="D60" i="1"/>
  <c r="BZ60" i="1"/>
  <c r="BZ147" i="1"/>
  <c r="BZ194" i="1" s="1"/>
  <c r="I192" i="1"/>
  <c r="AL192" i="1"/>
  <c r="AC104" i="1"/>
  <c r="AC105" i="1"/>
  <c r="AC106" i="1"/>
  <c r="AC107" i="1"/>
  <c r="AC108" i="1"/>
  <c r="AC109" i="1"/>
  <c r="AC112" i="1"/>
  <c r="AC116" i="1"/>
  <c r="AC118" i="1"/>
  <c r="AC110" i="1"/>
  <c r="AC139" i="1"/>
  <c r="AC140" i="1"/>
  <c r="AC141" i="1"/>
  <c r="AC142" i="1"/>
  <c r="AC121" i="1"/>
  <c r="AC124" i="1"/>
  <c r="AC122" i="1"/>
  <c r="AC126" i="1"/>
  <c r="P105" i="1"/>
  <c r="P106" i="1"/>
  <c r="P107" i="1"/>
  <c r="P108" i="1"/>
  <c r="P109" i="1"/>
  <c r="P112" i="1"/>
  <c r="P116" i="1"/>
  <c r="P118" i="1"/>
  <c r="P110" i="1"/>
  <c r="P139" i="1"/>
  <c r="P140" i="1"/>
  <c r="P141" i="1"/>
  <c r="P142" i="1"/>
  <c r="P121" i="1"/>
  <c r="P124" i="1"/>
  <c r="P122" i="1"/>
  <c r="P126" i="1"/>
  <c r="P104" i="1"/>
  <c r="AC38" i="1"/>
  <c r="AC34" i="1"/>
  <c r="AC36" i="1"/>
  <c r="AC33" i="1"/>
  <c r="AC54" i="1"/>
  <c r="AC53" i="1"/>
  <c r="AC52" i="1"/>
  <c r="AC51" i="1"/>
  <c r="AC22" i="1"/>
  <c r="AC30" i="1"/>
  <c r="AC21" i="1"/>
  <c r="AC20" i="1"/>
  <c r="AC19" i="1"/>
  <c r="AC18" i="1"/>
  <c r="AC17" i="1"/>
  <c r="AC16" i="1"/>
  <c r="P17" i="1"/>
  <c r="P18" i="1"/>
  <c r="P19" i="1"/>
  <c r="P20" i="1"/>
  <c r="P21" i="1"/>
  <c r="P28" i="1"/>
  <c r="P30" i="1"/>
  <c r="P22" i="1"/>
  <c r="P51" i="1"/>
  <c r="P52" i="1"/>
  <c r="P53" i="1"/>
  <c r="P54" i="1"/>
  <c r="P33" i="1"/>
  <c r="P36" i="1"/>
  <c r="P34" i="1"/>
  <c r="P38" i="1"/>
  <c r="P16" i="1"/>
  <c r="DP238" i="1"/>
  <c r="DP232" i="1"/>
  <c r="DP230" i="1"/>
  <c r="DP228" i="1"/>
  <c r="DP223" i="1"/>
  <c r="DP222" i="1"/>
  <c r="DP221" i="1"/>
  <c r="DP218" i="1"/>
  <c r="DP216" i="1"/>
  <c r="DP200" i="1"/>
  <c r="DP204" i="1"/>
  <c r="DP202" i="1"/>
  <c r="DP208" i="1"/>
  <c r="DP104" i="1"/>
  <c r="DP105" i="1"/>
  <c r="DP106" i="1"/>
  <c r="DP107" i="1"/>
  <c r="DP108" i="1"/>
  <c r="DP118" i="1"/>
  <c r="DP126" i="1"/>
  <c r="DP139" i="1"/>
  <c r="DP148" i="1"/>
  <c r="DP149" i="1"/>
  <c r="DP150" i="1"/>
  <c r="DP161" i="1"/>
  <c r="DP63" i="1"/>
  <c r="DP62" i="1"/>
  <c r="DP61" i="1"/>
  <c r="DP74" i="1"/>
  <c r="DP38" i="1"/>
  <c r="DP19" i="1"/>
  <c r="DP17" i="1"/>
  <c r="DP30" i="1"/>
  <c r="DP20" i="1"/>
  <c r="DP18" i="1"/>
  <c r="DP16" i="1"/>
  <c r="AV278" i="1" l="1"/>
  <c r="DP215" i="1"/>
  <c r="V192" i="1"/>
  <c r="DP185" i="1"/>
  <c r="DP239" i="1"/>
  <c r="CY192" i="1"/>
  <c r="DP103" i="1"/>
  <c r="DD213" i="1"/>
  <c r="CA290" i="1"/>
  <c r="CA291" i="1"/>
  <c r="AC15" i="1"/>
  <c r="AC13" i="1" s="1"/>
  <c r="CA292" i="1"/>
  <c r="AE102" i="1"/>
  <c r="AM102" i="1"/>
  <c r="AU102" i="1"/>
  <c r="BC102" i="1"/>
  <c r="BK102" i="1"/>
  <c r="BT102" i="1"/>
  <c r="Z192" i="1"/>
  <c r="BP192" i="1"/>
  <c r="P103" i="1"/>
  <c r="AC103" i="1"/>
  <c r="AC102" i="1" s="1"/>
  <c r="CA283" i="1"/>
  <c r="CA289" i="1"/>
  <c r="AE213" i="1"/>
  <c r="BC213" i="1"/>
  <c r="BK213" i="1"/>
  <c r="BT213" i="1"/>
  <c r="U224" i="1"/>
  <c r="AC224" i="1"/>
  <c r="AK224" i="1"/>
  <c r="AS224" i="1"/>
  <c r="BA224" i="1"/>
  <c r="BI224" i="1"/>
  <c r="BR224" i="1"/>
  <c r="BN267" i="1"/>
  <c r="CV262" i="1"/>
  <c r="CV276" i="1" s="1"/>
  <c r="CZ262" i="1"/>
  <c r="CZ276" i="1" s="1"/>
  <c r="CN290" i="1"/>
  <c r="CN282" i="1"/>
  <c r="DA292" i="1"/>
  <c r="DA286" i="1"/>
  <c r="CE100" i="1"/>
  <c r="CE13" i="1" s="1"/>
  <c r="CE295" i="1" s="1"/>
  <c r="CN289" i="1"/>
  <c r="CN291" i="1"/>
  <c r="CN283" i="1"/>
  <c r="CT224" i="1"/>
  <c r="CN101" i="1"/>
  <c r="CA288" i="1"/>
  <c r="CA282" i="1"/>
  <c r="CN288" i="1"/>
  <c r="CN292" i="1"/>
  <c r="CN286" i="1"/>
  <c r="DP234" i="1"/>
  <c r="BN15" i="1"/>
  <c r="CA287" i="1"/>
  <c r="DP101" i="1"/>
  <c r="CW262" i="1"/>
  <c r="CW276" i="1" s="1"/>
  <c r="DA289" i="1"/>
  <c r="CT262" i="1"/>
  <c r="CX262" i="1"/>
  <c r="CX276" i="1" s="1"/>
  <c r="DA288" i="1"/>
  <c r="DA291" i="1"/>
  <c r="DA283" i="1"/>
  <c r="DA282" i="1"/>
  <c r="DD293" i="1"/>
  <c r="P15" i="1"/>
  <c r="P13" i="1" s="1"/>
  <c r="CN284" i="1"/>
  <c r="CW284" i="1"/>
  <c r="CW293" i="1" s="1"/>
  <c r="CP262" i="1"/>
  <c r="CU278" i="1"/>
  <c r="CH292" i="1"/>
  <c r="CH293" i="1" s="1"/>
  <c r="DP147" i="1"/>
  <c r="CC192" i="1"/>
  <c r="CY284" i="1"/>
  <c r="CY293" i="1" s="1"/>
  <c r="DA101" i="1"/>
  <c r="DA284" i="1" s="1"/>
  <c r="DA264" i="1"/>
  <c r="V194" i="1"/>
  <c r="L192" i="1"/>
  <c r="AD13" i="1"/>
  <c r="BB192" i="1"/>
  <c r="BS192" i="1"/>
  <c r="CZ284" i="1"/>
  <c r="CZ293" i="1" s="1"/>
  <c r="DA266" i="1"/>
  <c r="CP278" i="1"/>
  <c r="DA267" i="1"/>
  <c r="CW278" i="1"/>
  <c r="N192" i="1"/>
  <c r="BL192" i="1"/>
  <c r="DP248" i="1"/>
  <c r="CT284" i="1"/>
  <c r="CT293" i="1" s="1"/>
  <c r="DP15" i="1"/>
  <c r="DP225" i="1"/>
  <c r="DP264" i="1"/>
  <c r="DB262" i="1"/>
  <c r="CE284" i="1"/>
  <c r="CE293" i="1" s="1"/>
  <c r="CT100" i="1"/>
  <c r="DP220" i="1"/>
  <c r="DP257" i="1"/>
  <c r="AL13" i="1"/>
  <c r="BB13" i="1"/>
  <c r="U102" i="1"/>
  <c r="G224" i="1"/>
  <c r="AU224" i="1"/>
  <c r="BR13" i="1"/>
  <c r="BR295" i="1" s="1"/>
  <c r="CT278" i="1"/>
  <c r="BG213" i="1"/>
  <c r="AU192" i="1"/>
  <c r="BK192" i="1"/>
  <c r="AV102" i="1"/>
  <c r="AF192" i="1"/>
  <c r="BD13" i="1"/>
  <c r="BZ213" i="1"/>
  <c r="X13" i="1"/>
  <c r="M192" i="1"/>
  <c r="AM192" i="1"/>
  <c r="BT192" i="1"/>
  <c r="BD102" i="1"/>
  <c r="W192" i="1"/>
  <c r="AV192" i="1"/>
  <c r="D194" i="1"/>
  <c r="E192" i="1"/>
  <c r="AE192" i="1"/>
  <c r="BC192" i="1"/>
  <c r="AN102" i="1"/>
  <c r="F192" i="1"/>
  <c r="AN192" i="1"/>
  <c r="BU192" i="1"/>
  <c r="CM224" i="1"/>
  <c r="BK13" i="1"/>
  <c r="BU13" i="1"/>
  <c r="BU295" i="1" s="1"/>
  <c r="E102" i="1"/>
  <c r="M102" i="1"/>
  <c r="CI278" i="1"/>
  <c r="CS278" i="1"/>
  <c r="M13" i="1"/>
  <c r="V102" i="1"/>
  <c r="AL194" i="1"/>
  <c r="K213" i="1"/>
  <c r="S213" i="1"/>
  <c r="AA213" i="1"/>
  <c r="AI213" i="1"/>
  <c r="AY213" i="1"/>
  <c r="BP213" i="1"/>
  <c r="BX213" i="1"/>
  <c r="J278" i="1"/>
  <c r="R278" i="1"/>
  <c r="Z278" i="1"/>
  <c r="AP278" i="1"/>
  <c r="AX278" i="1"/>
  <c r="BO278" i="1"/>
  <c r="BW278" i="1"/>
  <c r="I224" i="1"/>
  <c r="Q224" i="1"/>
  <c r="Y224" i="1"/>
  <c r="AG224" i="1"/>
  <c r="AO224" i="1"/>
  <c r="AW224" i="1"/>
  <c r="BE224" i="1"/>
  <c r="BM224" i="1"/>
  <c r="BV224" i="1"/>
  <c r="AN278" i="1"/>
  <c r="CI224" i="1"/>
  <c r="CK213" i="1"/>
  <c r="CW192" i="1"/>
  <c r="CV192" i="1"/>
  <c r="AW102" i="1"/>
  <c r="G192" i="1"/>
  <c r="AG192" i="1"/>
  <c r="BV192" i="1"/>
  <c r="CL194" i="1"/>
  <c r="BD192" i="1"/>
  <c r="AN13" i="1"/>
  <c r="BC194" i="1"/>
  <c r="BY278" i="1"/>
  <c r="AP13" i="1"/>
  <c r="CX213" i="1"/>
  <c r="V13" i="1"/>
  <c r="CQ13" i="1"/>
  <c r="CQ295" i="1" s="1"/>
  <c r="AM13" i="1"/>
  <c r="AO102" i="1"/>
  <c r="BM102" i="1"/>
  <c r="BE192" i="1"/>
  <c r="Y194" i="1"/>
  <c r="AV13" i="1"/>
  <c r="BD194" i="1"/>
  <c r="W278" i="1"/>
  <c r="DD224" i="1"/>
  <c r="CH213" i="1"/>
  <c r="CS213" i="1"/>
  <c r="G102" i="1"/>
  <c r="BE102" i="1"/>
  <c r="O192" i="1"/>
  <c r="AO192" i="1"/>
  <c r="BM192" i="1"/>
  <c r="CC194" i="1"/>
  <c r="BE194" i="1"/>
  <c r="BT13" i="1"/>
  <c r="BT295" i="1" s="1"/>
  <c r="BY102" i="1"/>
  <c r="J13" i="1"/>
  <c r="AZ13" i="1"/>
  <c r="CI213" i="1"/>
  <c r="CN229" i="1"/>
  <c r="AK194" i="1"/>
  <c r="AS194" i="1"/>
  <c r="BM13" i="1"/>
  <c r="BV13" i="1"/>
  <c r="BV295" i="1" s="1"/>
  <c r="G278" i="1"/>
  <c r="O278" i="1"/>
  <c r="AE278" i="1"/>
  <c r="AM278" i="1"/>
  <c r="AU278" i="1"/>
  <c r="BC278" i="1"/>
  <c r="BK278" i="1"/>
  <c r="BT278" i="1"/>
  <c r="AP102" i="1"/>
  <c r="CJ278" i="1"/>
  <c r="CN262" i="1"/>
  <c r="CU213" i="1"/>
  <c r="G13" i="1"/>
  <c r="AD194" i="1"/>
  <c r="BA194" i="1"/>
  <c r="BW194" i="1"/>
  <c r="I213" i="1"/>
  <c r="Y213" i="1"/>
  <c r="AO213" i="1"/>
  <c r="AW213" i="1"/>
  <c r="BE213" i="1"/>
  <c r="BM213" i="1"/>
  <c r="BV213" i="1"/>
  <c r="X278" i="1"/>
  <c r="AF278" i="1"/>
  <c r="W224" i="1"/>
  <c r="BK224" i="1"/>
  <c r="CJ224" i="1"/>
  <c r="CL213" i="1"/>
  <c r="CM278" i="1"/>
  <c r="CZ224" i="1"/>
  <c r="CR224" i="1"/>
  <c r="BI102" i="1"/>
  <c r="T192" i="1"/>
  <c r="R194" i="1"/>
  <c r="O102" i="1"/>
  <c r="AG278" i="1"/>
  <c r="AO278" i="1"/>
  <c r="AW278" i="1"/>
  <c r="D192" i="1"/>
  <c r="U192" i="1"/>
  <c r="AD192" i="1"/>
  <c r="AT192" i="1"/>
  <c r="BJ192" i="1"/>
  <c r="X192" i="1"/>
  <c r="J102" i="1"/>
  <c r="BW213" i="1"/>
  <c r="X224" i="1"/>
  <c r="AK13" i="1"/>
  <c r="BE13" i="1"/>
  <c r="K194" i="1"/>
  <c r="AH194" i="1"/>
  <c r="AW13" i="1"/>
  <c r="P194" i="1"/>
  <c r="BF213" i="1"/>
  <c r="BD224" i="1"/>
  <c r="K102" i="1"/>
  <c r="BA102" i="1"/>
  <c r="BZ102" i="1"/>
  <c r="BI13" i="1"/>
  <c r="CP224" i="1"/>
  <c r="BV102" i="1"/>
  <c r="AD213" i="1"/>
  <c r="BJ213" i="1"/>
  <c r="BS213" i="1"/>
  <c r="AC278" i="1"/>
  <c r="BA278" i="1"/>
  <c r="D224" i="1"/>
  <c r="L224" i="1"/>
  <c r="T224" i="1"/>
  <c r="AB224" i="1"/>
  <c r="AJ224" i="1"/>
  <c r="AR224" i="1"/>
  <c r="AZ224" i="1"/>
  <c r="BH224" i="1"/>
  <c r="BQ224" i="1"/>
  <c r="BY224" i="1"/>
  <c r="CX102" i="1"/>
  <c r="CW213" i="1"/>
  <c r="CO213" i="1"/>
  <c r="DD102" i="1"/>
  <c r="AA192" i="1"/>
  <c r="AR13" i="1"/>
  <c r="AR192" i="1"/>
  <c r="BY192" i="1"/>
  <c r="E13" i="1"/>
  <c r="E194" i="1"/>
  <c r="K192" i="1"/>
  <c r="AB13" i="1"/>
  <c r="AS13" i="1"/>
  <c r="AS192" i="1"/>
  <c r="CY224" i="1"/>
  <c r="CQ224" i="1"/>
  <c r="AG13" i="1"/>
  <c r="AG194" i="1"/>
  <c r="S192" i="1"/>
  <c r="BF278" i="1"/>
  <c r="AL102" i="1"/>
  <c r="BB102" i="1"/>
  <c r="O194" i="1"/>
  <c r="O13" i="1"/>
  <c r="BQ192" i="1"/>
  <c r="BH13" i="1"/>
  <c r="BH194" i="1"/>
  <c r="CC213" i="1"/>
  <c r="AF13" i="1"/>
  <c r="AF194" i="1"/>
  <c r="CG192" i="1"/>
  <c r="CG13" i="1"/>
  <c r="CG295" i="1" s="1"/>
  <c r="AH278" i="1"/>
  <c r="AH213" i="1"/>
  <c r="BH192" i="1"/>
  <c r="X102" i="1"/>
  <c r="X194" i="1"/>
  <c r="BI192" i="1"/>
  <c r="AM194" i="1"/>
  <c r="DA183" i="1"/>
  <c r="CP102" i="1"/>
  <c r="CT194" i="1"/>
  <c r="BH102" i="1"/>
  <c r="AG276" i="1"/>
  <c r="H278" i="1"/>
  <c r="P278" i="1"/>
  <c r="BD278" i="1"/>
  <c r="BL278" i="1"/>
  <c r="BU278" i="1"/>
  <c r="AQ276" i="1"/>
  <c r="H102" i="1"/>
  <c r="Q102" i="1"/>
  <c r="Y102" i="1"/>
  <c r="H192" i="1"/>
  <c r="Q192" i="1"/>
  <c r="Y192" i="1"/>
  <c r="AH192" i="1"/>
  <c r="AX192" i="1"/>
  <c r="BF192" i="1"/>
  <c r="BO192" i="1"/>
  <c r="BW192" i="1"/>
  <c r="DD192" i="1"/>
  <c r="N194" i="1"/>
  <c r="AT194" i="1"/>
  <c r="BU194" i="1"/>
  <c r="AD102" i="1"/>
  <c r="J213" i="1"/>
  <c r="R213" i="1"/>
  <c r="AX213" i="1"/>
  <c r="BO213" i="1"/>
  <c r="I278" i="1"/>
  <c r="Q278" i="1"/>
  <c r="Y278" i="1"/>
  <c r="BE278" i="1"/>
  <c r="BM278" i="1"/>
  <c r="BV278" i="1"/>
  <c r="H224" i="1"/>
  <c r="P224" i="1"/>
  <c r="AF224" i="1"/>
  <c r="AN224" i="1"/>
  <c r="AV224" i="1"/>
  <c r="BL224" i="1"/>
  <c r="BU224" i="1"/>
  <c r="I13" i="1"/>
  <c r="R13" i="1"/>
  <c r="AI192" i="1"/>
  <c r="AQ192" i="1"/>
  <c r="AY192" i="1"/>
  <c r="BG192" i="1"/>
  <c r="BP13" i="1"/>
  <c r="BP295" i="1" s="1"/>
  <c r="BX13" i="1"/>
  <c r="BX295" i="1" s="1"/>
  <c r="CS224" i="1"/>
  <c r="CK194" i="1"/>
  <c r="CY213" i="1"/>
  <c r="CQ213" i="1"/>
  <c r="CX224" i="1"/>
  <c r="BO13" i="1"/>
  <c r="BO295" i="1" s="1"/>
  <c r="J194" i="1"/>
  <c r="Q194" i="1"/>
  <c r="W194" i="1"/>
  <c r="BJ194" i="1"/>
  <c r="D102" i="1"/>
  <c r="BN198" i="1"/>
  <c r="AL276" i="1"/>
  <c r="M213" i="1"/>
  <c r="K224" i="1"/>
  <c r="AA278" i="1"/>
  <c r="AQ224" i="1"/>
  <c r="BG278" i="1"/>
  <c r="CA234" i="1"/>
  <c r="BN239" i="1"/>
  <c r="P276" i="1"/>
  <c r="CA243" i="1"/>
  <c r="BN248" i="1"/>
  <c r="S276" i="1"/>
  <c r="AA276" i="1"/>
  <c r="CG102" i="1"/>
  <c r="DC213" i="1"/>
  <c r="CY194" i="1"/>
  <c r="CU194" i="1"/>
  <c r="I194" i="1"/>
  <c r="D13" i="1"/>
  <c r="BK194" i="1"/>
  <c r="L102" i="1"/>
  <c r="S102" i="1"/>
  <c r="AP194" i="1"/>
  <c r="AX102" i="1"/>
  <c r="BF102" i="1"/>
  <c r="BO102" i="1"/>
  <c r="W276" i="1"/>
  <c r="F278" i="1"/>
  <c r="N278" i="1"/>
  <c r="V278" i="1"/>
  <c r="AD278" i="1"/>
  <c r="AL278" i="1"/>
  <c r="AT278" i="1"/>
  <c r="BB278" i="1"/>
  <c r="BJ278" i="1"/>
  <c r="BS278" i="1"/>
  <c r="D278" i="1"/>
  <c r="L278" i="1"/>
  <c r="T278" i="1"/>
  <c r="AB278" i="1"/>
  <c r="AJ278" i="1"/>
  <c r="AR278" i="1"/>
  <c r="AZ278" i="1"/>
  <c r="BH278" i="1"/>
  <c r="BQ278" i="1"/>
  <c r="I276" i="1"/>
  <c r="AO276" i="1"/>
  <c r="AW276" i="1"/>
  <c r="K276" i="1"/>
  <c r="CN147" i="1"/>
  <c r="CJ102" i="1"/>
  <c r="CI192" i="1"/>
  <c r="CC13" i="1"/>
  <c r="CC295" i="1" s="1"/>
  <c r="BZ224" i="1"/>
  <c r="BJ13" i="1"/>
  <c r="U13" i="1"/>
  <c r="BT194" i="1"/>
  <c r="AG213" i="1"/>
  <c r="F194" i="1"/>
  <c r="AB194" i="1"/>
  <c r="P213" i="1"/>
  <c r="AF213" i="1"/>
  <c r="AN213" i="1"/>
  <c r="BD213" i="1"/>
  <c r="BL213" i="1"/>
  <c r="BU213" i="1"/>
  <c r="F224" i="1"/>
  <c r="N224" i="1"/>
  <c r="V224" i="1"/>
  <c r="AD224" i="1"/>
  <c r="AL224" i="1"/>
  <c r="AT224" i="1"/>
  <c r="BJ224" i="1"/>
  <c r="BS224" i="1"/>
  <c r="J276" i="1"/>
  <c r="CB278" i="1"/>
  <c r="DC278" i="1"/>
  <c r="CT213" i="1"/>
  <c r="CU224" i="1"/>
  <c r="AO13" i="1"/>
  <c r="AO194" i="1"/>
  <c r="BA13" i="1"/>
  <c r="AJ13" i="1"/>
  <c r="AJ194" i="1"/>
  <c r="BS194" i="1"/>
  <c r="BS13" i="1"/>
  <c r="BS295" i="1" s="1"/>
  <c r="U213" i="1"/>
  <c r="U278" i="1"/>
  <c r="AS278" i="1"/>
  <c r="AS213" i="1"/>
  <c r="S278" i="1"/>
  <c r="S224" i="1"/>
  <c r="Z194" i="1"/>
  <c r="Z13" i="1"/>
  <c r="BL13" i="1"/>
  <c r="BL194" i="1"/>
  <c r="P102" i="1"/>
  <c r="AT13" i="1"/>
  <c r="AQ278" i="1"/>
  <c r="CW102" i="1"/>
  <c r="BG13" i="1"/>
  <c r="CI194" i="1"/>
  <c r="CR194" i="1"/>
  <c r="M194" i="1"/>
  <c r="AB102" i="1"/>
  <c r="CF213" i="1"/>
  <c r="CB213" i="1"/>
  <c r="CZ278" i="1"/>
  <c r="J192" i="1"/>
  <c r="AB192" i="1"/>
  <c r="BX192" i="1"/>
  <c r="R192" i="1"/>
  <c r="H13" i="1"/>
  <c r="AC194" i="1"/>
  <c r="AR194" i="1"/>
  <c r="BV194" i="1"/>
  <c r="O224" i="1"/>
  <c r="AE224" i="1"/>
  <c r="AM224" i="1"/>
  <c r="BC224" i="1"/>
  <c r="BT224" i="1"/>
  <c r="AT102" i="1"/>
  <c r="CD278" i="1"/>
  <c r="CE102" i="1"/>
  <c r="CE278" i="1"/>
  <c r="CF224" i="1"/>
  <c r="DB224" i="1"/>
  <c r="DB102" i="1"/>
  <c r="CT102" i="1"/>
  <c r="CY278" i="1"/>
  <c r="CQ278" i="1"/>
  <c r="CW224" i="1"/>
  <c r="CV224" i="1"/>
  <c r="DA198" i="1"/>
  <c r="AM276" i="1"/>
  <c r="L194" i="1"/>
  <c r="AV276" i="1"/>
  <c r="CH102" i="1"/>
  <c r="CM276" i="1"/>
  <c r="CZ194" i="1"/>
  <c r="T102" i="1"/>
  <c r="DC194" i="1"/>
  <c r="CW13" i="1"/>
  <c r="CW295" i="1" s="1"/>
  <c r="CR278" i="1"/>
  <c r="AI13" i="1"/>
  <c r="BZ13" i="1"/>
  <c r="BZ295" i="1" s="1"/>
  <c r="W213" i="1"/>
  <c r="I102" i="1"/>
  <c r="CE224" i="1"/>
  <c r="CH276" i="1"/>
  <c r="CK278" i="1"/>
  <c r="CN185" i="1"/>
  <c r="CM194" i="1"/>
  <c r="CY13" i="1"/>
  <c r="CU13" i="1"/>
  <c r="CU295" i="1" s="1"/>
  <c r="DA97" i="1"/>
  <c r="CX278" i="1"/>
  <c r="DA207" i="1"/>
  <c r="DD278" i="1"/>
  <c r="CA248" i="1"/>
  <c r="AJ276" i="1"/>
  <c r="CX194" i="1"/>
  <c r="BN60" i="1"/>
  <c r="BW102" i="1"/>
  <c r="CA262" i="1"/>
  <c r="BB194" i="1"/>
  <c r="AJ102" i="1"/>
  <c r="AJ192" i="1"/>
  <c r="CH278" i="1"/>
  <c r="CE194" i="1"/>
  <c r="CV102" i="1"/>
  <c r="AP192" i="1"/>
  <c r="AQ13" i="1"/>
  <c r="BR102" i="1"/>
  <c r="BZ192" i="1"/>
  <c r="CG278" i="1"/>
  <c r="DC224" i="1"/>
  <c r="CY102" i="1"/>
  <c r="AX13" i="1"/>
  <c r="AH13" i="1"/>
  <c r="AZ192" i="1"/>
  <c r="T194" i="1"/>
  <c r="Y13" i="1"/>
  <c r="AI194" i="1"/>
  <c r="BF13" i="1"/>
  <c r="BR194" i="1"/>
  <c r="BW13" i="1"/>
  <c r="BW295" i="1" s="1"/>
  <c r="BZ278" i="1"/>
  <c r="AM213" i="1"/>
  <c r="CN248" i="1"/>
  <c r="N102" i="1"/>
  <c r="W102" i="1"/>
  <c r="AF102" i="1"/>
  <c r="BL102" i="1"/>
  <c r="BU102" i="1"/>
  <c r="CD102" i="1"/>
  <c r="CN239" i="1"/>
  <c r="CF102" i="1"/>
  <c r="CO278" i="1"/>
  <c r="DC192" i="1"/>
  <c r="CB224" i="1"/>
  <c r="CU102" i="1"/>
  <c r="CZ192" i="1"/>
  <c r="BN243" i="1"/>
  <c r="CA239" i="1"/>
  <c r="Q276" i="1"/>
  <c r="BA276" i="1"/>
  <c r="CG213" i="1"/>
  <c r="AY276" i="1"/>
  <c r="AX276" i="1"/>
  <c r="DB213" i="1"/>
  <c r="CR13" i="1"/>
  <c r="CR295" i="1" s="1"/>
  <c r="K13" i="1"/>
  <c r="CF278" i="1"/>
  <c r="DB278" i="1"/>
  <c r="CQ102" i="1"/>
  <c r="U194" i="1"/>
  <c r="AZ194" i="1"/>
  <c r="BG194" i="1"/>
  <c r="R102" i="1"/>
  <c r="Z102" i="1"/>
  <c r="AH102" i="1"/>
  <c r="CN207" i="1"/>
  <c r="CM192" i="1"/>
  <c r="DC13" i="1"/>
  <c r="DC295" i="1" s="1"/>
  <c r="CE276" i="1"/>
  <c r="BB213" i="1"/>
  <c r="BN215" i="1"/>
  <c r="AK278" i="1"/>
  <c r="AK213" i="1"/>
  <c r="BP224" i="1"/>
  <c r="CA229" i="1"/>
  <c r="CS192" i="1"/>
  <c r="CS13" i="1"/>
  <c r="CS295" i="1" s="1"/>
  <c r="DA220" i="1"/>
  <c r="CP213" i="1"/>
  <c r="AA194" i="1"/>
  <c r="CA225" i="1"/>
  <c r="BN229" i="1"/>
  <c r="K278" i="1"/>
  <c r="O213" i="1"/>
  <c r="O276" i="1"/>
  <c r="AS276" i="1"/>
  <c r="CB192" i="1"/>
  <c r="D276" i="1"/>
  <c r="H276" i="1"/>
  <c r="S194" i="1"/>
  <c r="AY194" i="1"/>
  <c r="AY13" i="1"/>
  <c r="BY194" i="1"/>
  <c r="BY13" i="1"/>
  <c r="BY295" i="1" s="1"/>
  <c r="CA215" i="1"/>
  <c r="AC213" i="1"/>
  <c r="H213" i="1"/>
  <c r="U276" i="1"/>
  <c r="AI276" i="1"/>
  <c r="CZ13" i="1"/>
  <c r="CZ295" i="1" s="1"/>
  <c r="DA239" i="1"/>
  <c r="L13" i="1"/>
  <c r="S13" i="1"/>
  <c r="AU194" i="1"/>
  <c r="AU13" i="1"/>
  <c r="BA213" i="1"/>
  <c r="AN276" i="1"/>
  <c r="BQ276" i="1"/>
  <c r="CI13" i="1"/>
  <c r="CI295" i="1" s="1"/>
  <c r="CN97" i="1"/>
  <c r="CU192" i="1"/>
  <c r="CZ102" i="1"/>
  <c r="CR102" i="1"/>
  <c r="DA103" i="1"/>
  <c r="DA60" i="1"/>
  <c r="CP194" i="1"/>
  <c r="DA234" i="1"/>
  <c r="V276" i="1"/>
  <c r="V213" i="1"/>
  <c r="BI278" i="1"/>
  <c r="BI213" i="1"/>
  <c r="AI224" i="1"/>
  <c r="AI278" i="1"/>
  <c r="BX224" i="1"/>
  <c r="BX278" i="1"/>
  <c r="M278" i="1"/>
  <c r="BP102" i="1"/>
  <c r="BP194" i="1"/>
  <c r="BN220" i="1"/>
  <c r="M276" i="1"/>
  <c r="AB276" i="1"/>
  <c r="CW194" i="1"/>
  <c r="AC276" i="1"/>
  <c r="CA147" i="1"/>
  <c r="AQ194" i="1"/>
  <c r="AF276" i="1"/>
  <c r="AE276" i="1"/>
  <c r="CN15" i="1"/>
  <c r="AK102" i="1"/>
  <c r="AS102" i="1"/>
  <c r="T13" i="1"/>
  <c r="AK192" i="1"/>
  <c r="BA192" i="1"/>
  <c r="BR192" i="1"/>
  <c r="CL278" i="1"/>
  <c r="CL224" i="1"/>
  <c r="CB102" i="1"/>
  <c r="CN103" i="1"/>
  <c r="CC278" i="1"/>
  <c r="CC224" i="1"/>
  <c r="DB194" i="1"/>
  <c r="DB13" i="1"/>
  <c r="DA15" i="1"/>
  <c r="CP192" i="1"/>
  <c r="CP13" i="1"/>
  <c r="CP295" i="1" s="1"/>
  <c r="DA248" i="1"/>
  <c r="E213" i="1"/>
  <c r="E278" i="1"/>
  <c r="BR278" i="1"/>
  <c r="BR213" i="1"/>
  <c r="DA147" i="1"/>
  <c r="CO194" i="1"/>
  <c r="Q13" i="1"/>
  <c r="AX194" i="1"/>
  <c r="G276" i="1"/>
  <c r="G213" i="1"/>
  <c r="AU213" i="1"/>
  <c r="AU276" i="1"/>
  <c r="E276" i="1"/>
  <c r="BI276" i="1"/>
  <c r="DA229" i="1"/>
  <c r="AA13" i="1"/>
  <c r="CA60" i="1"/>
  <c r="CA220" i="1"/>
  <c r="M224" i="1"/>
  <c r="AD276" i="1"/>
  <c r="BB224" i="1"/>
  <c r="BN225" i="1"/>
  <c r="CV278" i="1"/>
  <c r="DD13" i="1"/>
  <c r="DD295" i="1" s="1"/>
  <c r="DD194" i="1"/>
  <c r="G194" i="1"/>
  <c r="BF194" i="1"/>
  <c r="BQ194" i="1"/>
  <c r="BQ13" i="1"/>
  <c r="AA224" i="1"/>
  <c r="E224" i="1"/>
  <c r="AL213" i="1"/>
  <c r="BP278" i="1"/>
  <c r="CD192" i="1"/>
  <c r="CD13" i="1"/>
  <c r="CD295" i="1" s="1"/>
  <c r="CD224" i="1"/>
  <c r="CH192" i="1"/>
  <c r="CK192" i="1"/>
  <c r="CK102" i="1"/>
  <c r="CJ194" i="1"/>
  <c r="CJ13" i="1"/>
  <c r="CJ295" i="1" s="1"/>
  <c r="CN215" i="1"/>
  <c r="DC102" i="1"/>
  <c r="CS194" i="1"/>
  <c r="CQ192" i="1"/>
  <c r="CO13" i="1"/>
  <c r="DA243" i="1"/>
  <c r="AE194" i="1"/>
  <c r="AE13" i="1"/>
  <c r="F276" i="1"/>
  <c r="F213" i="1"/>
  <c r="N276" i="1"/>
  <c r="N213" i="1"/>
  <c r="AT276" i="1"/>
  <c r="AT213" i="1"/>
  <c r="AY224" i="1"/>
  <c r="AY278" i="1"/>
  <c r="AR276" i="1"/>
  <c r="Y276" i="1"/>
  <c r="AK276" i="1"/>
  <c r="BX102" i="1"/>
  <c r="BX194" i="1"/>
  <c r="CA198" i="1"/>
  <c r="X276" i="1"/>
  <c r="X213" i="1"/>
  <c r="W13" i="1"/>
  <c r="BO194" i="1"/>
  <c r="H194" i="1"/>
  <c r="AN194" i="1"/>
  <c r="AW194" i="1"/>
  <c r="BG224" i="1"/>
  <c r="CD194" i="1"/>
  <c r="CN60" i="1"/>
  <c r="CI276" i="1"/>
  <c r="CM102" i="1"/>
  <c r="CB13" i="1"/>
  <c r="CO102" i="1"/>
  <c r="CZ213" i="1"/>
  <c r="CR213" i="1"/>
  <c r="BT276" i="1"/>
  <c r="AA102" i="1"/>
  <c r="AR102" i="1"/>
  <c r="AZ102" i="1"/>
  <c r="CA103" i="1"/>
  <c r="BQ102" i="1"/>
  <c r="CA15" i="1"/>
  <c r="CE213" i="1"/>
  <c r="CN198" i="1"/>
  <c r="CJ213" i="1"/>
  <c r="CJ276" i="1"/>
  <c r="CL102" i="1"/>
  <c r="CS102" i="1"/>
  <c r="CQ194" i="1"/>
  <c r="DA257" i="1"/>
  <c r="DA215" i="1"/>
  <c r="CO224" i="1"/>
  <c r="BN147" i="1"/>
  <c r="Z276" i="1"/>
  <c r="Z213" i="1"/>
  <c r="AH276" i="1"/>
  <c r="AP213" i="1"/>
  <c r="AP276" i="1"/>
  <c r="BN234" i="1"/>
  <c r="L276" i="1"/>
  <c r="T276" i="1"/>
  <c r="AZ276" i="1"/>
  <c r="BH276" i="1"/>
  <c r="BD276" i="1"/>
  <c r="BL276" i="1"/>
  <c r="BV276" i="1"/>
  <c r="BN103" i="1"/>
  <c r="BN192" i="1" s="1"/>
  <c r="BJ102" i="1"/>
  <c r="CJ192" i="1"/>
  <c r="CK224" i="1"/>
  <c r="DB192" i="1"/>
  <c r="CX13" i="1"/>
  <c r="CX295" i="1" s="1"/>
  <c r="CX192" i="1"/>
  <c r="CV13" i="1"/>
  <c r="CV295" i="1" s="1"/>
  <c r="CV194" i="1"/>
  <c r="CR192" i="1"/>
  <c r="CV213" i="1"/>
  <c r="BC13" i="1"/>
  <c r="Q213" i="1"/>
  <c r="CF192" i="1"/>
  <c r="CF13" i="1"/>
  <c r="CF295" i="1" s="1"/>
  <c r="CH13" i="1"/>
  <c r="CH295" i="1" s="1"/>
  <c r="CK13" i="1"/>
  <c r="CK295" i="1" s="1"/>
  <c r="CN183" i="1"/>
  <c r="CM13" i="1"/>
  <c r="CM295" i="1" s="1"/>
  <c r="CM213" i="1"/>
  <c r="CB194" i="1"/>
  <c r="CN257" i="1"/>
  <c r="R276" i="1"/>
  <c r="F102" i="1"/>
  <c r="CD213" i="1"/>
  <c r="CN220" i="1"/>
  <c r="CN278" i="1" s="1"/>
  <c r="CD276" i="1"/>
  <c r="CN234" i="1"/>
  <c r="CF194" i="1"/>
  <c r="CG224" i="1"/>
  <c r="CH194" i="1"/>
  <c r="CH224" i="1"/>
  <c r="CI102" i="1"/>
  <c r="CG194" i="1"/>
  <c r="CL192" i="1"/>
  <c r="CL13" i="1"/>
  <c r="CL295" i="1" s="1"/>
  <c r="CC102" i="1"/>
  <c r="CN225" i="1"/>
  <c r="CN243" i="1"/>
  <c r="DB276" i="1"/>
  <c r="DA185" i="1"/>
  <c r="CO192" i="1"/>
  <c r="DA225" i="1"/>
  <c r="BC276" i="1"/>
  <c r="BK276" i="1"/>
  <c r="BU276" i="1"/>
  <c r="CA257" i="1"/>
  <c r="BE276" i="1"/>
  <c r="BM276" i="1"/>
  <c r="BW276" i="1"/>
  <c r="CK276" i="1"/>
  <c r="CF276" i="1"/>
  <c r="CL276" i="1"/>
  <c r="CC276" i="1"/>
  <c r="CR276" i="1"/>
  <c r="BG276" i="1"/>
  <c r="BB276" i="1"/>
  <c r="BJ276" i="1"/>
  <c r="CB276" i="1"/>
  <c r="CQ276" i="1"/>
  <c r="DC276" i="1"/>
  <c r="CU276" i="1"/>
  <c r="CS276" i="1"/>
  <c r="CY276" i="1"/>
  <c r="CG276" i="1"/>
  <c r="BX276" i="1"/>
  <c r="BY276" i="1"/>
  <c r="BR276" i="1"/>
  <c r="BP276" i="1"/>
  <c r="BS276" i="1"/>
  <c r="BZ276" i="1"/>
  <c r="BN257" i="1"/>
  <c r="BF276" i="1"/>
  <c r="CO276" i="1"/>
  <c r="BN254" i="1"/>
  <c r="DA254" i="1"/>
  <c r="CA254" i="1"/>
  <c r="CT276" i="1"/>
  <c r="BO276" i="1"/>
  <c r="CN254" i="1"/>
  <c r="DD276" i="1"/>
  <c r="CE192" i="1" l="1"/>
  <c r="DP213" i="1"/>
  <c r="AC192" i="1"/>
  <c r="P192" i="1"/>
  <c r="DP100" i="1"/>
  <c r="CN100" i="1"/>
  <c r="DP102" i="1"/>
  <c r="CA293" i="1"/>
  <c r="CN293" i="1"/>
  <c r="DP60" i="1"/>
  <c r="DA100" i="1"/>
  <c r="DA192" i="1" s="1"/>
  <c r="DP229" i="1"/>
  <c r="DA262" i="1"/>
  <c r="DA276" i="1" s="1"/>
  <c r="CT192" i="1"/>
  <c r="CT13" i="1"/>
  <c r="CT295" i="1" s="1"/>
  <c r="DP243" i="1"/>
  <c r="CP276" i="1"/>
  <c r="DA293" i="1"/>
  <c r="DP262" i="1"/>
  <c r="DP198" i="1"/>
  <c r="CY295" i="1"/>
  <c r="DP207" i="1"/>
  <c r="DP224" i="1"/>
  <c r="CA213" i="1"/>
  <c r="CA278" i="1"/>
  <c r="BN102" i="1"/>
  <c r="BN13" i="1"/>
  <c r="BN194" i="1"/>
  <c r="CN194" i="1"/>
  <c r="CN213" i="1"/>
  <c r="BN213" i="1"/>
  <c r="CA102" i="1"/>
  <c r="CN224" i="1"/>
  <c r="DA194" i="1"/>
  <c r="CA192" i="1"/>
  <c r="CA276" i="1"/>
  <c r="CA194" i="1"/>
  <c r="DP254" i="1"/>
  <c r="CN102" i="1"/>
  <c r="DA278" i="1"/>
  <c r="DB295" i="1"/>
  <c r="CN192" i="1"/>
  <c r="DA102" i="1"/>
  <c r="BQ295" i="1"/>
  <c r="CA13" i="1"/>
  <c r="CA295" i="1" s="1"/>
  <c r="BN224" i="1"/>
  <c r="BN278" i="1"/>
  <c r="CA224" i="1"/>
  <c r="CB295" i="1"/>
  <c r="CN13" i="1"/>
  <c r="CN295" i="1" s="1"/>
  <c r="CO295" i="1"/>
  <c r="CN276" i="1"/>
  <c r="DA224" i="1"/>
  <c r="DA213" i="1"/>
  <c r="BN276" i="1"/>
  <c r="DA13" i="1" l="1"/>
  <c r="DA295" i="1" s="1"/>
  <c r="DP13" i="1"/>
</calcChain>
</file>

<file path=xl/comments1.xml><?xml version="1.0" encoding="utf-8"?>
<comments xmlns="http://schemas.openxmlformats.org/spreadsheetml/2006/main">
  <authors>
    <author>Llanos Marcos</author>
  </authors>
  <commentList>
    <comment ref="BE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4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4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<sst xmlns="http://schemas.openxmlformats.org/spreadsheetml/2006/main" count="817" uniqueCount="230">
  <si>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</si>
  <si>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</si>
  <si>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</si>
  <si>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</si>
  <si>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</si>
  <si>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</si>
  <si>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</si>
  <si>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</si>
  <si>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</si>
  <si>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</si>
  <si>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</si>
  <si>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</si>
  <si>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</si>
  <si>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</si>
  <si>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</si>
  <si>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</si>
  <si>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</si>
  <si>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</si>
  <si>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</si>
  <si>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</si>
  <si>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</si>
  <si>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</si>
  <si>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</si>
  <si>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</si>
  <si>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</si>
  <si>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</si>
  <si>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</si>
  <si>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</si>
  <si>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</si>
  <si>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</si>
  <si>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</si>
  <si>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</si>
  <si>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</si>
  <si>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</si>
  <si>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</si>
  <si>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</si>
  <si>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</si>
  <si>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</si>
  <si>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</si>
  <si>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</si>
  <si>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</si>
  <si>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</si>
  <si>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</si>
  <si>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</si>
  <si>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</si>
  <si>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</si>
  <si>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</si>
  <si>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</si>
  <si>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</si>
  <si>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</si>
  <si>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</si>
  <si>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</si>
  <si>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</si>
  <si>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</si>
  <si>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</si>
  <si>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</si>
  <si>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</si>
  <si>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</si>
  <si>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</si>
  <si>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</si>
  <si>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</si>
  <si>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</si>
  <si>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</si>
  <si>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</si>
  <si>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</si>
  <si>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</si>
  <si>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</si>
  <si>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</si>
  <si>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</si>
  <si>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</si>
  <si>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</si>
  <si>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</si>
  <si>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</si>
  <si>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</si>
  <si>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</si>
  <si>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</si>
  <si>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</si>
  <si>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</si>
  <si>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</si>
  <si>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</si>
  <si>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</si>
  <si>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</si>
  <si>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</si>
  <si>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</si>
  <si>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</si>
  <si>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</si>
  <si>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</si>
  <si>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</si>
  <si>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</si>
  <si>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</si>
  <si>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</si>
  <si>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</si>
  <si>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</si>
  <si>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</si>
  <si>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</si>
  <si>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</si>
  <si>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</si>
  <si>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</si>
  <si>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</si>
  <si>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</si>
  <si>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</si>
  <si>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</si>
  <si>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</si>
  <si>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</si>
  <si>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</si>
  <si>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</si>
  <si>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</si>
  <si>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</si>
  <si>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</si>
  <si>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</si>
  <si>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</si>
  <si>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</si>
  <si>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</si>
  <si>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</si>
  <si>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</si>
  <si>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</si>
  <si>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</si>
  <si>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</si>
  <si>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</si>
  <si>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</si>
  <si>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</si>
  <si>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</si>
  <si>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</si>
  <si>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</si>
  <si>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</si>
  <si>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</si>
  <si>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</si>
  <si>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</si>
  <si>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</si>
  <si>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</si>
  <si>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</si>
  <si>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</si>
  <si>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</si>
  <si>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</si>
  <si>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</si>
  <si>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</si>
  <si>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</si>
  <si>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</si>
  <si>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</si>
  <si>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</si>
  <si>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</si>
  <si>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</si>
  <si>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</si>
  <si>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</si>
  <si>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</si>
  <si>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</si>
  <si>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</si>
  <si>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</si>
  <si>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</si>
  <si>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</si>
  <si>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</si>
  <si>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</si>
  <si>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</si>
  <si>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</si>
  <si>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</si>
  <si>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</si>
  <si>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</si>
  <si>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</si>
  <si>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</si>
  <si>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</si>
  <si>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</si>
  <si>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</si>
  <si>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</si>
  <si>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</si>
  <si>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</si>
  <si>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</si>
  <si>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</si>
  <si>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</si>
  <si>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</si>
  <si>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</si>
  <si>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</si>
  <si>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</si>
  <si>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</si>
  <si>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</si>
  <si>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</si>
  <si>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</si>
  <si>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</si>
  <si>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</si>
  <si>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</si>
  <si>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</si>
  <si>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</si>
  <si>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</si>
  <si>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</si>
  <si>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</si>
  <si>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</si>
  <si>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</si>
  <si>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</si>
  <si>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</si>
  <si>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</si>
  <si>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</si>
  <si>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</si>
  <si>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</si>
  <si>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</si>
  <si>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</si>
  <si>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</si>
  <si>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</si>
  <si>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</si>
  <si>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</si>
  <si>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</si>
  <si>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</si>
  <si>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</si>
  <si>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</si>
  <si>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</si>
  <si>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</si>
  <si>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</si>
  <si>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</si>
  <si>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</si>
  <si>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</si>
  <si>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</si>
  <si>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</si>
  <si>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</si>
  <si>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</si>
  <si>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</si>
  <si>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</si>
  <si>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</si>
  <si>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</si>
  <si>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</si>
  <si>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</si>
  <si>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</si>
  <si>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</si>
  <si>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</si>
  <si>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</si>
  <si>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</si>
  <si>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</si>
  <si>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6. Billetera Movil (4) (5)</t>
  </si>
  <si>
    <t>(5) A partir de septiembre de 2017 se incluyen los datos de la Billetera Móvil SOLI del Banco de Crédito</t>
  </si>
  <si>
    <t>Incremento Límite de posición multilateral neta dudora LINKSER</t>
  </si>
  <si>
    <t>7. SERVIRED (6)</t>
  </si>
  <si>
    <t>(6) La Resolución de Directorio N° 142/2017 de 10.10.17 revoca la autorización de Servired para realizar actividades de compensación y liquidación</t>
  </si>
  <si>
    <t>Ene-Nov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</si>
</sst>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90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0" fontId="34" fillId="2" borderId="0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19050</xdr:rowOff>
        </xdr:from>
        <xdr:to>
          <xdr:col>2</xdr:col>
          <xdr:colOff>571500</xdr:colOff>
          <xdr:row>6</xdr:row>
          <xdr:rowOff>200025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P440"/>
  <sheetViews>
    <sheetView showGridLines="0" tabSelected="1" view="pageBreakPreview" zoomScale="80" zoomScaleNormal="80" zoomScaleSheetLayoutView="80" zoomScalePageLayoutView="50" workbookViewId="0">
      <pane xSplit="79" ySplit="12" topLeftCell="CU237" activePane="bottomRight" state="frozen"/>
      <selection pane="topRight" activeCell="CB1" sqref="CB1"/>
      <selection pane="bottomLeft" activeCell="A13" sqref="A13"/>
      <selection pane="bottomRight" activeCell="CX5" sqref="CX5"/>
    </sheetView>
  </sheetViews>
  <sheetFormatPr baseColWidth="10" defaultColWidth="11.42578125" defaultRowHeight="20.100000000000001" customHeight="1" x14ac:dyDescent="0.25"/>
  <cols>
    <col min="1" max="1" width="11.42578125" style="205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8" width="11.7109375" style="10" customWidth="1"/>
    <col min="89" max="91" width="11" style="10" customWidth="1"/>
    <col min="92" max="92" width="12.28515625" style="10" customWidth="1"/>
    <col min="93" max="104" width="11" style="10" customWidth="1"/>
    <col min="105" max="105" width="13" style="10" customWidth="1"/>
    <col min="106" max="116" width="11" style="10" customWidth="1"/>
    <col min="117" max="117" width="13" style="10" customWidth="1"/>
    <col min="118" max="118" width="13.28515625" style="10" customWidth="1"/>
    <col min="119" max="119" width="12.7109375" style="10" bestFit="1" customWidth="1"/>
    <col min="120" max="120" width="9.42578125" style="10" customWidth="1"/>
    <col min="121" max="121" width="11.42578125" style="231"/>
    <col min="122" max="123" width="11.5703125" style="231" bestFit="1" customWidth="1"/>
    <col min="124" max="124" width="12.5703125" style="231" bestFit="1" customWidth="1"/>
    <col min="125" max="125" width="11.42578125" style="231"/>
    <col min="126" max="126" width="11.42578125" style="206"/>
    <col min="127" max="128" width="11.42578125" style="216"/>
    <col min="129" max="143" width="11.42578125" style="206"/>
    <col min="144" max="16384" width="11.42578125" style="10"/>
  </cols>
  <sheetData>
    <row r="1" spans="1:143 3422:3422" ht="20.100000000000001" customHeight="1" x14ac:dyDescent="0.25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</row>
    <row r="2" spans="1:143 3422:3422" ht="20.100000000000001" customHeight="1" x14ac:dyDescent="0.25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  <c r="DO2" s="202"/>
      <c r="DP2" s="202"/>
    </row>
    <row r="3" spans="1:143 3422:3422" ht="15.75" customHeight="1" x14ac:dyDescent="0.25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</row>
    <row r="4" spans="1:143 3422:3422" ht="18.75" x14ac:dyDescent="0.3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291"/>
      <c r="DL4" s="291"/>
      <c r="DM4" s="291"/>
      <c r="DN4" s="291"/>
      <c r="DO4" s="291"/>
      <c r="DP4" s="81"/>
    </row>
    <row r="5" spans="1:143 3422:3422" ht="18.75" x14ac:dyDescent="0.3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291"/>
      <c r="DJ5" s="291"/>
      <c r="DK5" s="291"/>
      <c r="DL5" s="291"/>
      <c r="DM5" s="291"/>
      <c r="DN5" s="291"/>
      <c r="DO5" s="291"/>
      <c r="DP5" s="81"/>
    </row>
    <row r="6" spans="1:143 3422:3422" ht="18.75" x14ac:dyDescent="0.3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291"/>
      <c r="DI6" s="291"/>
      <c r="DJ6" s="291"/>
      <c r="DK6" s="291"/>
      <c r="DL6" s="291"/>
      <c r="DM6" s="291"/>
      <c r="DN6" s="291"/>
      <c r="DO6" s="291"/>
      <c r="DP6" s="81"/>
    </row>
    <row r="7" spans="1:143 3422:3422" ht="20.100000000000001" customHeight="1" x14ac:dyDescent="0.3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81"/>
    </row>
    <row r="8" spans="1:143 3422:3422" ht="30.75" customHeight="1" thickBot="1" x14ac:dyDescent="0.4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</row>
    <row r="9" spans="1:143 3422:3422" ht="29.25" customHeight="1" x14ac:dyDescent="0.2">
      <c r="A9" s="536"/>
      <c r="B9" s="655" t="s">
        <v>1</v>
      </c>
      <c r="C9" s="656"/>
      <c r="D9" s="655">
        <v>2009</v>
      </c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56"/>
      <c r="P9" s="669" t="s">
        <v>69</v>
      </c>
      <c r="Q9" s="663">
        <v>2010</v>
      </c>
      <c r="R9" s="664"/>
      <c r="S9" s="664"/>
      <c r="T9" s="664"/>
      <c r="U9" s="664"/>
      <c r="V9" s="664"/>
      <c r="W9" s="664"/>
      <c r="X9" s="664"/>
      <c r="Y9" s="664"/>
      <c r="Z9" s="664"/>
      <c r="AA9" s="664"/>
      <c r="AB9" s="665"/>
      <c r="AC9" s="631" t="s">
        <v>70</v>
      </c>
      <c r="AD9" s="663">
        <v>2011</v>
      </c>
      <c r="AE9" s="664"/>
      <c r="AF9" s="664"/>
      <c r="AG9" s="664"/>
      <c r="AH9" s="664"/>
      <c r="AI9" s="664"/>
      <c r="AJ9" s="664"/>
      <c r="AK9" s="664"/>
      <c r="AL9" s="664"/>
      <c r="AM9" s="664"/>
      <c r="AN9" s="664"/>
      <c r="AO9" s="665"/>
      <c r="AP9" s="663">
        <v>2012</v>
      </c>
      <c r="AQ9" s="664"/>
      <c r="AR9" s="664"/>
      <c r="AS9" s="664"/>
      <c r="AT9" s="664"/>
      <c r="AU9" s="664"/>
      <c r="AV9" s="664"/>
      <c r="AW9" s="664"/>
      <c r="AX9" s="664"/>
      <c r="AY9" s="664"/>
      <c r="AZ9" s="664"/>
      <c r="BA9" s="665"/>
      <c r="BB9" s="663">
        <v>2013</v>
      </c>
      <c r="BC9" s="664"/>
      <c r="BD9" s="664"/>
      <c r="BE9" s="664"/>
      <c r="BF9" s="664"/>
      <c r="BG9" s="664"/>
      <c r="BH9" s="664"/>
      <c r="BI9" s="664"/>
      <c r="BJ9" s="664"/>
      <c r="BK9" s="664"/>
      <c r="BL9" s="664"/>
      <c r="BM9" s="664"/>
      <c r="BN9" s="685" t="s">
        <v>168</v>
      </c>
      <c r="BO9" s="663">
        <v>2014</v>
      </c>
      <c r="BP9" s="664"/>
      <c r="BQ9" s="664"/>
      <c r="BR9" s="664"/>
      <c r="BS9" s="664"/>
      <c r="BT9" s="664"/>
      <c r="BU9" s="664"/>
      <c r="BV9" s="664"/>
      <c r="BW9" s="664"/>
      <c r="BX9" s="664"/>
      <c r="BY9" s="664"/>
      <c r="BZ9" s="665"/>
      <c r="CA9" s="551"/>
      <c r="CB9" s="663">
        <v>2015</v>
      </c>
      <c r="CC9" s="664"/>
      <c r="CD9" s="664"/>
      <c r="CE9" s="664"/>
      <c r="CF9" s="664"/>
      <c r="CG9" s="664"/>
      <c r="CH9" s="664"/>
      <c r="CI9" s="664"/>
      <c r="CJ9" s="664"/>
      <c r="CK9" s="664"/>
      <c r="CL9" s="664"/>
      <c r="CM9" s="665"/>
      <c r="CN9" s="688"/>
      <c r="CO9" s="663">
        <v>2016</v>
      </c>
      <c r="CP9" s="664"/>
      <c r="CQ9" s="664"/>
      <c r="CR9" s="664"/>
      <c r="CS9" s="664"/>
      <c r="CT9" s="664"/>
      <c r="CU9" s="664"/>
      <c r="CV9" s="664"/>
      <c r="CW9" s="664"/>
      <c r="CX9" s="664"/>
      <c r="CY9" s="664"/>
      <c r="CZ9" s="664"/>
      <c r="DA9" s="604"/>
      <c r="DB9" s="663">
        <v>2017</v>
      </c>
      <c r="DC9" s="664"/>
      <c r="DD9" s="664"/>
      <c r="DE9" s="664"/>
      <c r="DF9" s="664"/>
      <c r="DG9" s="664"/>
      <c r="DH9" s="664"/>
      <c r="DI9" s="664"/>
      <c r="DJ9" s="664"/>
      <c r="DK9" s="664"/>
      <c r="DL9" s="665"/>
      <c r="DM9" s="679" t="s">
        <v>80</v>
      </c>
      <c r="DN9" s="680"/>
      <c r="DO9" s="681"/>
      <c r="DP9" s="157" t="s">
        <v>81</v>
      </c>
    </row>
    <row r="10" spans="1:143 3422:3422" ht="18.75" customHeight="1" thickBot="1" x14ac:dyDescent="0.25">
      <c r="A10" s="536"/>
      <c r="B10" s="657"/>
      <c r="C10" s="658"/>
      <c r="D10" s="657"/>
      <c r="E10" s="676"/>
      <c r="F10" s="676"/>
      <c r="G10" s="676"/>
      <c r="H10" s="676"/>
      <c r="I10" s="676"/>
      <c r="J10" s="676"/>
      <c r="K10" s="676"/>
      <c r="L10" s="676"/>
      <c r="M10" s="676"/>
      <c r="N10" s="676"/>
      <c r="O10" s="658"/>
      <c r="P10" s="670"/>
      <c r="Q10" s="666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8"/>
      <c r="AC10" s="632"/>
      <c r="AD10" s="666"/>
      <c r="AE10" s="667"/>
      <c r="AF10" s="667"/>
      <c r="AG10" s="667"/>
      <c r="AH10" s="667"/>
      <c r="AI10" s="667"/>
      <c r="AJ10" s="667"/>
      <c r="AK10" s="667"/>
      <c r="AL10" s="667"/>
      <c r="AM10" s="667"/>
      <c r="AN10" s="667"/>
      <c r="AO10" s="668"/>
      <c r="AP10" s="666"/>
      <c r="AQ10" s="667"/>
      <c r="AR10" s="667"/>
      <c r="AS10" s="667"/>
      <c r="AT10" s="667"/>
      <c r="AU10" s="667"/>
      <c r="AV10" s="667"/>
      <c r="AW10" s="667"/>
      <c r="AX10" s="667"/>
      <c r="AY10" s="667"/>
      <c r="AZ10" s="667"/>
      <c r="BA10" s="668"/>
      <c r="BB10" s="666"/>
      <c r="BC10" s="667"/>
      <c r="BD10" s="667"/>
      <c r="BE10" s="667"/>
      <c r="BF10" s="667"/>
      <c r="BG10" s="667"/>
      <c r="BH10" s="667"/>
      <c r="BI10" s="667"/>
      <c r="BJ10" s="667"/>
      <c r="BK10" s="667"/>
      <c r="BL10" s="667"/>
      <c r="BM10" s="667"/>
      <c r="BN10" s="686"/>
      <c r="BO10" s="666"/>
      <c r="BP10" s="667"/>
      <c r="BQ10" s="667"/>
      <c r="BR10" s="667"/>
      <c r="BS10" s="667"/>
      <c r="BT10" s="667"/>
      <c r="BU10" s="667"/>
      <c r="BV10" s="667"/>
      <c r="BW10" s="667"/>
      <c r="BX10" s="667"/>
      <c r="BY10" s="667"/>
      <c r="BZ10" s="668"/>
      <c r="CA10" s="552"/>
      <c r="CB10" s="666"/>
      <c r="CC10" s="667"/>
      <c r="CD10" s="667"/>
      <c r="CE10" s="667"/>
      <c r="CF10" s="667"/>
      <c r="CG10" s="667"/>
      <c r="CH10" s="667"/>
      <c r="CI10" s="667"/>
      <c r="CJ10" s="667"/>
      <c r="CK10" s="667"/>
      <c r="CL10" s="667"/>
      <c r="CM10" s="668"/>
      <c r="CN10" s="689"/>
      <c r="CO10" s="666"/>
      <c r="CP10" s="667"/>
      <c r="CQ10" s="667"/>
      <c r="CR10" s="667"/>
      <c r="CS10" s="667"/>
      <c r="CT10" s="667"/>
      <c r="CU10" s="667"/>
      <c r="CV10" s="667"/>
      <c r="CW10" s="667"/>
      <c r="CX10" s="667"/>
      <c r="CY10" s="667"/>
      <c r="CZ10" s="667"/>
      <c r="DA10" s="605"/>
      <c r="DB10" s="666"/>
      <c r="DC10" s="667"/>
      <c r="DD10" s="667"/>
      <c r="DE10" s="667"/>
      <c r="DF10" s="667"/>
      <c r="DG10" s="667"/>
      <c r="DH10" s="667"/>
      <c r="DI10" s="667"/>
      <c r="DJ10" s="667"/>
      <c r="DK10" s="667"/>
      <c r="DL10" s="668"/>
      <c r="DM10" s="682" t="s">
        <v>229</v>
      </c>
      <c r="DN10" s="683"/>
      <c r="DO10" s="684"/>
      <c r="DP10" s="648" t="s">
        <v>216</v>
      </c>
    </row>
    <row r="11" spans="1:143 3422:3422" s="17" customFormat="1" ht="21" customHeight="1" thickBot="1" x14ac:dyDescent="0.3">
      <c r="A11" s="536"/>
      <c r="B11" s="659"/>
      <c r="C11" s="660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71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33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87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197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217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223</v>
      </c>
      <c r="DB11" s="14" t="s">
        <v>2</v>
      </c>
      <c r="DC11" s="15" t="s">
        <v>3</v>
      </c>
      <c r="DD11" s="15" t="s">
        <v>4</v>
      </c>
      <c r="DE11" s="15" t="s">
        <v>5</v>
      </c>
      <c r="DF11" s="15" t="s">
        <v>6</v>
      </c>
      <c r="DG11" s="15" t="s">
        <v>7</v>
      </c>
      <c r="DH11" s="15" t="s">
        <v>43</v>
      </c>
      <c r="DI11" s="15" t="s">
        <v>44</v>
      </c>
      <c r="DJ11" s="15" t="s">
        <v>45</v>
      </c>
      <c r="DK11" s="15" t="s">
        <v>65</v>
      </c>
      <c r="DL11" s="16" t="s">
        <v>66</v>
      </c>
      <c r="DM11" s="459">
        <v>2015</v>
      </c>
      <c r="DN11" s="349">
        <v>2016</v>
      </c>
      <c r="DO11" s="349">
        <v>2017</v>
      </c>
      <c r="DP11" s="649"/>
      <c r="DQ11" s="232"/>
      <c r="DR11" s="232"/>
      <c r="DS11" s="232"/>
      <c r="DT11" s="232"/>
      <c r="DU11" s="232"/>
      <c r="DV11" s="207"/>
      <c r="DW11" s="217"/>
      <c r="DX11" s="21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</row>
    <row r="12" spans="1:143 3422:3422" s="18" customFormat="1" ht="20.100000000000001" customHeight="1" thickBot="1" x14ac:dyDescent="0.3">
      <c r="A12" s="537"/>
      <c r="B12" s="334" t="s">
        <v>218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43"/>
      <c r="DQ12" s="233"/>
      <c r="DR12" s="233"/>
      <c r="DS12" s="233"/>
      <c r="DT12" s="233"/>
      <c r="DU12" s="233"/>
      <c r="DV12" s="208"/>
      <c r="DW12" s="218"/>
      <c r="DX12" s="21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</row>
    <row r="13" spans="1:143 3422:3422" s="18" customFormat="1" ht="20.100000000000001" customHeight="1" thickBot="1" x14ac:dyDescent="0.3">
      <c r="A13" s="537"/>
      <c r="B13" s="318"/>
      <c r="C13" s="319" t="s">
        <v>111</v>
      </c>
      <c r="D13" s="320">
        <f t="shared" ref="D13:AI13" si="0">+D15+D60+D97+D100</f>
        <v>15864.74581247875</v>
      </c>
      <c r="E13" s="321">
        <f t="shared" si="0"/>
        <v>14740.9462237226</v>
      </c>
      <c r="F13" s="321">
        <f t="shared" si="0"/>
        <v>14671.853613287392</v>
      </c>
      <c r="G13" s="321">
        <f t="shared" si="0"/>
        <v>15163.046998066322</v>
      </c>
      <c r="H13" s="321">
        <f t="shared" si="0"/>
        <v>16005.245932739139</v>
      </c>
      <c r="I13" s="321">
        <f t="shared" si="0"/>
        <v>14368.646591289304</v>
      </c>
      <c r="J13" s="321">
        <f t="shared" si="0"/>
        <v>14840.306017214401</v>
      </c>
      <c r="K13" s="321">
        <f t="shared" si="0"/>
        <v>13295.259415153674</v>
      </c>
      <c r="L13" s="321">
        <f t="shared" si="0"/>
        <v>15220.509494555294</v>
      </c>
      <c r="M13" s="321">
        <f t="shared" si="0"/>
        <v>17083.344943305699</v>
      </c>
      <c r="N13" s="321">
        <f t="shared" si="0"/>
        <v>17023.068159368395</v>
      </c>
      <c r="O13" s="322">
        <f t="shared" si="0"/>
        <v>19079.835996027501</v>
      </c>
      <c r="P13" s="321">
        <f t="shared" si="0"/>
        <v>187356.80918720842</v>
      </c>
      <c r="Q13" s="320">
        <f t="shared" si="0"/>
        <v>14707.962302311997</v>
      </c>
      <c r="R13" s="321">
        <f t="shared" si="0"/>
        <v>14142.311570270427</v>
      </c>
      <c r="S13" s="321">
        <f t="shared" si="0"/>
        <v>16193.460904172993</v>
      </c>
      <c r="T13" s="321">
        <f t="shared" si="0"/>
        <v>20088.618442206316</v>
      </c>
      <c r="U13" s="321">
        <f t="shared" si="0"/>
        <v>17138.278299739384</v>
      </c>
      <c r="V13" s="321">
        <f t="shared" si="0"/>
        <v>17906.742261258332</v>
      </c>
      <c r="W13" s="321">
        <f t="shared" si="0"/>
        <v>17816.578630998629</v>
      </c>
      <c r="X13" s="321">
        <f t="shared" si="0"/>
        <v>17424.151441783702</v>
      </c>
      <c r="Y13" s="321">
        <f t="shared" si="0"/>
        <v>16881.937903184698</v>
      </c>
      <c r="Z13" s="321">
        <f t="shared" si="0"/>
        <v>18263.103666037299</v>
      </c>
      <c r="AA13" s="321">
        <f t="shared" si="0"/>
        <v>17016.311198288826</v>
      </c>
      <c r="AB13" s="322">
        <f t="shared" si="0"/>
        <v>23096.912846880234</v>
      </c>
      <c r="AC13" s="321">
        <f t="shared" si="0"/>
        <v>210676.36945713282</v>
      </c>
      <c r="AD13" s="320">
        <f t="shared" si="0"/>
        <v>16481.669306069482</v>
      </c>
      <c r="AE13" s="321">
        <f t="shared" si="0"/>
        <v>16311.276628068785</v>
      </c>
      <c r="AF13" s="321">
        <f t="shared" si="0"/>
        <v>18140.94589547428</v>
      </c>
      <c r="AG13" s="321">
        <f t="shared" si="0"/>
        <v>23926.030260206506</v>
      </c>
      <c r="AH13" s="321">
        <f t="shared" si="0"/>
        <v>27669.094505295816</v>
      </c>
      <c r="AI13" s="321">
        <f t="shared" si="0"/>
        <v>21735.0005713012</v>
      </c>
      <c r="AJ13" s="321">
        <f t="shared" ref="AJ13:BM13" si="1">+AJ15+AJ60+AJ97+AJ100</f>
        <v>27301.821160100291</v>
      </c>
      <c r="AK13" s="321">
        <f t="shared" si="1"/>
        <v>23114.322819855308</v>
      </c>
      <c r="AL13" s="321">
        <f t="shared" si="1"/>
        <v>25196.624163185603</v>
      </c>
      <c r="AM13" s="321">
        <f t="shared" si="1"/>
        <v>22756.122049327198</v>
      </c>
      <c r="AN13" s="321">
        <f t="shared" si="1"/>
        <v>24540.173137069101</v>
      </c>
      <c r="AO13" s="322">
        <f t="shared" si="1"/>
        <v>29291.853973067002</v>
      </c>
      <c r="AP13" s="321">
        <f t="shared" si="1"/>
        <v>24131.414139582601</v>
      </c>
      <c r="AQ13" s="321">
        <f t="shared" si="1"/>
        <v>21919.170035338801</v>
      </c>
      <c r="AR13" s="321">
        <f t="shared" si="1"/>
        <v>26860.534272804805</v>
      </c>
      <c r="AS13" s="321">
        <f t="shared" si="1"/>
        <v>24440.679022060802</v>
      </c>
      <c r="AT13" s="321">
        <f t="shared" si="1"/>
        <v>33304.949784652403</v>
      </c>
      <c r="AU13" s="321">
        <f t="shared" si="1"/>
        <v>25942.282149408795</v>
      </c>
      <c r="AV13" s="321">
        <f t="shared" si="1"/>
        <v>31211.9406365592</v>
      </c>
      <c r="AW13" s="321">
        <f t="shared" si="1"/>
        <v>28449.051395734201</v>
      </c>
      <c r="AX13" s="321">
        <f t="shared" si="1"/>
        <v>24420.689261416544</v>
      </c>
      <c r="AY13" s="321">
        <f t="shared" si="1"/>
        <v>34172.736796450998</v>
      </c>
      <c r="AZ13" s="321">
        <f t="shared" si="1"/>
        <v>26407.678183424596</v>
      </c>
      <c r="BA13" s="321">
        <f t="shared" si="1"/>
        <v>27644.346034338803</v>
      </c>
      <c r="BB13" s="320">
        <f t="shared" si="1"/>
        <v>29873.431083504602</v>
      </c>
      <c r="BC13" s="321">
        <f t="shared" si="1"/>
        <v>23437.932691301205</v>
      </c>
      <c r="BD13" s="321">
        <f t="shared" si="1"/>
        <v>26864.394642345196</v>
      </c>
      <c r="BE13" s="321">
        <f t="shared" si="1"/>
        <v>33828.627824592251</v>
      </c>
      <c r="BF13" s="321">
        <f t="shared" si="1"/>
        <v>33689.855701764791</v>
      </c>
      <c r="BG13" s="321">
        <f t="shared" si="1"/>
        <v>33138.307871235993</v>
      </c>
      <c r="BH13" s="321">
        <f t="shared" si="1"/>
        <v>37192.178983102567</v>
      </c>
      <c r="BI13" s="321">
        <f t="shared" si="1"/>
        <v>33876.868986737798</v>
      </c>
      <c r="BJ13" s="321">
        <f t="shared" si="1"/>
        <v>30351.9239415952</v>
      </c>
      <c r="BK13" s="321">
        <f t="shared" si="1"/>
        <v>33964.238761865599</v>
      </c>
      <c r="BL13" s="321">
        <f t="shared" si="1"/>
        <v>33329.385849707993</v>
      </c>
      <c r="BM13" s="321">
        <f t="shared" si="1"/>
        <v>39360.418959994706</v>
      </c>
      <c r="BN13" s="432">
        <f>SUM(BB13:BM13)</f>
        <v>388907.56529774785</v>
      </c>
      <c r="BO13" s="321">
        <f t="shared" ref="BO13:CL13" si="2">+BO15+BO60+BO97+BO100</f>
        <v>38449.323481954794</v>
      </c>
      <c r="BP13" s="321">
        <f t="shared" si="2"/>
        <v>30850.744574973203</v>
      </c>
      <c r="BQ13" s="321">
        <f t="shared" si="2"/>
        <v>34307.482558024793</v>
      </c>
      <c r="BR13" s="321">
        <f t="shared" si="2"/>
        <v>39453.26258927639</v>
      </c>
      <c r="BS13" s="321">
        <f t="shared" si="2"/>
        <v>39711.23500824879</v>
      </c>
      <c r="BT13" s="321">
        <f t="shared" si="2"/>
        <v>34724.050935342602</v>
      </c>
      <c r="BU13" s="321">
        <f t="shared" si="2"/>
        <v>44447.977237269602</v>
      </c>
      <c r="BV13" s="321">
        <f t="shared" si="2"/>
        <v>34744.720174825794</v>
      </c>
      <c r="BW13" s="321">
        <f t="shared" si="2"/>
        <v>34969.441655805596</v>
      </c>
      <c r="BX13" s="321">
        <f t="shared" si="2"/>
        <v>39922.164396643006</v>
      </c>
      <c r="BY13" s="321">
        <f t="shared" si="2"/>
        <v>31544.272569643603</v>
      </c>
      <c r="BZ13" s="321">
        <f t="shared" si="2"/>
        <v>45996.881500293406</v>
      </c>
      <c r="CA13" s="432">
        <f>SUM(BO13:BZ13)</f>
        <v>449121.55668230157</v>
      </c>
      <c r="CB13" s="320">
        <f t="shared" si="2"/>
        <v>37185.348018074808</v>
      </c>
      <c r="CC13" s="321">
        <f t="shared" si="2"/>
        <v>31938.432963621795</v>
      </c>
      <c r="CD13" s="321">
        <f t="shared" si="2"/>
        <v>35896.376307559207</v>
      </c>
      <c r="CE13" s="321">
        <f t="shared" si="2"/>
        <v>44613.640188923397</v>
      </c>
      <c r="CF13" s="321">
        <f t="shared" si="2"/>
        <v>37478.276447491189</v>
      </c>
      <c r="CG13" s="321">
        <f t="shared" si="2"/>
        <v>39223.599288372578</v>
      </c>
      <c r="CH13" s="321">
        <f t="shared" si="2"/>
        <v>46448.703443585422</v>
      </c>
      <c r="CI13" s="321">
        <f t="shared" si="2"/>
        <v>35184.156158216603</v>
      </c>
      <c r="CJ13" s="321">
        <f t="shared" si="2"/>
        <v>34348.739597804597</v>
      </c>
      <c r="CK13" s="321">
        <f t="shared" si="2"/>
        <v>41851.124017608214</v>
      </c>
      <c r="CL13" s="321">
        <f t="shared" si="2"/>
        <v>36067.871481748989</v>
      </c>
      <c r="CM13" s="322">
        <f t="shared" ref="CM13:DJ13" si="3">+CM15+CM60+CM97+CM100</f>
        <v>50623.231000655986</v>
      </c>
      <c r="CN13" s="432">
        <f>SUM(CB13:CM13)</f>
        <v>470859.4989136628</v>
      </c>
      <c r="CO13" s="321">
        <f t="shared" si="3"/>
        <v>39118.560439683795</v>
      </c>
      <c r="CP13" s="321">
        <f t="shared" si="3"/>
        <v>37224.667257901216</v>
      </c>
      <c r="CQ13" s="321">
        <f t="shared" si="3"/>
        <v>44173.803410963199</v>
      </c>
      <c r="CR13" s="321">
        <f t="shared" si="3"/>
        <v>47383.999205248605</v>
      </c>
      <c r="CS13" s="321">
        <f t="shared" si="3"/>
        <v>48006.420544612403</v>
      </c>
      <c r="CT13" s="321">
        <f t="shared" si="3"/>
        <v>47979.277673351797</v>
      </c>
      <c r="CU13" s="321">
        <f t="shared" si="3"/>
        <v>41331.875095369389</v>
      </c>
      <c r="CV13" s="321">
        <f t="shared" si="3"/>
        <v>52218.95886808839</v>
      </c>
      <c r="CW13" s="321">
        <f t="shared" si="3"/>
        <v>51609.053485662211</v>
      </c>
      <c r="CX13" s="321">
        <f t="shared" si="3"/>
        <v>54278.02055830539</v>
      </c>
      <c r="CY13" s="321">
        <f t="shared" si="3"/>
        <v>49496.657161060386</v>
      </c>
      <c r="CZ13" s="321">
        <f t="shared" si="3"/>
        <v>59696.380025538027</v>
      </c>
      <c r="DA13" s="432">
        <f>SUM(CO13:CZ13)</f>
        <v>572517.67372578476</v>
      </c>
      <c r="DB13" s="320">
        <f t="shared" si="3"/>
        <v>45225.790655030403</v>
      </c>
      <c r="DC13" s="321">
        <f t="shared" si="3"/>
        <v>38485.070131665991</v>
      </c>
      <c r="DD13" s="321">
        <f t="shared" si="3"/>
        <v>49252.560680905408</v>
      </c>
      <c r="DE13" s="321">
        <f t="shared" si="3"/>
        <v>53263.138335575029</v>
      </c>
      <c r="DF13" s="321">
        <f t="shared" si="3"/>
        <v>57537.557804898788</v>
      </c>
      <c r="DG13" s="321">
        <f t="shared" si="3"/>
        <v>47292.404884708798</v>
      </c>
      <c r="DH13" s="321">
        <f t="shared" si="3"/>
        <v>48856.634064765392</v>
      </c>
      <c r="DI13" s="321">
        <f t="shared" si="3"/>
        <v>45513.073119297609</v>
      </c>
      <c r="DJ13" s="321">
        <f t="shared" si="3"/>
        <v>46794.370722018357</v>
      </c>
      <c r="DK13" s="321">
        <f t="shared" ref="DK13:DL13" si="4">+DK15+DK60+DK97+DK100</f>
        <v>50385.017047930785</v>
      </c>
      <c r="DL13" s="321">
        <f t="shared" si="4"/>
        <v>49301.514351204009</v>
      </c>
      <c r="DM13" s="567">
        <f>SUM($CB13:$CL13)</f>
        <v>420236.26791300683</v>
      </c>
      <c r="DN13" s="388">
        <f>SUM($CO13:$CY13)</f>
        <v>512821.29370024678</v>
      </c>
      <c r="DO13" s="389">
        <f>SUM($DB13:$DL13)</f>
        <v>531907.13179800066</v>
      </c>
      <c r="DP13" s="541">
        <f>((DO13/DN13)-1)*100</f>
        <v>3.7217327619219143</v>
      </c>
      <c r="DQ13" s="233"/>
      <c r="DR13" s="233"/>
      <c r="DS13" s="233"/>
      <c r="DT13" s="233"/>
      <c r="DU13" s="233"/>
      <c r="DV13" s="208"/>
      <c r="DW13" s="218"/>
      <c r="DX13" s="21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  <c r="EJ13" s="208"/>
      <c r="EK13" s="208"/>
      <c r="EL13" s="208"/>
      <c r="EM13" s="208"/>
    </row>
    <row r="14" spans="1:143 3422:3422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143"/>
      <c r="DF14" s="143"/>
      <c r="DG14" s="143"/>
      <c r="DH14" s="143"/>
      <c r="DI14" s="143"/>
      <c r="DJ14" s="143"/>
      <c r="DK14" s="143"/>
      <c r="DL14" s="143"/>
      <c r="DM14" s="600"/>
      <c r="DN14" s="598"/>
      <c r="DO14" s="599"/>
      <c r="DP14" s="355"/>
      <c r="DQ14" s="233"/>
      <c r="DR14" s="233"/>
      <c r="DS14" s="233"/>
      <c r="DT14" s="233"/>
      <c r="DU14" s="233"/>
      <c r="DV14" s="208"/>
      <c r="DW14" s="218"/>
      <c r="DX14" s="21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  <c r="EK14" s="208"/>
      <c r="EL14" s="208"/>
      <c r="EM14" s="208"/>
    </row>
    <row r="15" spans="1:143 3422:3422" ht="20.100000000000001" customHeight="1" thickBot="1" x14ac:dyDescent="0.3">
      <c r="A15" s="536"/>
      <c r="B15" s="623" t="s">
        <v>49</v>
      </c>
      <c r="C15" s="654"/>
      <c r="D15" s="24">
        <f t="shared" ref="D15:AI15" si="5">SUM(D16:D58)</f>
        <v>10537.58750037</v>
      </c>
      <c r="E15" s="24">
        <f t="shared" si="5"/>
        <v>10256.697276130004</v>
      </c>
      <c r="F15" s="24">
        <f t="shared" si="5"/>
        <v>9417.4097011500016</v>
      </c>
      <c r="G15" s="24">
        <f t="shared" si="5"/>
        <v>10640.481769879998</v>
      </c>
      <c r="H15" s="24">
        <f t="shared" si="5"/>
        <v>11128.434762000006</v>
      </c>
      <c r="I15" s="24">
        <f t="shared" si="5"/>
        <v>9618.956129619999</v>
      </c>
      <c r="J15" s="24">
        <f t="shared" si="5"/>
        <v>10522.13518497</v>
      </c>
      <c r="K15" s="24">
        <f t="shared" si="5"/>
        <v>8591.8337778700006</v>
      </c>
      <c r="L15" s="24">
        <f t="shared" si="5"/>
        <v>10513.5065608</v>
      </c>
      <c r="M15" s="24">
        <f t="shared" si="5"/>
        <v>11950.769073199999</v>
      </c>
      <c r="N15" s="24">
        <f t="shared" si="5"/>
        <v>11522.740315580002</v>
      </c>
      <c r="O15" s="24">
        <f t="shared" si="5"/>
        <v>13719.422938149997</v>
      </c>
      <c r="P15" s="23">
        <f t="shared" si="5"/>
        <v>128419.97497971996</v>
      </c>
      <c r="Q15" s="24">
        <f t="shared" si="5"/>
        <v>10721.630982730001</v>
      </c>
      <c r="R15" s="24">
        <f t="shared" si="5"/>
        <v>10214.484355260001</v>
      </c>
      <c r="S15" s="24">
        <f t="shared" si="5"/>
        <v>11562.90316552</v>
      </c>
      <c r="T15" s="24">
        <f t="shared" si="5"/>
        <v>14321.4275244</v>
      </c>
      <c r="U15" s="24">
        <f t="shared" si="5"/>
        <v>11230.714507130002</v>
      </c>
      <c r="V15" s="24">
        <f t="shared" si="5"/>
        <v>12331.049738069998</v>
      </c>
      <c r="W15" s="24">
        <f t="shared" si="5"/>
        <v>12707.30990493</v>
      </c>
      <c r="X15" s="24">
        <f t="shared" si="5"/>
        <v>12929.124021630003</v>
      </c>
      <c r="Y15" s="24">
        <f t="shared" si="5"/>
        <v>12420.606242770002</v>
      </c>
      <c r="Z15" s="24">
        <f t="shared" si="5"/>
        <v>12978.84814034</v>
      </c>
      <c r="AA15" s="24">
        <f t="shared" si="5"/>
        <v>12235.649977460002</v>
      </c>
      <c r="AB15" s="24">
        <f t="shared" si="5"/>
        <v>14437.42507542</v>
      </c>
      <c r="AC15" s="23">
        <f t="shared" si="5"/>
        <v>148091.17362566001</v>
      </c>
      <c r="AD15" s="24">
        <f t="shared" si="5"/>
        <v>12464.02314182</v>
      </c>
      <c r="AE15" s="24">
        <f t="shared" si="5"/>
        <v>12545.745553269999</v>
      </c>
      <c r="AF15" s="24">
        <f t="shared" si="5"/>
        <v>13519.089911270001</v>
      </c>
      <c r="AG15" s="24">
        <f t="shared" si="5"/>
        <v>18838.026078480005</v>
      </c>
      <c r="AH15" s="24">
        <f t="shared" si="5"/>
        <v>20679.88169618999</v>
      </c>
      <c r="AI15" s="24">
        <f t="shared" si="5"/>
        <v>16418.511232060002</v>
      </c>
      <c r="AJ15" s="24">
        <f t="shared" ref="AJ15:BO15" si="6">SUM(AJ16:AJ58)</f>
        <v>20964.981831190002</v>
      </c>
      <c r="AK15" s="24">
        <f t="shared" si="6"/>
        <v>17557.482640440001</v>
      </c>
      <c r="AL15" s="24">
        <f t="shared" si="6"/>
        <v>19411.65096929</v>
      </c>
      <c r="AM15" s="24">
        <f t="shared" si="6"/>
        <v>17592.756845069998</v>
      </c>
      <c r="AN15" s="24">
        <f t="shared" si="6"/>
        <v>19679.343208549999</v>
      </c>
      <c r="AO15" s="24">
        <f t="shared" si="6"/>
        <v>22684.093523670002</v>
      </c>
      <c r="AP15" s="101">
        <f t="shared" si="6"/>
        <v>19513.141826089999</v>
      </c>
      <c r="AQ15" s="24">
        <f t="shared" si="6"/>
        <v>17283.193144560002</v>
      </c>
      <c r="AR15" s="24">
        <f t="shared" si="6"/>
        <v>21405.775042980007</v>
      </c>
      <c r="AS15" s="24">
        <f t="shared" si="6"/>
        <v>19383.006051820001</v>
      </c>
      <c r="AT15" s="24">
        <f t="shared" si="6"/>
        <v>24751.593504210003</v>
      </c>
      <c r="AU15" s="24">
        <f t="shared" si="6"/>
        <v>19970.450603089997</v>
      </c>
      <c r="AV15" s="24">
        <f t="shared" si="6"/>
        <v>26028.218060160001</v>
      </c>
      <c r="AW15" s="24">
        <f t="shared" si="6"/>
        <v>22862.707646729999</v>
      </c>
      <c r="AX15" s="24">
        <f t="shared" si="6"/>
        <v>20647.489311839996</v>
      </c>
      <c r="AY15" s="24">
        <f t="shared" si="6"/>
        <v>26934.585144390003</v>
      </c>
      <c r="AZ15" s="24">
        <f t="shared" si="6"/>
        <v>21147.502286019997</v>
      </c>
      <c r="BA15" s="102">
        <f t="shared" si="6"/>
        <v>22208.713517630003</v>
      </c>
      <c r="BB15" s="24">
        <f t="shared" si="6"/>
        <v>23498.26455313</v>
      </c>
      <c r="BC15" s="24">
        <f t="shared" si="6"/>
        <v>17422.453564990003</v>
      </c>
      <c r="BD15" s="24">
        <f t="shared" si="6"/>
        <v>20144.842177869996</v>
      </c>
      <c r="BE15" s="24">
        <f t="shared" si="6"/>
        <v>27090.989100920004</v>
      </c>
      <c r="BF15" s="24">
        <f t="shared" si="6"/>
        <v>26562.85318152999</v>
      </c>
      <c r="BG15" s="24">
        <f t="shared" si="6"/>
        <v>23848.600444389995</v>
      </c>
      <c r="BH15" s="24">
        <f t="shared" si="6"/>
        <v>29863.777107459999</v>
      </c>
      <c r="BI15" s="24">
        <f t="shared" si="6"/>
        <v>24571.552874089997</v>
      </c>
      <c r="BJ15" s="24">
        <f t="shared" si="6"/>
        <v>22183.41869653</v>
      </c>
      <c r="BK15" s="24">
        <f t="shared" si="6"/>
        <v>26037.626990809997</v>
      </c>
      <c r="BL15" s="24">
        <f t="shared" si="6"/>
        <v>26213.934488199993</v>
      </c>
      <c r="BM15" s="24">
        <f t="shared" si="6"/>
        <v>31599.81306194999</v>
      </c>
      <c r="BN15" s="23">
        <f t="shared" si="6"/>
        <v>299038.12624186999</v>
      </c>
      <c r="BO15" s="24">
        <f t="shared" si="6"/>
        <v>30863.906469519992</v>
      </c>
      <c r="BP15" s="24">
        <f t="shared" ref="BP15:CL15" si="7">SUM(BP16:BP58)</f>
        <v>23478.590910240004</v>
      </c>
      <c r="BQ15" s="24">
        <f t="shared" si="7"/>
        <v>26250.854759249989</v>
      </c>
      <c r="BR15" s="24">
        <f t="shared" si="7"/>
        <v>30683.42203677999</v>
      </c>
      <c r="BS15" s="24">
        <f t="shared" si="7"/>
        <v>29439.360260979993</v>
      </c>
      <c r="BT15" s="24">
        <f t="shared" si="7"/>
        <v>26491.569079270004</v>
      </c>
      <c r="BU15" s="24">
        <f t="shared" si="7"/>
        <v>36803.355120510001</v>
      </c>
      <c r="BV15" s="24">
        <f t="shared" si="7"/>
        <v>26305.069984979993</v>
      </c>
      <c r="BW15" s="24">
        <f t="shared" si="7"/>
        <v>28106.988204519999</v>
      </c>
      <c r="BX15" s="24">
        <f t="shared" si="7"/>
        <v>32846.334530930006</v>
      </c>
      <c r="BY15" s="24">
        <f t="shared" si="7"/>
        <v>26714.908814740003</v>
      </c>
      <c r="BZ15" s="24">
        <f t="shared" si="7"/>
        <v>39489.533714500009</v>
      </c>
      <c r="CA15" s="554">
        <f>SUM(BO15:BZ15)</f>
        <v>357473.89388622</v>
      </c>
      <c r="CB15" s="101">
        <f t="shared" si="7"/>
        <v>31613.714330270006</v>
      </c>
      <c r="CC15" s="24">
        <f t="shared" si="7"/>
        <v>27459.627244069994</v>
      </c>
      <c r="CD15" s="24">
        <f t="shared" si="7"/>
        <v>31160.034542540008</v>
      </c>
      <c r="CE15" s="24">
        <f t="shared" si="7"/>
        <v>38704.784921559993</v>
      </c>
      <c r="CF15" s="24">
        <f t="shared" si="7"/>
        <v>32981.976631779988</v>
      </c>
      <c r="CG15" s="24">
        <f t="shared" si="7"/>
        <v>34169.475945349979</v>
      </c>
      <c r="CH15" s="24">
        <f t="shared" si="7"/>
        <v>42488.098574510019</v>
      </c>
      <c r="CI15" s="24">
        <f t="shared" si="7"/>
        <v>30834.446311260002</v>
      </c>
      <c r="CJ15" s="24">
        <f t="shared" si="7"/>
        <v>30235.014963009995</v>
      </c>
      <c r="CK15" s="24">
        <f t="shared" si="7"/>
        <v>36413.605057220011</v>
      </c>
      <c r="CL15" s="24">
        <f t="shared" si="7"/>
        <v>32274.710259709987</v>
      </c>
      <c r="CM15" s="102">
        <f t="shared" ref="CM15:DJ15" si="8">SUM(CM16:CM58)</f>
        <v>41814.771692629984</v>
      </c>
      <c r="CN15" s="23">
        <f>SUM(CB15:CM15)</f>
        <v>410150.26047390996</v>
      </c>
      <c r="CO15" s="24">
        <f t="shared" si="8"/>
        <v>34266.448274490001</v>
      </c>
      <c r="CP15" s="24">
        <f t="shared" si="8"/>
        <v>32437.278763470014</v>
      </c>
      <c r="CQ15" s="24">
        <f t="shared" si="8"/>
        <v>36157.745498249998</v>
      </c>
      <c r="CR15" s="24">
        <f t="shared" si="8"/>
        <v>38495.958437280002</v>
      </c>
      <c r="CS15" s="24">
        <f t="shared" si="8"/>
        <v>40488.062884840001</v>
      </c>
      <c r="CT15" s="24">
        <f t="shared" si="8"/>
        <v>41523.800108419993</v>
      </c>
      <c r="CU15" s="24">
        <f t="shared" si="8"/>
        <v>36376.37418644999</v>
      </c>
      <c r="CV15" s="24">
        <f t="shared" si="8"/>
        <v>46640.987210779989</v>
      </c>
      <c r="CW15" s="24">
        <f t="shared" si="8"/>
        <v>45985.468884230009</v>
      </c>
      <c r="CX15" s="24">
        <f t="shared" si="8"/>
        <v>49089.767792579987</v>
      </c>
      <c r="CY15" s="24">
        <f t="shared" si="8"/>
        <v>42641.493828480008</v>
      </c>
      <c r="CZ15" s="24">
        <f t="shared" si="8"/>
        <v>54381.495844520025</v>
      </c>
      <c r="DA15" s="23">
        <f>SUM(CO15:CZ15)</f>
        <v>498484.88171379006</v>
      </c>
      <c r="DB15" s="101">
        <f t="shared" si="8"/>
        <v>40905.532339600002</v>
      </c>
      <c r="DC15" s="24">
        <f t="shared" si="8"/>
        <v>34062.29331139999</v>
      </c>
      <c r="DD15" s="24">
        <f t="shared" si="8"/>
        <v>42877.632626220009</v>
      </c>
      <c r="DE15" s="24">
        <f t="shared" si="8"/>
        <v>47140.630197010025</v>
      </c>
      <c r="DF15" s="24">
        <f t="shared" si="8"/>
        <v>46252.994898479985</v>
      </c>
      <c r="DG15" s="24">
        <f t="shared" si="8"/>
        <v>38653.965350029997</v>
      </c>
      <c r="DH15" s="24">
        <f t="shared" si="8"/>
        <v>41173.278209749988</v>
      </c>
      <c r="DI15" s="24">
        <f t="shared" si="8"/>
        <v>37428.505573090006</v>
      </c>
      <c r="DJ15" s="24">
        <f t="shared" si="8"/>
        <v>39309.588530479989</v>
      </c>
      <c r="DK15" s="24">
        <f t="shared" ref="DK15:DL15" si="9">SUM(DK16:DK58)</f>
        <v>44202.721817389982</v>
      </c>
      <c r="DL15" s="24">
        <f t="shared" si="9"/>
        <v>44091.078067270013</v>
      </c>
      <c r="DM15" s="502">
        <f t="shared" ref="DM15:DM58" si="10">SUM($CB15:$CL15)</f>
        <v>368335.48878128</v>
      </c>
      <c r="DN15" s="500">
        <f t="shared" ref="DN15:DN58" si="11">SUM($CO15:$CY15)</f>
        <v>444103.38586927002</v>
      </c>
      <c r="DO15" s="503">
        <f t="shared" ref="DO15:DO58" si="12">SUM($DB15:$DL15)</f>
        <v>456098.22092071996</v>
      </c>
      <c r="DP15" s="23">
        <f>((DO15/DN15)-1)*100</f>
        <v>2.7009105161339253</v>
      </c>
      <c r="DR15" s="234"/>
      <c r="DS15" s="268"/>
    </row>
    <row r="16" spans="1:143 3422:3422" ht="20.100000000000001" customHeight="1" x14ac:dyDescent="0.25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f t="shared" ref="P16:P22" si="13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f t="shared" ref="AC16:AC22" si="14">SUM(Q16:AB16)</f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f t="shared" ref="BN16:BN58" si="15">SUM(BB16:BM16)</f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f>SUM(BO16:BZ16)</f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f>SUM(CO16:CZ16)</f>
        <v>14225.51041667</v>
      </c>
      <c r="DB16" s="484">
        <v>540</v>
      </c>
      <c r="DC16" s="55">
        <v>1511.0216666700001</v>
      </c>
      <c r="DD16" s="55">
        <v>1192</v>
      </c>
      <c r="DE16" s="55">
        <v>1307.0050000000001</v>
      </c>
      <c r="DF16" s="55">
        <v>858</v>
      </c>
      <c r="DG16" s="55">
        <v>730.5</v>
      </c>
      <c r="DH16" s="55">
        <v>565.5</v>
      </c>
      <c r="DI16" s="55">
        <v>384.9</v>
      </c>
      <c r="DJ16" s="55">
        <v>936.6</v>
      </c>
      <c r="DK16" s="55">
        <v>1181.4000000000001</v>
      </c>
      <c r="DL16" s="55">
        <v>1077.8</v>
      </c>
      <c r="DM16" s="568">
        <f t="shared" si="10"/>
        <v>6043</v>
      </c>
      <c r="DN16" s="485">
        <f t="shared" si="11"/>
        <v>13030.51041667</v>
      </c>
      <c r="DO16" s="474">
        <f t="shared" si="12"/>
        <v>10284.72666667</v>
      </c>
      <c r="DP16" s="481">
        <f t="shared" ref="DP16:DP119" si="16">((DO16/DN16)-1)*100</f>
        <v>-21.071958520422228</v>
      </c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M16" s="231"/>
      <c r="EAP16" s="476"/>
    </row>
    <row r="17" spans="1:143" ht="20.100000000000001" customHeight="1" x14ac:dyDescent="0.25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f t="shared" si="13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f t="shared" si="14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f t="shared" si="15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f t="shared" ref="CA17:CA95" si="17">SUM(BO17:BZ17)</f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f t="shared" ref="CN17:CN58" si="18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f>SUM(CO17:CZ17)</f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5">
        <v>2509.7698784199997</v>
      </c>
      <c r="DG17" s="55">
        <v>2157.4362281199997</v>
      </c>
      <c r="DH17" s="55">
        <v>2671.021257930001</v>
      </c>
      <c r="DI17" s="55">
        <v>1771.8919428900006</v>
      </c>
      <c r="DJ17" s="55">
        <v>2403.7435170700014</v>
      </c>
      <c r="DK17" s="55">
        <v>2441.1861788399992</v>
      </c>
      <c r="DL17" s="55">
        <v>2662.5917657299997</v>
      </c>
      <c r="DM17" s="568">
        <f t="shared" si="10"/>
        <v>27820.811190679997</v>
      </c>
      <c r="DN17" s="485">
        <f t="shared" si="11"/>
        <v>28645.724641360001</v>
      </c>
      <c r="DO17" s="474">
        <f t="shared" si="12"/>
        <v>25855.402136429999</v>
      </c>
      <c r="DP17" s="481">
        <f t="shared" si="16"/>
        <v>-9.7407991589125604</v>
      </c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  <c r="EM17" s="231"/>
    </row>
    <row r="18" spans="1:143" ht="20.100000000000001" customHeight="1" x14ac:dyDescent="0.25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f t="shared" si="13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f t="shared" si="14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f t="shared" si="15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f t="shared" si="17"/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f t="shared" si="18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f t="shared" ref="DA18:DA81" si="19">SUM(CO18:CZ18)</f>
        <v>28415.447229229998</v>
      </c>
      <c r="DB18" s="484">
        <v>2594.26788446</v>
      </c>
      <c r="DC18" s="55">
        <v>2079.4348828599996</v>
      </c>
      <c r="DD18" s="55">
        <v>2662.1057590799992</v>
      </c>
      <c r="DE18" s="55">
        <v>1901.9528410300002</v>
      </c>
      <c r="DF18" s="55">
        <v>2509.7698784200011</v>
      </c>
      <c r="DG18" s="55">
        <v>2157.4362281200006</v>
      </c>
      <c r="DH18" s="55">
        <v>2671.0212579300019</v>
      </c>
      <c r="DI18" s="55">
        <v>1771.8919428900001</v>
      </c>
      <c r="DJ18" s="55">
        <v>2403.7435170699991</v>
      </c>
      <c r="DK18" s="55">
        <v>2441.1861788400015</v>
      </c>
      <c r="DL18" s="55">
        <v>2662.5917657299979</v>
      </c>
      <c r="DM18" s="568">
        <f t="shared" si="10"/>
        <v>27820.811190679997</v>
      </c>
      <c r="DN18" s="485">
        <f t="shared" si="11"/>
        <v>25518.385672600001</v>
      </c>
      <c r="DO18" s="474">
        <f t="shared" si="12"/>
        <v>25855.402136430006</v>
      </c>
      <c r="DP18" s="481">
        <f t="shared" si="16"/>
        <v>1.3206809715705203</v>
      </c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  <c r="EM18" s="231"/>
    </row>
    <row r="19" spans="1:143" ht="20.100000000000001" customHeight="1" x14ac:dyDescent="0.25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f t="shared" si="13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f t="shared" si="14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f t="shared" si="15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f t="shared" si="17"/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f t="shared" si="18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f t="shared" si="19"/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5">
        <v>2700.08055096</v>
      </c>
      <c r="DG19" s="55">
        <v>1984.5524224199996</v>
      </c>
      <c r="DH19" s="55">
        <v>3149.8782863900001</v>
      </c>
      <c r="DI19" s="55">
        <v>2247.4227248699999</v>
      </c>
      <c r="DJ19" s="55">
        <v>2051.58253921</v>
      </c>
      <c r="DK19" s="55">
        <v>2272.35437443</v>
      </c>
      <c r="DL19" s="55">
        <v>2108.80815325</v>
      </c>
      <c r="DM19" s="568">
        <f t="shared" si="10"/>
        <v>30321.004588760003</v>
      </c>
      <c r="DN19" s="485">
        <f t="shared" si="11"/>
        <v>28699.821318859998</v>
      </c>
      <c r="DO19" s="474">
        <f t="shared" si="12"/>
        <v>28965.778497449999</v>
      </c>
      <c r="DP19" s="481">
        <f t="shared" si="16"/>
        <v>0.92668583415613792</v>
      </c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  <c r="EL19" s="231"/>
      <c r="EM19" s="231"/>
    </row>
    <row r="20" spans="1:143" ht="20.100000000000001" customHeight="1" x14ac:dyDescent="0.25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f t="shared" si="13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f t="shared" si="14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f t="shared" si="15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f t="shared" si="17"/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f t="shared" si="18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f t="shared" si="19"/>
        <v>12361.225451009999</v>
      </c>
      <c r="DB20" s="484">
        <v>1155.2892509999999</v>
      </c>
      <c r="DC20" s="55">
        <v>1055.0994049999999</v>
      </c>
      <c r="DD20" s="55">
        <v>1267.294834</v>
      </c>
      <c r="DE20" s="55">
        <v>930.16406700000005</v>
      </c>
      <c r="DF20" s="55">
        <v>1106.1162159999999</v>
      </c>
      <c r="DG20" s="55">
        <v>1043.15445</v>
      </c>
      <c r="DH20" s="55">
        <v>1026.143677</v>
      </c>
      <c r="DI20" s="55">
        <v>1155.81895001</v>
      </c>
      <c r="DJ20" s="55">
        <v>1087.2005449999999</v>
      </c>
      <c r="DK20" s="55">
        <v>1139.430746</v>
      </c>
      <c r="DL20" s="55">
        <v>1132.6151689999999</v>
      </c>
      <c r="DM20" s="568">
        <f t="shared" si="10"/>
        <v>12570.181357000001</v>
      </c>
      <c r="DN20" s="485">
        <f t="shared" si="11"/>
        <v>11059.112782009999</v>
      </c>
      <c r="DO20" s="474">
        <f t="shared" si="12"/>
        <v>12098.32731001</v>
      </c>
      <c r="DP20" s="481">
        <f t="shared" si="16"/>
        <v>9.3969068630035402</v>
      </c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  <c r="EI20" s="231"/>
      <c r="EJ20" s="231"/>
      <c r="EK20" s="231"/>
      <c r="EL20" s="231"/>
      <c r="EM20" s="231"/>
    </row>
    <row r="21" spans="1:143" ht="20.100000000000001" customHeight="1" x14ac:dyDescent="0.25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f t="shared" si="13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f t="shared" si="14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f t="shared" si="15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f t="shared" si="17"/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f t="shared" si="18"/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f t="shared" si="19"/>
        <v>16.3821364</v>
      </c>
      <c r="DB21" s="580">
        <v>0</v>
      </c>
      <c r="DC21" s="486">
        <v>0</v>
      </c>
      <c r="DD21" s="486">
        <v>0</v>
      </c>
      <c r="DE21" s="486">
        <v>1.3606703</v>
      </c>
      <c r="DF21" s="486">
        <v>0.26390759999999996</v>
      </c>
      <c r="DG21" s="486">
        <v>0.22065699999999999</v>
      </c>
      <c r="DH21" s="486">
        <v>0.22090499999999999</v>
      </c>
      <c r="DI21" s="486">
        <v>0</v>
      </c>
      <c r="DJ21" s="486">
        <v>0.28808590000000001</v>
      </c>
      <c r="DK21" s="486">
        <v>0.42765409999999998</v>
      </c>
      <c r="DL21" s="486">
        <v>0.5130844</v>
      </c>
      <c r="DM21" s="568">
        <f t="shared" si="10"/>
        <v>12.96970402</v>
      </c>
      <c r="DN21" s="485">
        <f t="shared" si="11"/>
        <v>16.3821364</v>
      </c>
      <c r="DO21" s="474">
        <f t="shared" si="12"/>
        <v>3.2949642999999997</v>
      </c>
      <c r="DP21" s="481">
        <f t="shared" si="16"/>
        <v>-79.88684613808978</v>
      </c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231"/>
      <c r="EM21" s="231"/>
    </row>
    <row r="22" spans="1:143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f t="shared" si="13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f t="shared" si="14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f t="shared" si="15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f t="shared" si="17"/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f t="shared" si="18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f t="shared" si="19"/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5">
        <v>5283.3339499099948</v>
      </c>
      <c r="DG22" s="55">
        <v>5128.8812980100001</v>
      </c>
      <c r="DH22" s="55">
        <v>5416.0675720000072</v>
      </c>
      <c r="DI22" s="55">
        <v>5677.9355579699968</v>
      </c>
      <c r="DJ22" s="55">
        <v>5248.5314389899995</v>
      </c>
      <c r="DK22" s="55">
        <v>6188.910641329996</v>
      </c>
      <c r="DL22" s="55">
        <v>5688.0322205700022</v>
      </c>
      <c r="DM22" s="568">
        <f t="shared" si="10"/>
        <v>56690.478890669998</v>
      </c>
      <c r="DN22" s="485">
        <f t="shared" si="11"/>
        <v>60330.669115950011</v>
      </c>
      <c r="DO22" s="474">
        <f t="shared" si="12"/>
        <v>58898.233429410007</v>
      </c>
      <c r="DP22" s="481">
        <f t="shared" si="16"/>
        <v>-2.3743076407573005</v>
      </c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231"/>
      <c r="EM22" s="231"/>
    </row>
    <row r="23" spans="1:143" ht="20.100000000000001" customHeight="1" x14ac:dyDescent="0.3">
      <c r="A23" s="536"/>
      <c r="B23" s="463" t="s">
        <v>219</v>
      </c>
      <c r="C23" s="488" t="s">
        <v>222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f t="shared" si="18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f t="shared" si="19"/>
        <v>0</v>
      </c>
      <c r="DB23" s="484">
        <v>0</v>
      </c>
      <c r="DC23" s="55">
        <v>8.0047000000000007E-4</v>
      </c>
      <c r="DD23" s="55"/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5">
        <v>0</v>
      </c>
      <c r="DK23" s="55">
        <v>0</v>
      </c>
      <c r="DL23" s="55">
        <v>0</v>
      </c>
      <c r="DM23" s="568">
        <f t="shared" si="10"/>
        <v>0</v>
      </c>
      <c r="DN23" s="485">
        <f t="shared" si="11"/>
        <v>0</v>
      </c>
      <c r="DO23" s="474">
        <f t="shared" si="12"/>
        <v>8.0047000000000007E-4</v>
      </c>
      <c r="DP23" s="48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1"/>
      <c r="EJ23" s="231"/>
      <c r="EK23" s="231"/>
      <c r="EL23" s="231"/>
      <c r="EM23" s="231"/>
    </row>
    <row r="24" spans="1:143" ht="20.100000000000001" customHeight="1" x14ac:dyDescent="0.25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f t="shared" si="15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f t="shared" si="17"/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f t="shared" si="18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f t="shared" si="19"/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5">
        <v>873.52501940999991</v>
      </c>
      <c r="DG24" s="55">
        <v>593.48126001000003</v>
      </c>
      <c r="DH24" s="55">
        <v>696.21722220999982</v>
      </c>
      <c r="DI24" s="55">
        <v>433.23353309000009</v>
      </c>
      <c r="DJ24" s="55">
        <v>615.90755166999998</v>
      </c>
      <c r="DK24" s="55">
        <v>1336.2786391499999</v>
      </c>
      <c r="DL24" s="55">
        <v>1180.2568116500001</v>
      </c>
      <c r="DM24" s="568">
        <f t="shared" si="10"/>
        <v>5707.1447244099991</v>
      </c>
      <c r="DN24" s="485">
        <f t="shared" si="11"/>
        <v>12511.637969860003</v>
      </c>
      <c r="DO24" s="474">
        <f t="shared" si="12"/>
        <v>9908.3601705000001</v>
      </c>
      <c r="DP24" s="481">
        <f t="shared" si="16"/>
        <v>-20.806850435020475</v>
      </c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  <c r="EL24" s="231"/>
      <c r="EM24" s="231"/>
    </row>
    <row r="25" spans="1:143" ht="20.100000000000001" customHeight="1" x14ac:dyDescent="0.25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f t="shared" si="15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f t="shared" si="17"/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f t="shared" si="18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f t="shared" si="19"/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5">
        <v>121.13307155</v>
      </c>
      <c r="DG25" s="55">
        <v>117.01327928000003</v>
      </c>
      <c r="DH25" s="55">
        <v>111.15932328999995</v>
      </c>
      <c r="DI25" s="55">
        <v>129.53231248000003</v>
      </c>
      <c r="DJ25" s="55">
        <v>112.86630602000004</v>
      </c>
      <c r="DK25" s="55">
        <v>121.71047035000001</v>
      </c>
      <c r="DL25" s="55">
        <v>119.97178045999996</v>
      </c>
      <c r="DM25" s="568">
        <f t="shared" si="10"/>
        <v>1019.9109853800002</v>
      </c>
      <c r="DN25" s="485">
        <f t="shared" si="11"/>
        <v>1076.9332297899998</v>
      </c>
      <c r="DO25" s="474">
        <f t="shared" si="12"/>
        <v>1271.9971526500001</v>
      </c>
      <c r="DP25" s="481">
        <f t="shared" si="16"/>
        <v>18.112907788910682</v>
      </c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  <c r="EK25" s="231"/>
      <c r="EL25" s="231"/>
      <c r="EM25" s="231"/>
    </row>
    <row r="26" spans="1:143" ht="20.100000000000001" customHeight="1" x14ac:dyDescent="0.25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f t="shared" si="15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f t="shared" si="17"/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f t="shared" si="18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f t="shared" si="19"/>
        <v>1536.6041785599998</v>
      </c>
      <c r="DB26" s="484">
        <v>146.2409111100001</v>
      </c>
      <c r="DC26" s="55">
        <v>104.10835278</v>
      </c>
      <c r="DD26" s="55">
        <v>150.21558802999999</v>
      </c>
      <c r="DE26" s="55">
        <v>126.83579610000002</v>
      </c>
      <c r="DF26" s="55">
        <v>150.47404560000007</v>
      </c>
      <c r="DG26" s="55">
        <v>135.88881686999997</v>
      </c>
      <c r="DH26" s="55">
        <v>142.49726546000014</v>
      </c>
      <c r="DI26" s="55">
        <v>148.19923743000001</v>
      </c>
      <c r="DJ26" s="55">
        <v>133.11596925999999</v>
      </c>
      <c r="DK26" s="55">
        <v>146.10080009999996</v>
      </c>
      <c r="DL26" s="55">
        <v>150.28227617000005</v>
      </c>
      <c r="DM26" s="568">
        <f t="shared" si="10"/>
        <v>1160.1612810600002</v>
      </c>
      <c r="DN26" s="485">
        <f t="shared" si="11"/>
        <v>1355.9918023799999</v>
      </c>
      <c r="DO26" s="474">
        <f t="shared" si="12"/>
        <v>1533.9590589100003</v>
      </c>
      <c r="DP26" s="481">
        <f t="shared" si="16"/>
        <v>13.124508291100078</v>
      </c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</row>
    <row r="27" spans="1:143" ht="20.100000000000001" customHeight="1" x14ac:dyDescent="0.25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f t="shared" si="15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f t="shared" si="17"/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f t="shared" si="18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f t="shared" si="19"/>
        <v>307.35703630999996</v>
      </c>
      <c r="DB27" s="484">
        <v>27.859558479999997</v>
      </c>
      <c r="DC27" s="55">
        <v>10.052324779999999</v>
      </c>
      <c r="DD27" s="55">
        <v>28.40764068</v>
      </c>
      <c r="DE27" s="55">
        <v>18.681821719999999</v>
      </c>
      <c r="DF27" s="55">
        <v>29.340974049999996</v>
      </c>
      <c r="DG27" s="55">
        <v>18.856541349999997</v>
      </c>
      <c r="DH27" s="55">
        <v>23.622873900000002</v>
      </c>
      <c r="DI27" s="55">
        <v>17.549222660000002</v>
      </c>
      <c r="DJ27" s="55">
        <v>19.062150709999997</v>
      </c>
      <c r="DK27" s="55">
        <v>24.364194090000002</v>
      </c>
      <c r="DL27" s="55">
        <v>27.190308139999999</v>
      </c>
      <c r="DM27" s="568">
        <f t="shared" si="10"/>
        <v>134.78262169000001</v>
      </c>
      <c r="DN27" s="485">
        <f t="shared" si="11"/>
        <v>271.29275844999995</v>
      </c>
      <c r="DO27" s="474">
        <f t="shared" si="12"/>
        <v>244.98761056000001</v>
      </c>
      <c r="DP27" s="481">
        <f t="shared" si="16"/>
        <v>-9.6962219118163713</v>
      </c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</row>
    <row r="28" spans="1:143" ht="19.5" customHeight="1" x14ac:dyDescent="0.25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f t="shared" si="15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f t="shared" si="17"/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f t="shared" si="18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f t="shared" si="19"/>
        <v>0</v>
      </c>
      <c r="DB28" s="484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68">
        <f t="shared" si="10"/>
        <v>0</v>
      </c>
      <c r="DN28" s="485">
        <f t="shared" si="11"/>
        <v>0</v>
      </c>
      <c r="DO28" s="474">
        <f t="shared" si="12"/>
        <v>0</v>
      </c>
      <c r="DP28" s="48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  <c r="EL28" s="231"/>
      <c r="EM28" s="231"/>
    </row>
    <row r="29" spans="1:143" ht="19.5" customHeight="1" x14ac:dyDescent="0.25">
      <c r="A29" s="536"/>
      <c r="B29" s="463" t="s">
        <v>179</v>
      </c>
      <c r="C29" s="464" t="s">
        <v>213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f t="shared" si="15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f t="shared" si="17"/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f t="shared" si="18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f t="shared" si="19"/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5">
        <v>8.2320000000000006E-4</v>
      </c>
      <c r="DG29" s="55">
        <v>1.5328000000000002E-3</v>
      </c>
      <c r="DH29" s="55">
        <v>3.5029399999999995E-3</v>
      </c>
      <c r="DI29" s="55">
        <v>40.008651210000004</v>
      </c>
      <c r="DJ29" s="55">
        <v>6.1978900000000002E-3</v>
      </c>
      <c r="DK29" s="55">
        <v>4.6096999999999996E-3</v>
      </c>
      <c r="DL29" s="55">
        <v>8.2320000000000006E-4</v>
      </c>
      <c r="DM29" s="568">
        <f t="shared" si="10"/>
        <v>0</v>
      </c>
      <c r="DN29" s="485">
        <f t="shared" si="11"/>
        <v>8.5898360900000004</v>
      </c>
      <c r="DO29" s="474">
        <f t="shared" si="12"/>
        <v>40.442580870000008</v>
      </c>
      <c r="DP29" s="481">
        <f t="shared" si="16"/>
        <v>370.81900569769789</v>
      </c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  <c r="EJ29" s="231"/>
      <c r="EK29" s="231"/>
      <c r="EL29" s="231"/>
      <c r="EM29" s="231"/>
    </row>
    <row r="30" spans="1:143" ht="20.25" customHeight="1" x14ac:dyDescent="0.25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f t="shared" si="15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f t="shared" si="17"/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f t="shared" si="18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f t="shared" si="19"/>
        <v>67975.851158590012</v>
      </c>
      <c r="DB30" s="484">
        <v>4877.4105821600015</v>
      </c>
      <c r="DC30" s="55">
        <v>3840.57802313</v>
      </c>
      <c r="DD30" s="55">
        <v>5368.8879194400015</v>
      </c>
      <c r="DE30" s="55">
        <v>6179.6642258999991</v>
      </c>
      <c r="DF30" s="55">
        <v>5283.3339499099993</v>
      </c>
      <c r="DG30" s="55">
        <v>5128.881298010002</v>
      </c>
      <c r="DH30" s="55">
        <v>5416.0675719999999</v>
      </c>
      <c r="DI30" s="55">
        <v>5677.9355579699995</v>
      </c>
      <c r="DJ30" s="55">
        <v>5248.5314389900022</v>
      </c>
      <c r="DK30" s="55">
        <v>6188.9106413300042</v>
      </c>
      <c r="DL30" s="55">
        <v>5688.0322205700013</v>
      </c>
      <c r="DM30" s="568">
        <f t="shared" si="10"/>
        <v>56690.478890669998</v>
      </c>
      <c r="DN30" s="485">
        <f t="shared" si="11"/>
        <v>60329.435571810005</v>
      </c>
      <c r="DO30" s="474">
        <f t="shared" si="12"/>
        <v>58898.233429410007</v>
      </c>
      <c r="DP30" s="481">
        <f t="shared" si="16"/>
        <v>-2.3723115073676415</v>
      </c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1"/>
      <c r="EJ30" s="231"/>
      <c r="EK30" s="231"/>
      <c r="EL30" s="231"/>
      <c r="EM30" s="231"/>
    </row>
    <row r="31" spans="1:143" ht="20.100000000000001" customHeight="1" x14ac:dyDescent="0.25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f t="shared" si="15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f t="shared" si="17"/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f t="shared" si="18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f t="shared" si="19"/>
        <v>1051.1945737699998</v>
      </c>
      <c r="DB31" s="484">
        <v>1.0569643599999998</v>
      </c>
      <c r="DC31" s="55">
        <v>33.470073069999998</v>
      </c>
      <c r="DD31" s="55">
        <v>32.75620103</v>
      </c>
      <c r="DE31" s="55">
        <v>30.464894110000003</v>
      </c>
      <c r="DF31" s="55">
        <v>253.91194691999996</v>
      </c>
      <c r="DG31" s="55">
        <v>9.4627734300000022</v>
      </c>
      <c r="DH31" s="55">
        <v>23.197107779999996</v>
      </c>
      <c r="DI31" s="55">
        <v>133.0303317</v>
      </c>
      <c r="DJ31" s="55">
        <v>8.8312352499999971</v>
      </c>
      <c r="DK31" s="55">
        <v>37.753520680000008</v>
      </c>
      <c r="DL31" s="55">
        <v>18.149187940000001</v>
      </c>
      <c r="DM31" s="568">
        <f t="shared" si="10"/>
        <v>512.90882453000006</v>
      </c>
      <c r="DN31" s="485">
        <f t="shared" si="11"/>
        <v>710.28024651999988</v>
      </c>
      <c r="DO31" s="474">
        <f t="shared" si="12"/>
        <v>582.08423627000002</v>
      </c>
      <c r="DP31" s="481">
        <f t="shared" si="16"/>
        <v>-18.048652046582035</v>
      </c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  <c r="EI31" s="231"/>
      <c r="EJ31" s="231"/>
      <c r="EK31" s="231"/>
      <c r="EL31" s="231"/>
      <c r="EM31" s="231"/>
    </row>
    <row r="32" spans="1:143" ht="20.100000000000001" customHeight="1" x14ac:dyDescent="0.25">
      <c r="A32" s="536"/>
      <c r="B32" s="463" t="s">
        <v>164</v>
      </c>
      <c r="C32" s="464" t="s">
        <v>214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f t="shared" si="17"/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f t="shared" si="18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f t="shared" si="19"/>
        <v>0.05</v>
      </c>
      <c r="DB32" s="484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5">
        <v>0</v>
      </c>
      <c r="DL32" s="55">
        <v>0</v>
      </c>
      <c r="DM32" s="568">
        <f t="shared" si="10"/>
        <v>0</v>
      </c>
      <c r="DN32" s="485">
        <f t="shared" si="11"/>
        <v>0.05</v>
      </c>
      <c r="DO32" s="474">
        <f t="shared" si="12"/>
        <v>0</v>
      </c>
      <c r="DP32" s="48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  <c r="EI32" s="231"/>
      <c r="EJ32" s="231"/>
      <c r="EK32" s="231"/>
      <c r="EL32" s="231"/>
      <c r="EM32" s="231"/>
    </row>
    <row r="33" spans="1:143" ht="20.100000000000001" customHeight="1" x14ac:dyDescent="0.25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f t="shared" si="15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f t="shared" si="17"/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f t="shared" si="18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f t="shared" si="19"/>
        <v>795.56385423999996</v>
      </c>
      <c r="DB33" s="484">
        <v>112.14982222</v>
      </c>
      <c r="DC33" s="55">
        <v>4.4333955199999995</v>
      </c>
      <c r="DD33" s="55">
        <v>0</v>
      </c>
      <c r="DE33" s="55">
        <v>39.015166669999999</v>
      </c>
      <c r="DF33" s="55">
        <v>1894.8415249000002</v>
      </c>
      <c r="DG33" s="55">
        <v>10.005833320000001</v>
      </c>
      <c r="DH33" s="55">
        <v>79.726566669999997</v>
      </c>
      <c r="DI33" s="55">
        <v>6.4844088300000005</v>
      </c>
      <c r="DJ33" s="55">
        <v>89.866549930000005</v>
      </c>
      <c r="DK33" s="55">
        <v>84.028000000000006</v>
      </c>
      <c r="DL33" s="55">
        <v>89.009888889999999</v>
      </c>
      <c r="DM33" s="568">
        <f t="shared" si="10"/>
        <v>33.396491059999995</v>
      </c>
      <c r="DN33" s="485">
        <f t="shared" si="11"/>
        <v>668.94960978999995</v>
      </c>
      <c r="DO33" s="474">
        <f t="shared" si="12"/>
        <v>2409.5611569500002</v>
      </c>
      <c r="DP33" s="481">
        <f t="shared" si="16"/>
        <v>260.20069698619329</v>
      </c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  <c r="EJ33" s="231"/>
      <c r="EK33" s="231"/>
      <c r="EL33" s="231"/>
      <c r="EM33" s="231"/>
    </row>
    <row r="34" spans="1:143" ht="20.100000000000001" customHeight="1" x14ac:dyDescent="0.25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f t="shared" si="15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f t="shared" si="17"/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f t="shared" si="18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f t="shared" si="19"/>
        <v>0</v>
      </c>
      <c r="DB34" s="484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5">
        <v>0</v>
      </c>
      <c r="DL34" s="55">
        <v>0</v>
      </c>
      <c r="DM34" s="568">
        <f t="shared" si="10"/>
        <v>0</v>
      </c>
      <c r="DN34" s="485">
        <f t="shared" si="11"/>
        <v>0</v>
      </c>
      <c r="DO34" s="474">
        <f t="shared" si="12"/>
        <v>0</v>
      </c>
      <c r="DP34" s="48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1"/>
      <c r="EJ34" s="231"/>
      <c r="EK34" s="231"/>
      <c r="EL34" s="231"/>
      <c r="EM34" s="231"/>
    </row>
    <row r="35" spans="1:143" ht="20.100000000000001" customHeight="1" x14ac:dyDescent="0.25">
      <c r="A35" s="536"/>
      <c r="B35" s="463" t="s">
        <v>220</v>
      </c>
      <c r="C35" s="464" t="s">
        <v>221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f t="shared" si="18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f t="shared" si="19"/>
        <v>0</v>
      </c>
      <c r="DB35" s="484">
        <v>0</v>
      </c>
      <c r="DC35" s="55">
        <v>4.4333955199999995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5">
        <v>0</v>
      </c>
      <c r="DL35" s="55">
        <v>0</v>
      </c>
      <c r="DM35" s="568">
        <f t="shared" si="10"/>
        <v>0</v>
      </c>
      <c r="DN35" s="485">
        <f t="shared" si="11"/>
        <v>0</v>
      </c>
      <c r="DO35" s="474">
        <f t="shared" si="12"/>
        <v>4.4333955199999995</v>
      </c>
      <c r="DP35" s="48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  <c r="EJ35" s="231"/>
      <c r="EK35" s="231"/>
      <c r="EL35" s="231"/>
      <c r="EM35" s="231"/>
    </row>
    <row r="36" spans="1:143" ht="20.100000000000001" customHeight="1" x14ac:dyDescent="0.25">
      <c r="A36" s="536"/>
      <c r="B36" s="463" t="s">
        <v>136</v>
      </c>
      <c r="C36" s="464" t="s">
        <v>199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f t="shared" si="15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f t="shared" si="17"/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f t="shared" si="18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f t="shared" si="19"/>
        <v>853.74097268000014</v>
      </c>
      <c r="DB36" s="484">
        <v>0</v>
      </c>
      <c r="DC36" s="55">
        <v>0</v>
      </c>
      <c r="DD36" s="55">
        <v>0</v>
      </c>
      <c r="DE36" s="55">
        <v>217.363</v>
      </c>
      <c r="DF36" s="55">
        <v>1476.3088092999999</v>
      </c>
      <c r="DG36" s="55">
        <v>79.7</v>
      </c>
      <c r="DH36" s="55">
        <v>1.3</v>
      </c>
      <c r="DI36" s="55">
        <v>86.48</v>
      </c>
      <c r="DJ36" s="55">
        <v>92.55</v>
      </c>
      <c r="DK36" s="55">
        <v>89</v>
      </c>
      <c r="DL36" s="55">
        <v>0</v>
      </c>
      <c r="DM36" s="568">
        <f t="shared" si="10"/>
        <v>3.39</v>
      </c>
      <c r="DN36" s="485">
        <f t="shared" si="11"/>
        <v>740.0409726800001</v>
      </c>
      <c r="DO36" s="474">
        <f t="shared" si="12"/>
        <v>2042.7018092999999</v>
      </c>
      <c r="DP36" s="481">
        <f t="shared" si="16"/>
        <v>176.02550192626717</v>
      </c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  <c r="EJ36" s="231"/>
      <c r="EK36" s="231"/>
      <c r="EL36" s="231"/>
      <c r="EM36" s="231"/>
    </row>
    <row r="37" spans="1:143" ht="20.100000000000001" customHeight="1" x14ac:dyDescent="0.25">
      <c r="A37" s="536"/>
      <c r="B37" s="463" t="s">
        <v>198</v>
      </c>
      <c r="C37" s="464" t="s">
        <v>203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f t="shared" si="15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f t="shared" si="17"/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f t="shared" si="18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f t="shared" si="19"/>
        <v>53.77782947</v>
      </c>
      <c r="DB37" s="484">
        <v>0</v>
      </c>
      <c r="DC37" s="55">
        <v>0</v>
      </c>
      <c r="DD37" s="55">
        <v>0</v>
      </c>
      <c r="DE37" s="55">
        <v>30.945</v>
      </c>
      <c r="DF37" s="55">
        <v>218.6</v>
      </c>
      <c r="DG37" s="55">
        <v>0</v>
      </c>
      <c r="DH37" s="55">
        <v>0</v>
      </c>
      <c r="DI37" s="55">
        <v>0</v>
      </c>
      <c r="DJ37" s="55">
        <v>0</v>
      </c>
      <c r="DK37" s="55">
        <v>0</v>
      </c>
      <c r="DL37" s="55">
        <v>0</v>
      </c>
      <c r="DM37" s="568">
        <f t="shared" si="10"/>
        <v>0</v>
      </c>
      <c r="DN37" s="485">
        <f t="shared" si="11"/>
        <v>53.77782947</v>
      </c>
      <c r="DO37" s="474">
        <f t="shared" si="12"/>
        <v>249.54499999999999</v>
      </c>
      <c r="DP37" s="481">
        <f t="shared" si="16"/>
        <v>364.02951264369801</v>
      </c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1"/>
      <c r="EI37" s="231"/>
      <c r="EJ37" s="231"/>
      <c r="EK37" s="231"/>
      <c r="EL37" s="231"/>
      <c r="EM37" s="231"/>
    </row>
    <row r="38" spans="1:143" ht="20.100000000000001" customHeight="1" x14ac:dyDescent="0.25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f t="shared" si="15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f t="shared" si="17"/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f t="shared" si="18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f t="shared" si="19"/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5">
        <v>11660.070595140007</v>
      </c>
      <c r="DG38" s="55">
        <v>9537.4514297600072</v>
      </c>
      <c r="DH38" s="55">
        <v>11085.480335259985</v>
      </c>
      <c r="DI38" s="55">
        <v>9014.20095064001</v>
      </c>
      <c r="DJ38" s="55">
        <v>9874.3734449300027</v>
      </c>
      <c r="DK38" s="55">
        <v>9529.9988735599891</v>
      </c>
      <c r="DL38" s="55">
        <v>9988.9624255500003</v>
      </c>
      <c r="DM38" s="568">
        <f t="shared" si="10"/>
        <v>47784.992980659998</v>
      </c>
      <c r="DN38" s="485">
        <f t="shared" si="11"/>
        <v>82510.208518840009</v>
      </c>
      <c r="DO38" s="474">
        <f t="shared" si="12"/>
        <v>113801.88227250999</v>
      </c>
      <c r="DP38" s="481">
        <f t="shared" si="16"/>
        <v>37.924608742838139</v>
      </c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1"/>
      <c r="EJ38" s="231"/>
      <c r="EK38" s="231"/>
      <c r="EL38" s="231"/>
      <c r="EM38" s="231"/>
    </row>
    <row r="39" spans="1:143" ht="20.100000000000001" customHeight="1" x14ac:dyDescent="0.25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f t="shared" si="15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f t="shared" si="17"/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f t="shared" si="18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f t="shared" si="19"/>
        <v>20.484000000000002</v>
      </c>
      <c r="DB39" s="484">
        <v>0</v>
      </c>
      <c r="DC39" s="55">
        <v>0</v>
      </c>
      <c r="DD39" s="55">
        <v>0.1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5">
        <v>0</v>
      </c>
      <c r="DL39" s="55">
        <v>0</v>
      </c>
      <c r="DM39" s="568">
        <f t="shared" si="10"/>
        <v>31.035</v>
      </c>
      <c r="DN39" s="485">
        <f t="shared" si="11"/>
        <v>20.484000000000002</v>
      </c>
      <c r="DO39" s="474">
        <f t="shared" si="12"/>
        <v>0.1</v>
      </c>
      <c r="DP39" s="481">
        <f t="shared" si="16"/>
        <v>-99.511814098808827</v>
      </c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1"/>
      <c r="EJ39" s="231"/>
      <c r="EK39" s="231"/>
      <c r="EL39" s="231"/>
      <c r="EM39" s="231"/>
    </row>
    <row r="40" spans="1:143" ht="20.100000000000001" customHeight="1" x14ac:dyDescent="0.25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f t="shared" si="15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f t="shared" si="17"/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f t="shared" si="18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f t="shared" si="19"/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5">
        <v>45.487117739999995</v>
      </c>
      <c r="DG40" s="55">
        <v>48.762060860000012</v>
      </c>
      <c r="DH40" s="55">
        <v>41.837389270000017</v>
      </c>
      <c r="DI40" s="55">
        <v>89.70107490999996</v>
      </c>
      <c r="DJ40" s="55">
        <v>73.896094790000006</v>
      </c>
      <c r="DK40" s="55">
        <v>30.114212809999991</v>
      </c>
      <c r="DL40" s="55">
        <v>48.968148919999997</v>
      </c>
      <c r="DM40" s="568">
        <f t="shared" si="10"/>
        <v>355.70381139000006</v>
      </c>
      <c r="DN40" s="485">
        <f t="shared" si="11"/>
        <v>678.15493128999981</v>
      </c>
      <c r="DO40" s="474">
        <f t="shared" si="12"/>
        <v>663.24064557999998</v>
      </c>
      <c r="DP40" s="481">
        <f t="shared" si="16"/>
        <v>-2.199244600585526</v>
      </c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  <c r="EI40" s="231"/>
      <c r="EJ40" s="231"/>
      <c r="EK40" s="231"/>
      <c r="EL40" s="231"/>
      <c r="EM40" s="231"/>
    </row>
    <row r="41" spans="1:143" ht="20.100000000000001" customHeight="1" x14ac:dyDescent="0.25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f t="shared" si="15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f t="shared" si="17"/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f t="shared" si="18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f t="shared" si="19"/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5">
        <v>4589.3504038299961</v>
      </c>
      <c r="DG41" s="55">
        <v>4421.6198875399969</v>
      </c>
      <c r="DH41" s="55">
        <v>3812.679024480004</v>
      </c>
      <c r="DI41" s="55">
        <v>3833.0956313499955</v>
      </c>
      <c r="DJ41" s="55">
        <v>4249.077202159996</v>
      </c>
      <c r="DK41" s="55">
        <v>5893.7275835300097</v>
      </c>
      <c r="DL41" s="55">
        <v>6253.6892358099994</v>
      </c>
      <c r="DM41" s="568">
        <f t="shared" si="10"/>
        <v>45269.400134650001</v>
      </c>
      <c r="DN41" s="485">
        <f t="shared" si="11"/>
        <v>61460.600694920045</v>
      </c>
      <c r="DO41" s="474">
        <f t="shared" si="12"/>
        <v>52251.675480760037</v>
      </c>
      <c r="DP41" s="481">
        <f t="shared" si="16"/>
        <v>-14.983461128002219</v>
      </c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1"/>
      <c r="EJ41" s="231"/>
      <c r="EK41" s="231"/>
      <c r="EL41" s="231"/>
      <c r="EM41" s="231"/>
    </row>
    <row r="42" spans="1:143" ht="20.100000000000001" customHeight="1" x14ac:dyDescent="0.25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f t="shared" si="15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f t="shared" si="17"/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f t="shared" si="18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f t="shared" si="19"/>
        <v>3639.6893396</v>
      </c>
      <c r="DB42" s="484">
        <v>214.70098756999997</v>
      </c>
      <c r="DC42" s="55">
        <v>78.52977451000001</v>
      </c>
      <c r="DD42" s="55">
        <v>217.48579465</v>
      </c>
      <c r="DE42" s="55">
        <v>236.82315626999997</v>
      </c>
      <c r="DF42" s="55">
        <v>527.88183083999979</v>
      </c>
      <c r="DG42" s="55">
        <v>485.41427402000005</v>
      </c>
      <c r="DH42" s="55">
        <v>264.91822252999998</v>
      </c>
      <c r="DI42" s="55">
        <v>560.91365668999981</v>
      </c>
      <c r="DJ42" s="55">
        <v>692.47848637000038</v>
      </c>
      <c r="DK42" s="55">
        <v>386.86830121999998</v>
      </c>
      <c r="DL42" s="55">
        <v>708.30966881999939</v>
      </c>
      <c r="DM42" s="568">
        <f t="shared" si="10"/>
        <v>7660.3005031999992</v>
      </c>
      <c r="DN42" s="485">
        <f t="shared" si="11"/>
        <v>3392.92404523</v>
      </c>
      <c r="DO42" s="474">
        <f t="shared" si="12"/>
        <v>4374.3241534899989</v>
      </c>
      <c r="DP42" s="481">
        <f t="shared" si="16"/>
        <v>28.924906516540403</v>
      </c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1"/>
      <c r="EJ42" s="231"/>
      <c r="EK42" s="231"/>
      <c r="EL42" s="231"/>
      <c r="EM42" s="231"/>
    </row>
    <row r="43" spans="1:143" ht="20.100000000000001" customHeight="1" x14ac:dyDescent="0.25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f t="shared" si="15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f t="shared" si="17"/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f t="shared" si="18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f t="shared" si="19"/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5">
        <v>20.855880020000001</v>
      </c>
      <c r="DG43" s="55">
        <v>21.160345170000006</v>
      </c>
      <c r="DH43" s="55">
        <v>18.624130300000001</v>
      </c>
      <c r="DI43" s="55">
        <v>21.04612164000001</v>
      </c>
      <c r="DJ43" s="55">
        <v>20.153116560000004</v>
      </c>
      <c r="DK43" s="55">
        <v>21.69216599999999</v>
      </c>
      <c r="DL43" s="55">
        <v>21.112832550000011</v>
      </c>
      <c r="DM43" s="568">
        <f t="shared" si="10"/>
        <v>71.628049149999995</v>
      </c>
      <c r="DN43" s="485">
        <f t="shared" si="11"/>
        <v>178.28993605999997</v>
      </c>
      <c r="DO43" s="474">
        <f t="shared" si="12"/>
        <v>219.42713040000001</v>
      </c>
      <c r="DP43" s="481">
        <f t="shared" si="16"/>
        <v>23.073200456001118</v>
      </c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  <c r="EI43" s="231"/>
      <c r="EJ43" s="231"/>
      <c r="EK43" s="231"/>
      <c r="EL43" s="231"/>
      <c r="EM43" s="231"/>
    </row>
    <row r="44" spans="1:143" ht="20.100000000000001" customHeight="1" x14ac:dyDescent="0.25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f t="shared" si="15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f t="shared" si="17"/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f t="shared" si="18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f t="shared" si="19"/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5">
        <v>21.756283789999998</v>
      </c>
      <c r="DG44" s="55">
        <v>21.302463470000003</v>
      </c>
      <c r="DH44" s="55">
        <v>19.24153913000001</v>
      </c>
      <c r="DI44" s="55">
        <v>23.872336050000001</v>
      </c>
      <c r="DJ44" s="55">
        <v>20.79656645</v>
      </c>
      <c r="DK44" s="55">
        <v>23.252199469999997</v>
      </c>
      <c r="DL44" s="55">
        <v>24.334096060000004</v>
      </c>
      <c r="DM44" s="568">
        <f t="shared" si="10"/>
        <v>73.205100200000018</v>
      </c>
      <c r="DN44" s="485">
        <f t="shared" si="11"/>
        <v>186.02970106999999</v>
      </c>
      <c r="DO44" s="474">
        <f t="shared" si="12"/>
        <v>231.69216049000002</v>
      </c>
      <c r="DP44" s="481">
        <f t="shared" si="16"/>
        <v>24.545789816013297</v>
      </c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1"/>
      <c r="EI44" s="231"/>
      <c r="EJ44" s="231"/>
      <c r="EK44" s="231"/>
      <c r="EL44" s="231"/>
      <c r="EM44" s="231"/>
    </row>
    <row r="45" spans="1:143" ht="20.100000000000001" customHeight="1" x14ac:dyDescent="0.25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f t="shared" si="15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f t="shared" si="17"/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f t="shared" si="18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f t="shared" si="19"/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5">
        <v>0</v>
      </c>
      <c r="DF45" s="55">
        <v>0.9</v>
      </c>
      <c r="DG45" s="55">
        <v>0.11700000000000001</v>
      </c>
      <c r="DH45" s="55">
        <v>0.61740882999999991</v>
      </c>
      <c r="DI45" s="55">
        <v>2.82621441</v>
      </c>
      <c r="DJ45" s="55">
        <v>0.64344988999999997</v>
      </c>
      <c r="DK45" s="55">
        <v>1.56003347</v>
      </c>
      <c r="DL45" s="55">
        <v>3.22126351</v>
      </c>
      <c r="DM45" s="568">
        <f t="shared" si="10"/>
        <v>0.84084836000000007</v>
      </c>
      <c r="DN45" s="485">
        <f t="shared" si="11"/>
        <v>6.9451514799999998</v>
      </c>
      <c r="DO45" s="474">
        <f t="shared" si="12"/>
        <v>12.046107769999999</v>
      </c>
      <c r="DP45" s="481">
        <f t="shared" si="16"/>
        <v>73.446292779779654</v>
      </c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  <c r="EG45" s="231"/>
      <c r="EH45" s="231"/>
      <c r="EI45" s="231"/>
      <c r="EJ45" s="231"/>
      <c r="EK45" s="231"/>
      <c r="EL45" s="231"/>
      <c r="EM45" s="231"/>
    </row>
    <row r="46" spans="1:143" ht="20.100000000000001" customHeight="1" x14ac:dyDescent="0.25">
      <c r="A46" s="536"/>
      <c r="B46" s="463" t="s">
        <v>204</v>
      </c>
      <c r="C46" s="464" t="s">
        <v>208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f t="shared" si="15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f t="shared" si="17"/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f t="shared" si="18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f t="shared" si="19"/>
        <v>675.63727812000002</v>
      </c>
      <c r="DB46" s="484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11.825160910000001</v>
      </c>
      <c r="DK46" s="55">
        <v>15.48876448</v>
      </c>
      <c r="DL46" s="55">
        <v>16.142555179999999</v>
      </c>
      <c r="DM46" s="568">
        <f t="shared" si="10"/>
        <v>0</v>
      </c>
      <c r="DN46" s="485">
        <f t="shared" si="11"/>
        <v>675.63727812000002</v>
      </c>
      <c r="DO46" s="474">
        <f t="shared" si="12"/>
        <v>43.456480569999997</v>
      </c>
      <c r="DP46" s="481">
        <f t="shared" si="16"/>
        <v>-93.568075359766979</v>
      </c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1"/>
      <c r="EJ46" s="231"/>
      <c r="EK46" s="231"/>
      <c r="EL46" s="231"/>
      <c r="EM46" s="231"/>
    </row>
    <row r="47" spans="1:143" ht="20.100000000000001" customHeight="1" x14ac:dyDescent="0.25">
      <c r="A47" s="536"/>
      <c r="B47" s="463" t="s">
        <v>205</v>
      </c>
      <c r="C47" s="464" t="s">
        <v>209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f t="shared" si="15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f t="shared" si="17"/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f t="shared" si="18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f t="shared" si="19"/>
        <v>3802.9762468799995</v>
      </c>
      <c r="DB47" s="484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5">
        <v>0</v>
      </c>
      <c r="DL47" s="55">
        <v>0</v>
      </c>
      <c r="DM47" s="568">
        <f t="shared" si="10"/>
        <v>0</v>
      </c>
      <c r="DN47" s="485">
        <f t="shared" si="11"/>
        <v>3802.9762468799995</v>
      </c>
      <c r="DO47" s="474">
        <f t="shared" si="12"/>
        <v>0</v>
      </c>
      <c r="DP47" s="481">
        <f t="shared" si="16"/>
        <v>-100</v>
      </c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  <c r="EG47" s="231"/>
      <c r="EH47" s="231"/>
      <c r="EI47" s="231"/>
      <c r="EJ47" s="231"/>
      <c r="EK47" s="231"/>
      <c r="EL47" s="231"/>
      <c r="EM47" s="231"/>
    </row>
    <row r="48" spans="1:143" ht="20.100000000000001" customHeight="1" x14ac:dyDescent="0.25">
      <c r="A48" s="536"/>
      <c r="B48" s="463" t="s">
        <v>206</v>
      </c>
      <c r="C48" s="464" t="s">
        <v>210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f t="shared" si="15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f t="shared" si="17"/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f t="shared" si="18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f t="shared" si="19"/>
        <v>1082.6594180299999</v>
      </c>
      <c r="DB48" s="484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5">
        <v>0</v>
      </c>
      <c r="DK48" s="55">
        <v>0</v>
      </c>
      <c r="DL48" s="55">
        <v>0</v>
      </c>
      <c r="DM48" s="568">
        <f t="shared" si="10"/>
        <v>0</v>
      </c>
      <c r="DN48" s="485">
        <f t="shared" si="11"/>
        <v>1082.6594180299999</v>
      </c>
      <c r="DO48" s="474">
        <f t="shared" si="12"/>
        <v>0</v>
      </c>
      <c r="DP48" s="481">
        <f t="shared" si="16"/>
        <v>-100</v>
      </c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  <c r="EJ48" s="231"/>
      <c r="EK48" s="231"/>
      <c r="EL48" s="231"/>
      <c r="EM48" s="231"/>
    </row>
    <row r="49" spans="1:143" ht="20.100000000000001" customHeight="1" x14ac:dyDescent="0.25">
      <c r="A49" s="536"/>
      <c r="B49" s="463" t="s">
        <v>207</v>
      </c>
      <c r="C49" s="464" t="s">
        <v>211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f t="shared" si="15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f t="shared" si="17"/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f t="shared" si="18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f t="shared" si="19"/>
        <v>563.66909862</v>
      </c>
      <c r="DB49" s="484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5">
        <v>0</v>
      </c>
      <c r="DL49" s="55">
        <v>0</v>
      </c>
      <c r="DM49" s="568">
        <f t="shared" si="10"/>
        <v>0</v>
      </c>
      <c r="DN49" s="485">
        <f t="shared" si="11"/>
        <v>563.66909862</v>
      </c>
      <c r="DO49" s="474">
        <f t="shared" si="12"/>
        <v>0</v>
      </c>
      <c r="DP49" s="481">
        <f t="shared" si="16"/>
        <v>-100</v>
      </c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  <c r="EG49" s="231"/>
      <c r="EH49" s="231"/>
      <c r="EI49" s="231"/>
      <c r="EJ49" s="231"/>
      <c r="EK49" s="231"/>
      <c r="EL49" s="231"/>
      <c r="EM49" s="231"/>
    </row>
    <row r="50" spans="1:143" ht="20.100000000000001" customHeight="1" x14ac:dyDescent="0.25">
      <c r="A50" s="536"/>
      <c r="B50" s="463" t="s">
        <v>200</v>
      </c>
      <c r="C50" s="464" t="s">
        <v>201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f t="shared" si="15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f t="shared" si="17"/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f t="shared" si="18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f t="shared" si="19"/>
        <v>635.76803015999997</v>
      </c>
      <c r="DB50" s="484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5">
        <v>0</v>
      </c>
      <c r="DL50" s="55">
        <v>0</v>
      </c>
      <c r="DM50" s="568">
        <f t="shared" si="10"/>
        <v>0</v>
      </c>
      <c r="DN50" s="485">
        <f t="shared" si="11"/>
        <v>635.76803015999997</v>
      </c>
      <c r="DO50" s="474">
        <f t="shared" si="12"/>
        <v>0</v>
      </c>
      <c r="DP50" s="481">
        <f t="shared" si="16"/>
        <v>-100</v>
      </c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  <c r="EG50" s="231"/>
      <c r="EH50" s="231"/>
      <c r="EI50" s="231"/>
      <c r="EJ50" s="231"/>
      <c r="EK50" s="231"/>
      <c r="EL50" s="231"/>
      <c r="EM50" s="231"/>
    </row>
    <row r="51" spans="1:143" ht="20.100000000000001" customHeight="1" x14ac:dyDescent="0.25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f t="shared" si="15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f t="shared" si="17"/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f t="shared" si="18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f t="shared" si="19"/>
        <v>20733.080000000002</v>
      </c>
      <c r="DB51" s="484">
        <v>2096.1999999999998</v>
      </c>
      <c r="DC51" s="55">
        <v>1467.27</v>
      </c>
      <c r="DD51" s="55">
        <v>1914.23</v>
      </c>
      <c r="DE51" s="55">
        <v>1555.03</v>
      </c>
      <c r="DF51" s="55">
        <v>1800.57</v>
      </c>
      <c r="DG51" s="55">
        <v>1688.96</v>
      </c>
      <c r="DH51" s="55">
        <v>1519.21</v>
      </c>
      <c r="DI51" s="55">
        <v>1599.45</v>
      </c>
      <c r="DJ51" s="55">
        <v>1373.18</v>
      </c>
      <c r="DK51" s="55">
        <v>1907.27</v>
      </c>
      <c r="DL51" s="55">
        <v>1628.86</v>
      </c>
      <c r="DM51" s="568">
        <f t="shared" si="10"/>
        <v>17554.07</v>
      </c>
      <c r="DN51" s="485">
        <f t="shared" si="11"/>
        <v>18561.82</v>
      </c>
      <c r="DO51" s="474">
        <f t="shared" si="12"/>
        <v>18550.23</v>
      </c>
      <c r="DP51" s="481">
        <f t="shared" si="16"/>
        <v>-6.2439997801944092E-2</v>
      </c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  <c r="EG51" s="231"/>
      <c r="EH51" s="231"/>
      <c r="EI51" s="231"/>
      <c r="EJ51" s="231"/>
      <c r="EK51" s="231"/>
      <c r="EL51" s="231"/>
      <c r="EM51" s="231"/>
    </row>
    <row r="52" spans="1:143" ht="20.100000000000001" customHeight="1" x14ac:dyDescent="0.25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f t="shared" si="15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f t="shared" si="17"/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f t="shared" si="18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f t="shared" si="19"/>
        <v>14925.009999999998</v>
      </c>
      <c r="DB52" s="484">
        <v>1136.3</v>
      </c>
      <c r="DC52" s="55">
        <v>878.85</v>
      </c>
      <c r="DD52" s="55">
        <v>1047.55</v>
      </c>
      <c r="DE52" s="55">
        <v>1083.49</v>
      </c>
      <c r="DF52" s="55">
        <v>1158.0999999999999</v>
      </c>
      <c r="DG52" s="55">
        <v>1565.99</v>
      </c>
      <c r="DH52" s="55">
        <v>1203.8399999999999</v>
      </c>
      <c r="DI52" s="55">
        <v>1298.42</v>
      </c>
      <c r="DJ52" s="55">
        <v>1268.04</v>
      </c>
      <c r="DK52" s="55">
        <v>1349.06</v>
      </c>
      <c r="DL52" s="55">
        <v>1393.82</v>
      </c>
      <c r="DM52" s="568">
        <f t="shared" si="10"/>
        <v>11485.410000000002</v>
      </c>
      <c r="DN52" s="485">
        <f t="shared" si="11"/>
        <v>12647.56</v>
      </c>
      <c r="DO52" s="474">
        <f t="shared" si="12"/>
        <v>13383.459999999997</v>
      </c>
      <c r="DP52" s="481">
        <f t="shared" si="16"/>
        <v>5.8185136105303847</v>
      </c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  <c r="EI52" s="231"/>
      <c r="EJ52" s="231"/>
      <c r="EK52" s="231"/>
      <c r="EL52" s="231"/>
      <c r="EM52" s="231"/>
    </row>
    <row r="53" spans="1:143" ht="20.100000000000001" customHeight="1" x14ac:dyDescent="0.25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f t="shared" si="15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f t="shared" si="17"/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f t="shared" si="18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f t="shared" si="19"/>
        <v>14888.189999999999</v>
      </c>
      <c r="DB53" s="484">
        <v>1136.3</v>
      </c>
      <c r="DC53" s="55">
        <v>878.85</v>
      </c>
      <c r="DD53" s="55">
        <v>1047.2</v>
      </c>
      <c r="DE53" s="55">
        <v>1082.69</v>
      </c>
      <c r="DF53" s="55">
        <v>1145.06</v>
      </c>
      <c r="DG53" s="55">
        <v>1565.59</v>
      </c>
      <c r="DH53" s="55">
        <v>1203.8399999999999</v>
      </c>
      <c r="DI53" s="55">
        <v>1295.32</v>
      </c>
      <c r="DJ53" s="55">
        <v>1265.3399999999999</v>
      </c>
      <c r="DK53" s="55">
        <v>1347.96</v>
      </c>
      <c r="DL53" s="55">
        <v>1384.82</v>
      </c>
      <c r="DM53" s="568">
        <f t="shared" si="10"/>
        <v>11462.71</v>
      </c>
      <c r="DN53" s="485">
        <f t="shared" si="11"/>
        <v>12616.74</v>
      </c>
      <c r="DO53" s="474">
        <f t="shared" si="12"/>
        <v>13352.970000000001</v>
      </c>
      <c r="DP53" s="481">
        <f t="shared" si="16"/>
        <v>5.8353425686825666</v>
      </c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  <c r="EF53" s="231"/>
      <c r="EG53" s="231"/>
      <c r="EH53" s="231"/>
      <c r="EI53" s="231"/>
      <c r="EJ53" s="231"/>
      <c r="EK53" s="231"/>
      <c r="EL53" s="231"/>
      <c r="EM53" s="231"/>
    </row>
    <row r="54" spans="1:143" ht="20.100000000000001" customHeight="1" x14ac:dyDescent="0.25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f t="shared" si="15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f t="shared" si="17"/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f t="shared" si="18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f t="shared" si="19"/>
        <v>36.82</v>
      </c>
      <c r="DB54" s="484">
        <v>0</v>
      </c>
      <c r="DC54" s="55">
        <v>0</v>
      </c>
      <c r="DD54" s="55">
        <v>0.35</v>
      </c>
      <c r="DE54" s="55">
        <v>0.8</v>
      </c>
      <c r="DF54" s="55">
        <v>13.04</v>
      </c>
      <c r="DG54" s="55">
        <v>0.4</v>
      </c>
      <c r="DH54" s="55">
        <v>0</v>
      </c>
      <c r="DI54" s="55">
        <v>3.1</v>
      </c>
      <c r="DJ54" s="55">
        <v>2.7</v>
      </c>
      <c r="DK54" s="55">
        <v>1.1000000000000001</v>
      </c>
      <c r="DL54" s="55">
        <v>9</v>
      </c>
      <c r="DM54" s="568">
        <f t="shared" si="10"/>
        <v>22.700000000000003</v>
      </c>
      <c r="DN54" s="485">
        <f t="shared" si="11"/>
        <v>30.82</v>
      </c>
      <c r="DO54" s="474">
        <f t="shared" si="12"/>
        <v>30.490000000000002</v>
      </c>
      <c r="DP54" s="481">
        <f t="shared" si="16"/>
        <v>-1.0707332900713795</v>
      </c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  <c r="EI54" s="231"/>
      <c r="EJ54" s="231"/>
      <c r="EK54" s="231"/>
      <c r="EL54" s="231"/>
      <c r="EM54" s="231"/>
    </row>
    <row r="55" spans="1:143" ht="20.100000000000001" customHeight="1" x14ac:dyDescent="0.25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f t="shared" si="15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f t="shared" si="17"/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f t="shared" si="18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f t="shared" si="19"/>
        <v>7.7658141400000007</v>
      </c>
      <c r="DB55" s="484">
        <v>2.42476972</v>
      </c>
      <c r="DC55" s="55">
        <v>1.2292464599999999</v>
      </c>
      <c r="DD55" s="55">
        <v>0.13467695999999998</v>
      </c>
      <c r="DE55" s="55">
        <v>0</v>
      </c>
      <c r="DF55" s="55">
        <v>0</v>
      </c>
      <c r="DG55" s="55">
        <v>1.8996240000000001E-2</v>
      </c>
      <c r="DH55" s="55">
        <v>7.7150682700000006</v>
      </c>
      <c r="DI55" s="55">
        <v>1.11770229</v>
      </c>
      <c r="DJ55" s="55">
        <v>1.18751253</v>
      </c>
      <c r="DK55" s="55">
        <v>2.6135660000000002E-2</v>
      </c>
      <c r="DL55" s="55">
        <v>3.1201875700000001</v>
      </c>
      <c r="DM55" s="568">
        <f t="shared" si="10"/>
        <v>5.4676739900000015</v>
      </c>
      <c r="DN55" s="485">
        <f t="shared" si="11"/>
        <v>7.7658141400000007</v>
      </c>
      <c r="DO55" s="474">
        <f t="shared" si="12"/>
        <v>16.974295699999999</v>
      </c>
      <c r="DP55" s="481">
        <f t="shared" si="16"/>
        <v>118.5771561615045</v>
      </c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1"/>
      <c r="EI55" s="231"/>
      <c r="EJ55" s="231"/>
      <c r="EK55" s="231"/>
      <c r="EL55" s="231"/>
      <c r="EM55" s="231"/>
    </row>
    <row r="56" spans="1:143" ht="20.100000000000001" customHeight="1" x14ac:dyDescent="0.25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f t="shared" si="15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f t="shared" si="17"/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f t="shared" si="18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f t="shared" si="19"/>
        <v>0.79461353000000001</v>
      </c>
      <c r="DB56" s="484">
        <v>0</v>
      </c>
      <c r="DC56" s="55">
        <v>0</v>
      </c>
      <c r="DD56" s="55">
        <v>0</v>
      </c>
      <c r="DE56" s="55">
        <v>0.19340025</v>
      </c>
      <c r="DF56" s="55">
        <v>4.0376999999999996E-4</v>
      </c>
      <c r="DG56" s="55">
        <v>2.51183E-2</v>
      </c>
      <c r="DH56" s="55">
        <v>0</v>
      </c>
      <c r="DI56" s="55">
        <v>0</v>
      </c>
      <c r="DJ56" s="55">
        <v>0</v>
      </c>
      <c r="DK56" s="55">
        <v>0</v>
      </c>
      <c r="DL56" s="55">
        <v>0</v>
      </c>
      <c r="DM56" s="568">
        <f t="shared" si="10"/>
        <v>0.73620269000000005</v>
      </c>
      <c r="DN56" s="485">
        <f t="shared" si="11"/>
        <v>0.79461353000000001</v>
      </c>
      <c r="DO56" s="474">
        <f t="shared" si="12"/>
        <v>0.21892232</v>
      </c>
      <c r="DP56" s="48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  <c r="EF56" s="231"/>
      <c r="EG56" s="231"/>
      <c r="EH56" s="231"/>
      <c r="EI56" s="231"/>
      <c r="EJ56" s="231"/>
      <c r="EK56" s="231"/>
      <c r="EL56" s="231"/>
      <c r="EM56" s="231"/>
    </row>
    <row r="57" spans="1:143" ht="20.100000000000001" customHeight="1" x14ac:dyDescent="0.25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f t="shared" si="15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f t="shared" si="17"/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f t="shared" si="18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f t="shared" si="19"/>
        <v>13.11160973</v>
      </c>
      <c r="DB57" s="484">
        <v>0.48899999999999999</v>
      </c>
      <c r="DC57" s="55">
        <v>0.27100000000000002</v>
      </c>
      <c r="DD57" s="55">
        <v>1.387</v>
      </c>
      <c r="DE57" s="55">
        <v>1.1041000000000001</v>
      </c>
      <c r="DF57" s="55">
        <v>0.752</v>
      </c>
      <c r="DG57" s="55">
        <v>1.3049999999999999</v>
      </c>
      <c r="DH57" s="55">
        <v>1.27</v>
      </c>
      <c r="DI57" s="55">
        <v>2.7879999999999998</v>
      </c>
      <c r="DJ57" s="55">
        <v>2.3809999999999998</v>
      </c>
      <c r="DK57" s="55">
        <v>0.98399999999999999</v>
      </c>
      <c r="DL57" s="55">
        <v>0.39100000000000001</v>
      </c>
      <c r="DM57" s="568">
        <f t="shared" si="10"/>
        <v>13.186159960000001</v>
      </c>
      <c r="DN57" s="485">
        <f t="shared" si="11"/>
        <v>12.93160973</v>
      </c>
      <c r="DO57" s="474">
        <f t="shared" si="12"/>
        <v>13.1221</v>
      </c>
      <c r="DP57" s="481">
        <f t="shared" si="16"/>
        <v>1.4730592244682539</v>
      </c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  <c r="EF57" s="231"/>
      <c r="EG57" s="231"/>
      <c r="EH57" s="231"/>
      <c r="EI57" s="231"/>
      <c r="EJ57" s="231"/>
      <c r="EK57" s="231"/>
      <c r="EL57" s="231"/>
      <c r="EM57" s="231"/>
    </row>
    <row r="58" spans="1:143" ht="20.100000000000001" customHeight="1" thickBot="1" x14ac:dyDescent="0.3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f t="shared" si="15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f t="shared" si="17"/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f t="shared" si="18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f t="shared" si="19"/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5">
        <v>0.36583719999999986</v>
      </c>
      <c r="DG58" s="55">
        <v>0.37615593000000008</v>
      </c>
      <c r="DH58" s="55">
        <v>0.36070118000000018</v>
      </c>
      <c r="DI58" s="55">
        <v>0.33951111000000034</v>
      </c>
      <c r="DJ58" s="55">
        <v>1.0894529300000007</v>
      </c>
      <c r="DK58" s="55">
        <v>0.57289825000000061</v>
      </c>
      <c r="DL58" s="55">
        <v>0.4811976000000005</v>
      </c>
      <c r="DM58" s="568">
        <f t="shared" si="10"/>
        <v>2.6715764199999996</v>
      </c>
      <c r="DN58" s="485">
        <f t="shared" si="11"/>
        <v>3.0208704800000006</v>
      </c>
      <c r="DO58" s="474">
        <f t="shared" si="12"/>
        <v>5.4396290200000017</v>
      </c>
      <c r="DP58" s="481">
        <f t="shared" si="16"/>
        <v>80.068263635056638</v>
      </c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31"/>
      <c r="EI58" s="231"/>
      <c r="EJ58" s="231"/>
      <c r="EK58" s="231"/>
      <c r="EL58" s="231"/>
      <c r="EM58" s="231"/>
    </row>
    <row r="59" spans="1:143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7"/>
      <c r="DF59" s="497"/>
      <c r="DG59" s="497"/>
      <c r="DH59" s="497"/>
      <c r="DI59" s="497"/>
      <c r="DJ59" s="497"/>
      <c r="DK59" s="497"/>
      <c r="DL59" s="497"/>
      <c r="DM59" s="498"/>
      <c r="DN59" s="497"/>
      <c r="DO59" s="499"/>
      <c r="DP59" s="496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  <c r="EF59" s="231"/>
      <c r="EG59" s="231"/>
      <c r="EH59" s="231"/>
      <c r="EI59" s="231"/>
      <c r="EJ59" s="231"/>
      <c r="EK59" s="231"/>
      <c r="EL59" s="231"/>
      <c r="EM59" s="231"/>
    </row>
    <row r="60" spans="1:143" ht="20.100000000000001" customHeight="1" thickBot="1" x14ac:dyDescent="0.3">
      <c r="A60" s="536"/>
      <c r="B60" s="650" t="s">
        <v>49</v>
      </c>
      <c r="C60" s="651"/>
      <c r="D60" s="500">
        <f t="shared" ref="D60:AI60" si="20">SUM(D61:D95)</f>
        <v>4689.9648305551009</v>
      </c>
      <c r="E60" s="500">
        <f t="shared" si="20"/>
        <v>4191.7096283394003</v>
      </c>
      <c r="F60" s="500">
        <f t="shared" si="20"/>
        <v>5015.6659201291004</v>
      </c>
      <c r="G60" s="500">
        <f t="shared" si="20"/>
        <v>4338.2436834597993</v>
      </c>
      <c r="H60" s="500">
        <f t="shared" si="20"/>
        <v>4565.3605952363996</v>
      </c>
      <c r="I60" s="500">
        <f t="shared" si="20"/>
        <v>4610.9462302283009</v>
      </c>
      <c r="J60" s="500">
        <f t="shared" si="20"/>
        <v>4278.6927981094996</v>
      </c>
      <c r="K60" s="500">
        <f t="shared" si="20"/>
        <v>4649.5456745374995</v>
      </c>
      <c r="L60" s="500">
        <f t="shared" si="20"/>
        <v>4667.7815647556999</v>
      </c>
      <c r="M60" s="500">
        <f t="shared" si="20"/>
        <v>5114.158870105699</v>
      </c>
      <c r="N60" s="500">
        <f t="shared" si="20"/>
        <v>5454.9750823728</v>
      </c>
      <c r="O60" s="500">
        <f t="shared" si="20"/>
        <v>5202.1439498443006</v>
      </c>
      <c r="P60" s="501">
        <f t="shared" si="20"/>
        <v>56779.188827673592</v>
      </c>
      <c r="Q60" s="500">
        <f t="shared" si="20"/>
        <v>3970.4921295812001</v>
      </c>
      <c r="R60" s="500">
        <f t="shared" si="20"/>
        <v>3909.6077136508002</v>
      </c>
      <c r="S60" s="500">
        <f t="shared" si="20"/>
        <v>4402.6514327174</v>
      </c>
      <c r="T60" s="500">
        <f t="shared" si="20"/>
        <v>5411.4253134959999</v>
      </c>
      <c r="U60" s="500">
        <f t="shared" si="20"/>
        <v>5686.0479325847</v>
      </c>
      <c r="V60" s="500">
        <f t="shared" si="20"/>
        <v>5569.5267775495986</v>
      </c>
      <c r="W60" s="500">
        <f t="shared" si="20"/>
        <v>5105.6146180993001</v>
      </c>
      <c r="X60" s="500">
        <f t="shared" si="20"/>
        <v>4495.0274201536995</v>
      </c>
      <c r="Y60" s="500">
        <f t="shared" si="20"/>
        <v>4458.7314604067997</v>
      </c>
      <c r="Z60" s="500">
        <f t="shared" si="20"/>
        <v>5266.4151206973002</v>
      </c>
      <c r="AA60" s="500">
        <f t="shared" si="20"/>
        <v>4752.8657592733998</v>
      </c>
      <c r="AB60" s="500">
        <f t="shared" si="20"/>
        <v>8643.8833650990018</v>
      </c>
      <c r="AC60" s="501">
        <f t="shared" si="20"/>
        <v>61672.289043309196</v>
      </c>
      <c r="AD60" s="500">
        <f t="shared" si="20"/>
        <v>3986.3241642464</v>
      </c>
      <c r="AE60" s="500">
        <f t="shared" si="20"/>
        <v>3726.8186503882994</v>
      </c>
      <c r="AF60" s="500">
        <f t="shared" si="20"/>
        <v>4613.3376842065991</v>
      </c>
      <c r="AG60" s="500">
        <f t="shared" si="20"/>
        <v>5052.1325917272998</v>
      </c>
      <c r="AH60" s="500">
        <f t="shared" si="20"/>
        <v>6951.1997780979</v>
      </c>
      <c r="AI60" s="500">
        <f t="shared" si="20"/>
        <v>5287.2290792411995</v>
      </c>
      <c r="AJ60" s="500">
        <f t="shared" ref="AJ60:BM60" si="21">SUM(AJ61:AJ95)</f>
        <v>6323.3429689190989</v>
      </c>
      <c r="AK60" s="500">
        <f t="shared" si="21"/>
        <v>5555.3401794089996</v>
      </c>
      <c r="AL60" s="500">
        <f t="shared" si="21"/>
        <v>5784.9731938956011</v>
      </c>
      <c r="AM60" s="500">
        <f t="shared" si="21"/>
        <v>5163.3652042572012</v>
      </c>
      <c r="AN60" s="500">
        <f t="shared" si="21"/>
        <v>4859.1265885191015</v>
      </c>
      <c r="AO60" s="500">
        <f t="shared" si="21"/>
        <v>6607.416919397001</v>
      </c>
      <c r="AP60" s="502">
        <f t="shared" si="21"/>
        <v>4618.2723134926</v>
      </c>
      <c r="AQ60" s="500">
        <f t="shared" si="21"/>
        <v>4635.9768907788002</v>
      </c>
      <c r="AR60" s="500">
        <f t="shared" si="21"/>
        <v>5454.7592298248001</v>
      </c>
      <c r="AS60" s="500">
        <f t="shared" si="21"/>
        <v>5057.6729702407993</v>
      </c>
      <c r="AT60" s="500">
        <f t="shared" si="21"/>
        <v>8553.3562804424</v>
      </c>
      <c r="AU60" s="500">
        <f t="shared" si="21"/>
        <v>5964.2855463198011</v>
      </c>
      <c r="AV60" s="500">
        <f t="shared" si="21"/>
        <v>5183.7172721292</v>
      </c>
      <c r="AW60" s="500">
        <f t="shared" si="21"/>
        <v>5586.3437490042015</v>
      </c>
      <c r="AX60" s="500">
        <f t="shared" si="21"/>
        <v>3771.7417385942008</v>
      </c>
      <c r="AY60" s="500">
        <f t="shared" si="21"/>
        <v>7214.0924920610005</v>
      </c>
      <c r="AZ60" s="500">
        <f t="shared" si="21"/>
        <v>5258.6544399046006</v>
      </c>
      <c r="BA60" s="500">
        <f t="shared" si="21"/>
        <v>5435.6325167088007</v>
      </c>
      <c r="BB60" s="502">
        <f t="shared" si="21"/>
        <v>6375.1665303746004</v>
      </c>
      <c r="BC60" s="500">
        <f t="shared" si="21"/>
        <v>6015.4791263112011</v>
      </c>
      <c r="BD60" s="500">
        <f t="shared" si="21"/>
        <v>6719.5524644752004</v>
      </c>
      <c r="BE60" s="500">
        <f t="shared" si="21"/>
        <v>6734.2817306561992</v>
      </c>
      <c r="BF60" s="500">
        <f t="shared" si="21"/>
        <v>7127.0025202348006</v>
      </c>
      <c r="BG60" s="500">
        <f t="shared" si="21"/>
        <v>9289.7074268459983</v>
      </c>
      <c r="BH60" s="500">
        <f t="shared" si="21"/>
        <v>7282.3463852356017</v>
      </c>
      <c r="BI60" s="500">
        <f t="shared" si="21"/>
        <v>9305.3161126478008</v>
      </c>
      <c r="BJ60" s="500">
        <f t="shared" si="21"/>
        <v>8168.5052450652011</v>
      </c>
      <c r="BK60" s="500">
        <f t="shared" si="21"/>
        <v>7926.6117710556009</v>
      </c>
      <c r="BL60" s="500">
        <f t="shared" si="21"/>
        <v>7115.4513615079986</v>
      </c>
      <c r="BM60" s="500">
        <f t="shared" si="21"/>
        <v>7759.1435510413985</v>
      </c>
      <c r="BN60" s="501">
        <f t="shared" ref="BN60:BN84" si="22">SUM(BB60:BM60)</f>
        <v>89818.564225451599</v>
      </c>
      <c r="BO60" s="500">
        <f t="shared" ref="BO60:CF60" si="23">SUM(BO61:BO95)</f>
        <v>7585.4170124348002</v>
      </c>
      <c r="BP60" s="500">
        <f t="shared" si="23"/>
        <v>7372.1536647331995</v>
      </c>
      <c r="BQ60" s="500">
        <f t="shared" si="23"/>
        <v>8056.6277987748017</v>
      </c>
      <c r="BR60" s="500">
        <f t="shared" si="23"/>
        <v>8769.8405524964001</v>
      </c>
      <c r="BS60" s="500">
        <f t="shared" si="23"/>
        <v>10270.979978268801</v>
      </c>
      <c r="BT60" s="500">
        <f t="shared" si="23"/>
        <v>8232.4818560725998</v>
      </c>
      <c r="BU60" s="500">
        <f t="shared" si="23"/>
        <v>7644.6221167595995</v>
      </c>
      <c r="BV60" s="500">
        <f t="shared" si="23"/>
        <v>8439.6501898457991</v>
      </c>
      <c r="BW60" s="500">
        <f t="shared" si="23"/>
        <v>6862.4534512855989</v>
      </c>
      <c r="BX60" s="500">
        <f t="shared" si="23"/>
        <v>7075.8298657130008</v>
      </c>
      <c r="BY60" s="500">
        <f t="shared" si="23"/>
        <v>4829.3637549036011</v>
      </c>
      <c r="BZ60" s="500">
        <f t="shared" si="23"/>
        <v>6507.3477857933995</v>
      </c>
      <c r="CA60" s="501">
        <f t="shared" si="17"/>
        <v>91646.76802708162</v>
      </c>
      <c r="CB60" s="502">
        <f t="shared" si="23"/>
        <v>5571.6336878048014</v>
      </c>
      <c r="CC60" s="500">
        <f t="shared" si="23"/>
        <v>4478.8057195518013</v>
      </c>
      <c r="CD60" s="500">
        <f t="shared" si="23"/>
        <v>4736.3417650191986</v>
      </c>
      <c r="CE60" s="500">
        <f t="shared" si="23"/>
        <v>5908.6052673634003</v>
      </c>
      <c r="CF60" s="500">
        <f t="shared" si="23"/>
        <v>4496.2998157112006</v>
      </c>
      <c r="CG60" s="500">
        <f t="shared" ref="CG60" si="24">SUM(CG61:CG95)</f>
        <v>5054.1233430226011</v>
      </c>
      <c r="CH60" s="500">
        <f t="shared" ref="CH60:DJ60" si="25">SUM(CH61:CH95)</f>
        <v>3953.6048690754001</v>
      </c>
      <c r="CI60" s="500">
        <f t="shared" si="25"/>
        <v>4349.7098469565999</v>
      </c>
      <c r="CJ60" s="500">
        <f t="shared" si="25"/>
        <v>4113.7246347945993</v>
      </c>
      <c r="CK60" s="500">
        <f t="shared" si="25"/>
        <v>5437.5189603882</v>
      </c>
      <c r="CL60" s="500">
        <f t="shared" si="25"/>
        <v>3793.1612220389998</v>
      </c>
      <c r="CM60" s="503">
        <f t="shared" si="25"/>
        <v>8808.459308026002</v>
      </c>
      <c r="CN60" s="501">
        <f>SUM(CB60:CM60)</f>
        <v>60701.988439752808</v>
      </c>
      <c r="CO60" s="500">
        <f t="shared" si="25"/>
        <v>4851.9121651937985</v>
      </c>
      <c r="CP60" s="500">
        <f t="shared" si="25"/>
        <v>4787.3884944312022</v>
      </c>
      <c r="CQ60" s="500">
        <f t="shared" si="25"/>
        <v>8016.0579127131996</v>
      </c>
      <c r="CR60" s="500">
        <f t="shared" si="25"/>
        <v>8888.0407679685995</v>
      </c>
      <c r="CS60" s="500">
        <f t="shared" si="25"/>
        <v>7518.3576597723995</v>
      </c>
      <c r="CT60" s="500">
        <f t="shared" si="25"/>
        <v>6454.7380509318</v>
      </c>
      <c r="CU60" s="500">
        <f t="shared" si="25"/>
        <v>4955.5009089194</v>
      </c>
      <c r="CV60" s="500">
        <f t="shared" si="25"/>
        <v>5577.9716573083988</v>
      </c>
      <c r="CW60" s="500">
        <f t="shared" si="25"/>
        <v>5623.4346014321973</v>
      </c>
      <c r="CX60" s="500">
        <f t="shared" si="25"/>
        <v>5188.2527657254004</v>
      </c>
      <c r="CY60" s="500">
        <f t="shared" si="25"/>
        <v>6854.5148615804019</v>
      </c>
      <c r="CZ60" s="500">
        <f t="shared" si="25"/>
        <v>5314.4497950180003</v>
      </c>
      <c r="DA60" s="501">
        <f t="shared" si="19"/>
        <v>74030.619640994802</v>
      </c>
      <c r="DB60" s="502">
        <f t="shared" si="25"/>
        <v>4320.2583154303993</v>
      </c>
      <c r="DC60" s="500">
        <f t="shared" si="25"/>
        <v>4422.776820266</v>
      </c>
      <c r="DD60" s="500">
        <f t="shared" si="25"/>
        <v>6374.928054685397</v>
      </c>
      <c r="DE60" s="500">
        <f t="shared" si="25"/>
        <v>6122.508138565001</v>
      </c>
      <c r="DF60" s="500">
        <f t="shared" si="25"/>
        <v>11282.360771418806</v>
      </c>
      <c r="DG60" s="500">
        <f t="shared" si="25"/>
        <v>8638.4395346787987</v>
      </c>
      <c r="DH60" s="500">
        <f t="shared" si="25"/>
        <v>7683.3558550154021</v>
      </c>
      <c r="DI60" s="500">
        <f t="shared" si="25"/>
        <v>8084.5675462076006</v>
      </c>
      <c r="DJ60" s="500">
        <f t="shared" si="25"/>
        <v>7484.7727069332032</v>
      </c>
      <c r="DK60" s="500">
        <f t="shared" ref="DK60:DL60" si="26">SUM(DK61:DK95)</f>
        <v>6182.2952305408007</v>
      </c>
      <c r="DL60" s="500">
        <f t="shared" si="26"/>
        <v>5210.4362839339992</v>
      </c>
      <c r="DM60" s="502">
        <f t="shared" ref="DM60:DM95" si="27">SUM($CB60:$CL60)</f>
        <v>51893.529131726806</v>
      </c>
      <c r="DN60" s="500">
        <f t="shared" ref="DN60:DN95" si="28">SUM($CO60:$CY60)</f>
        <v>68716.169845976809</v>
      </c>
      <c r="DO60" s="503">
        <f t="shared" ref="DO60:DO95" si="29">SUM($DB60:$DL60)</f>
        <v>75806.699257675413</v>
      </c>
      <c r="DP60" s="501">
        <f t="shared" si="16"/>
        <v>10.318574838486484</v>
      </c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  <c r="EF60" s="231"/>
      <c r="EG60" s="231"/>
      <c r="EH60" s="231"/>
      <c r="EI60" s="231"/>
      <c r="EJ60" s="231"/>
      <c r="EK60" s="231"/>
      <c r="EL60" s="231"/>
      <c r="EM60" s="231"/>
    </row>
    <row r="61" spans="1:143" ht="20.100000000000001" customHeight="1" x14ac:dyDescent="0.25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f t="shared" si="22"/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f t="shared" si="17"/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f t="shared" si="19"/>
        <v>5841.5986999999996</v>
      </c>
      <c r="DB61" s="484">
        <v>205.8</v>
      </c>
      <c r="DC61" s="55">
        <v>135.828</v>
      </c>
      <c r="DD61" s="55">
        <v>819.77</v>
      </c>
      <c r="DE61" s="55">
        <v>1025.5960108561999</v>
      </c>
      <c r="DF61" s="55">
        <v>1833.7225900000001</v>
      </c>
      <c r="DG61" s="55">
        <v>2003.1276222146</v>
      </c>
      <c r="DH61" s="55">
        <v>1485.19</v>
      </c>
      <c r="DI61" s="55">
        <v>1192.268</v>
      </c>
      <c r="DJ61" s="55">
        <v>930.21600000000001</v>
      </c>
      <c r="DK61" s="55">
        <v>740.88</v>
      </c>
      <c r="DL61" s="55">
        <v>259.99400000000003</v>
      </c>
      <c r="DM61" s="568">
        <f t="shared" si="27"/>
        <v>1378.8600000000001</v>
      </c>
      <c r="DN61" s="485">
        <f t="shared" si="28"/>
        <v>5429.9986999999992</v>
      </c>
      <c r="DO61" s="474">
        <f t="shared" si="29"/>
        <v>10632.392223070799</v>
      </c>
      <c r="DP61" s="481">
        <f t="shared" si="16"/>
        <v>95.808375111964608</v>
      </c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  <c r="EF61" s="231"/>
      <c r="EG61" s="231"/>
      <c r="EH61" s="231"/>
      <c r="EI61" s="231"/>
      <c r="EJ61" s="231"/>
      <c r="EK61" s="231"/>
      <c r="EL61" s="231"/>
      <c r="EM61" s="231"/>
    </row>
    <row r="62" spans="1:143" ht="20.100000000000001" customHeight="1" x14ac:dyDescent="0.25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f t="shared" si="22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f t="shared" si="17"/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f t="shared" ref="CN62:CN95" si="30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f t="shared" si="19"/>
        <v>3584.3238219656</v>
      </c>
      <c r="DB62" s="484">
        <v>182.40914731059996</v>
      </c>
      <c r="DC62" s="55">
        <v>189.52189255440004</v>
      </c>
      <c r="DD62" s="55">
        <v>320.7187781042</v>
      </c>
      <c r="DE62" s="55">
        <v>130.9301934458</v>
      </c>
      <c r="DF62" s="55">
        <v>190.20203603519994</v>
      </c>
      <c r="DG62" s="55">
        <v>138.34121752640002</v>
      </c>
      <c r="DH62" s="55">
        <v>177.59327495000002</v>
      </c>
      <c r="DI62" s="55">
        <v>116.56989538319999</v>
      </c>
      <c r="DJ62" s="55">
        <v>129.76309265920003</v>
      </c>
      <c r="DK62" s="55">
        <v>116.53256751639998</v>
      </c>
      <c r="DL62" s="55">
        <v>105.25065199040002</v>
      </c>
      <c r="DM62" s="568">
        <f t="shared" si="27"/>
        <v>1697.2061509269997</v>
      </c>
      <c r="DN62" s="485">
        <f t="shared" si="28"/>
        <v>3454.9863160917998</v>
      </c>
      <c r="DO62" s="474">
        <f t="shared" si="29"/>
        <v>1797.8327474758</v>
      </c>
      <c r="DP62" s="481">
        <f t="shared" si="16"/>
        <v>-47.964113805536954</v>
      </c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  <c r="EF62" s="231"/>
      <c r="EG62" s="231"/>
      <c r="EH62" s="231"/>
      <c r="EI62" s="231"/>
      <c r="EJ62" s="231"/>
      <c r="EK62" s="231"/>
      <c r="EL62" s="231"/>
      <c r="EM62" s="231"/>
    </row>
    <row r="63" spans="1:143" ht="20.100000000000001" customHeight="1" x14ac:dyDescent="0.25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f t="shared" si="22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f t="shared" si="17"/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f t="shared" si="30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f t="shared" si="19"/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5">
        <v>190.2020360352</v>
      </c>
      <c r="DG63" s="55">
        <v>138.34121752640002</v>
      </c>
      <c r="DH63" s="55">
        <v>177.59327495000005</v>
      </c>
      <c r="DI63" s="55">
        <v>116.56989538319999</v>
      </c>
      <c r="DJ63" s="55">
        <v>129.76309265920005</v>
      </c>
      <c r="DK63" s="55">
        <v>116.53256751639999</v>
      </c>
      <c r="DL63" s="55">
        <v>105.25065199039999</v>
      </c>
      <c r="DM63" s="568">
        <f t="shared" si="27"/>
        <v>1697.2061509269997</v>
      </c>
      <c r="DN63" s="485">
        <f t="shared" si="28"/>
        <v>3052.2090210192</v>
      </c>
      <c r="DO63" s="474">
        <f t="shared" si="29"/>
        <v>1797.8327474758</v>
      </c>
      <c r="DP63" s="481">
        <f t="shared" si="16"/>
        <v>-41.097325409402529</v>
      </c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  <c r="EG63" s="231"/>
      <c r="EH63" s="231"/>
      <c r="EI63" s="231"/>
      <c r="EJ63" s="231"/>
      <c r="EK63" s="231"/>
      <c r="EL63" s="231"/>
      <c r="EM63" s="231"/>
    </row>
    <row r="64" spans="1:143" ht="20.100000000000001" customHeight="1" x14ac:dyDescent="0.25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f t="shared" si="22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f t="shared" si="17"/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f t="shared" si="30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f t="shared" si="19"/>
        <v>0</v>
      </c>
      <c r="DB64" s="484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5">
        <v>0</v>
      </c>
      <c r="DL64" s="55">
        <v>0</v>
      </c>
      <c r="DM64" s="568">
        <f t="shared" si="27"/>
        <v>0</v>
      </c>
      <c r="DN64" s="485">
        <f t="shared" si="28"/>
        <v>0</v>
      </c>
      <c r="DO64" s="474">
        <f t="shared" si="29"/>
        <v>0</v>
      </c>
      <c r="DP64" s="48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  <c r="EF64" s="231"/>
      <c r="EG64" s="231"/>
      <c r="EH64" s="231"/>
      <c r="EI64" s="231"/>
      <c r="EJ64" s="231"/>
      <c r="EK64" s="231"/>
      <c r="EL64" s="231"/>
      <c r="EM64" s="231"/>
    </row>
    <row r="65" spans="1:143" ht="20.100000000000001" customHeight="1" x14ac:dyDescent="0.25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f t="shared" si="22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f t="shared" si="17"/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f t="shared" si="30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f t="shared" si="19"/>
        <v>0</v>
      </c>
      <c r="DB65" s="484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5">
        <v>0</v>
      </c>
      <c r="DL65" s="55">
        <v>0</v>
      </c>
      <c r="DM65" s="568">
        <f t="shared" si="27"/>
        <v>0</v>
      </c>
      <c r="DN65" s="485">
        <f t="shared" si="28"/>
        <v>0</v>
      </c>
      <c r="DO65" s="474">
        <f t="shared" si="29"/>
        <v>0</v>
      </c>
      <c r="DP65" s="48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  <c r="EF65" s="231"/>
      <c r="EG65" s="231"/>
      <c r="EH65" s="231"/>
      <c r="EI65" s="231"/>
      <c r="EJ65" s="231"/>
      <c r="EK65" s="231"/>
      <c r="EL65" s="231"/>
      <c r="EM65" s="231"/>
    </row>
    <row r="66" spans="1:143" ht="20.100000000000001" customHeight="1" x14ac:dyDescent="0.25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f t="shared" si="22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f t="shared" si="17"/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f t="shared" si="30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f t="shared" si="19"/>
        <v>0</v>
      </c>
      <c r="DB66" s="484">
        <v>0</v>
      </c>
      <c r="DC66" s="55">
        <v>0.13719999999999999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5">
        <v>0</v>
      </c>
      <c r="DL66" s="55">
        <v>0</v>
      </c>
      <c r="DM66" s="568">
        <f t="shared" si="27"/>
        <v>0.34300000000000003</v>
      </c>
      <c r="DN66" s="485">
        <f t="shared" si="28"/>
        <v>0</v>
      </c>
      <c r="DO66" s="474">
        <f t="shared" si="29"/>
        <v>0.13719999999999999</v>
      </c>
      <c r="DP66" s="48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  <c r="EF66" s="231"/>
      <c r="EG66" s="231"/>
      <c r="EH66" s="231"/>
      <c r="EI66" s="231"/>
      <c r="EJ66" s="231"/>
      <c r="EK66" s="231"/>
      <c r="EL66" s="231"/>
      <c r="EM66" s="231"/>
    </row>
    <row r="67" spans="1:143" ht="20.100000000000001" customHeight="1" x14ac:dyDescent="0.25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f t="shared" si="22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f t="shared" si="17"/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f t="shared" si="30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f t="shared" si="19"/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5">
        <v>2466.2185242786004</v>
      </c>
      <c r="DG67" s="55">
        <v>1333.4651225111995</v>
      </c>
      <c r="DH67" s="55">
        <v>998.35208152399946</v>
      </c>
      <c r="DI67" s="55">
        <v>1055.6336787556002</v>
      </c>
      <c r="DJ67" s="55">
        <v>1356.0948693823996</v>
      </c>
      <c r="DK67" s="55">
        <v>1169.2019026604005</v>
      </c>
      <c r="DL67" s="55">
        <v>1219.2084408055989</v>
      </c>
      <c r="DM67" s="568">
        <f t="shared" si="27"/>
        <v>12446.5384852648</v>
      </c>
      <c r="DN67" s="485">
        <f t="shared" si="28"/>
        <v>14152.100863314396</v>
      </c>
      <c r="DO67" s="474">
        <f t="shared" si="29"/>
        <v>13562.425303747597</v>
      </c>
      <c r="DP67" s="481">
        <f t="shared" si="16"/>
        <v>-4.1666998084742168</v>
      </c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  <c r="EF67" s="231"/>
      <c r="EG67" s="231"/>
      <c r="EH67" s="231"/>
      <c r="EI67" s="231"/>
      <c r="EJ67" s="231"/>
      <c r="EK67" s="231"/>
      <c r="EL67" s="231"/>
      <c r="EM67" s="231"/>
    </row>
    <row r="68" spans="1:143" ht="20.100000000000001" customHeight="1" x14ac:dyDescent="0.25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f t="shared" si="22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f t="shared" si="17"/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f t="shared" si="30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f t="shared" si="19"/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5">
        <v>1669.8075010862005</v>
      </c>
      <c r="DG68" s="55">
        <v>1750.3007732951996</v>
      </c>
      <c r="DH68" s="55">
        <v>1527.5649557350007</v>
      </c>
      <c r="DI68" s="55">
        <v>1377.4499108103996</v>
      </c>
      <c r="DJ68" s="55">
        <v>934.41983859560014</v>
      </c>
      <c r="DK68" s="55">
        <v>835.66011544959986</v>
      </c>
      <c r="DL68" s="55">
        <v>430.65071927079993</v>
      </c>
      <c r="DM68" s="568">
        <f t="shared" si="27"/>
        <v>1297.0810990326002</v>
      </c>
      <c r="DN68" s="485">
        <f t="shared" si="28"/>
        <v>5318.4112060842008</v>
      </c>
      <c r="DO68" s="474">
        <f t="shared" si="29"/>
        <v>10195.591167095601</v>
      </c>
      <c r="DP68" s="481">
        <f t="shared" si="16"/>
        <v>91.703701952040916</v>
      </c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  <c r="EF68" s="231"/>
      <c r="EG68" s="231"/>
      <c r="EH68" s="231"/>
      <c r="EI68" s="231"/>
      <c r="EJ68" s="231"/>
      <c r="EK68" s="231"/>
      <c r="EL68" s="231"/>
      <c r="EM68" s="231"/>
    </row>
    <row r="69" spans="1:143" ht="20.100000000000001" customHeight="1" x14ac:dyDescent="0.25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f t="shared" si="22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f t="shared" si="17"/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f t="shared" si="30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f t="shared" si="19"/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5">
        <v>34.357159646599996</v>
      </c>
      <c r="DG69" s="55">
        <v>33.783236817399995</v>
      </c>
      <c r="DH69" s="55">
        <v>32.203085209400008</v>
      </c>
      <c r="DI69" s="55">
        <v>32.989473283199999</v>
      </c>
      <c r="DJ69" s="55">
        <v>29.325777710600029</v>
      </c>
      <c r="DK69" s="55">
        <v>33.008526590200049</v>
      </c>
      <c r="DL69" s="55">
        <v>35.991080346199965</v>
      </c>
      <c r="DM69" s="568">
        <f t="shared" si="27"/>
        <v>416.87024439200007</v>
      </c>
      <c r="DN69" s="485">
        <f t="shared" si="28"/>
        <v>395.1380947696</v>
      </c>
      <c r="DO69" s="474">
        <f t="shared" si="29"/>
        <v>349.20511593100002</v>
      </c>
      <c r="DP69" s="481">
        <f t="shared" si="16"/>
        <v>-11.624538217552249</v>
      </c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  <c r="EF69" s="231"/>
      <c r="EG69" s="231"/>
      <c r="EH69" s="231"/>
      <c r="EI69" s="231"/>
      <c r="EJ69" s="231"/>
      <c r="EK69" s="231"/>
      <c r="EL69" s="231"/>
      <c r="EM69" s="231"/>
    </row>
    <row r="70" spans="1:143" ht="20.100000000000001" customHeight="1" x14ac:dyDescent="0.25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f t="shared" si="22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f t="shared" si="17"/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f t="shared" si="30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f t="shared" si="19"/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5">
        <v>35.954487597000004</v>
      </c>
      <c r="DG70" s="55">
        <v>34.257411816600005</v>
      </c>
      <c r="DH70" s="55">
        <v>33.309769632999995</v>
      </c>
      <c r="DI70" s="55">
        <v>33.280355462199999</v>
      </c>
      <c r="DJ70" s="55">
        <v>29.7261671672</v>
      </c>
      <c r="DK70" s="55">
        <v>33.225425315599992</v>
      </c>
      <c r="DL70" s="55">
        <v>36.233336375600004</v>
      </c>
      <c r="DM70" s="568">
        <f t="shared" si="27"/>
        <v>427.532632632</v>
      </c>
      <c r="DN70" s="485">
        <f t="shared" si="28"/>
        <v>410.31894665580012</v>
      </c>
      <c r="DO70" s="474">
        <f t="shared" si="29"/>
        <v>357.07387701020002</v>
      </c>
      <c r="DP70" s="481">
        <f t="shared" si="16"/>
        <v>-12.976507684951045</v>
      </c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  <c r="EG70" s="231"/>
      <c r="EH70" s="231"/>
      <c r="EI70" s="231"/>
      <c r="EJ70" s="231"/>
      <c r="EK70" s="231"/>
      <c r="EL70" s="231"/>
      <c r="EM70" s="231"/>
    </row>
    <row r="71" spans="1:143" ht="20.100000000000001" customHeight="1" x14ac:dyDescent="0.25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f t="shared" si="22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f t="shared" si="17"/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f t="shared" si="30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f t="shared" si="19"/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5">
        <v>1.5872611747999998</v>
      </c>
      <c r="DG71" s="55">
        <v>0.46907122779999999</v>
      </c>
      <c r="DH71" s="55">
        <v>0.56070724500000002</v>
      </c>
      <c r="DI71" s="55">
        <v>0.23905940660000002</v>
      </c>
      <c r="DJ71" s="55">
        <v>0.31939823860000005</v>
      </c>
      <c r="DK71" s="55">
        <v>6.47774022E-2</v>
      </c>
      <c r="DL71" s="55">
        <v>0.14034983760000003</v>
      </c>
      <c r="DM71" s="568">
        <f t="shared" si="27"/>
        <v>9.9437357376000008</v>
      </c>
      <c r="DN71" s="485">
        <f t="shared" si="28"/>
        <v>13.293379824200002</v>
      </c>
      <c r="DO71" s="474">
        <f t="shared" si="29"/>
        <v>6.2905075645999986</v>
      </c>
      <c r="DP71" s="481">
        <f t="shared" si="16"/>
        <v>-52.679396453049421</v>
      </c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  <c r="EG71" s="231"/>
      <c r="EH71" s="231"/>
      <c r="EI71" s="231"/>
      <c r="EJ71" s="231"/>
      <c r="EK71" s="231"/>
      <c r="EL71" s="231"/>
      <c r="EM71" s="231"/>
    </row>
    <row r="72" spans="1:143" ht="20.100000000000001" customHeight="1" x14ac:dyDescent="0.25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f t="shared" si="22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f t="shared" si="17"/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f t="shared" si="30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f t="shared" si="19"/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5">
        <v>409.50447580000002</v>
      </c>
      <c r="DG72" s="55">
        <v>540.02834438000002</v>
      </c>
      <c r="DH72" s="55">
        <v>615.22876198000006</v>
      </c>
      <c r="DI72" s="55">
        <v>620.18640166000012</v>
      </c>
      <c r="DJ72" s="55">
        <v>482.51285586</v>
      </c>
      <c r="DK72" s="55">
        <v>623.88124568000012</v>
      </c>
      <c r="DL72" s="55">
        <v>632.2499792000001</v>
      </c>
      <c r="DM72" s="568">
        <f t="shared" si="27"/>
        <v>10356.574475240001</v>
      </c>
      <c r="DN72" s="485">
        <f t="shared" si="28"/>
        <v>5705.4045749400002</v>
      </c>
      <c r="DO72" s="474">
        <f t="shared" si="29"/>
        <v>5716.4008599600002</v>
      </c>
      <c r="DP72" s="481">
        <f t="shared" si="16"/>
        <v>0.19273453574701893</v>
      </c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  <c r="EG72" s="231"/>
      <c r="EH72" s="231"/>
      <c r="EI72" s="231"/>
      <c r="EJ72" s="231"/>
      <c r="EK72" s="231"/>
      <c r="EL72" s="231"/>
      <c r="EM72" s="231"/>
    </row>
    <row r="73" spans="1:143" ht="20.100000000000001" customHeight="1" x14ac:dyDescent="0.25">
      <c r="A73" s="536"/>
      <c r="B73" s="463" t="s">
        <v>179</v>
      </c>
      <c r="C73" s="464" t="s">
        <v>213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f t="shared" si="22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f t="shared" si="17"/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f t="shared" si="30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f t="shared" si="19"/>
        <v>4.8998110462</v>
      </c>
      <c r="DB73" s="484">
        <v>0.66132437420000001</v>
      </c>
      <c r="DC73" s="55">
        <v>5.1450000000000003E-3</v>
      </c>
      <c r="DD73" s="55">
        <v>1.01757124E-2</v>
      </c>
      <c r="DE73" s="55">
        <v>0</v>
      </c>
      <c r="DF73" s="55">
        <v>1.3278627600000002E-2</v>
      </c>
      <c r="DG73" s="55">
        <v>1.8498401600000002E-2</v>
      </c>
      <c r="DH73" s="55">
        <v>2.9067877999999999E-3</v>
      </c>
      <c r="DI73" s="55">
        <v>0</v>
      </c>
      <c r="DJ73" s="55">
        <v>1.0314010000000001E-3</v>
      </c>
      <c r="DK73" s="55">
        <v>5.2474746799999999E-2</v>
      </c>
      <c r="DL73" s="55">
        <v>5.4880000000000011E-4</v>
      </c>
      <c r="DM73" s="568">
        <f t="shared" si="27"/>
        <v>6.1314680000000002E-4</v>
      </c>
      <c r="DN73" s="485">
        <f t="shared" si="28"/>
        <v>3.8791753070000001</v>
      </c>
      <c r="DO73" s="474">
        <f t="shared" si="29"/>
        <v>0.76538385139999998</v>
      </c>
      <c r="DP73" s="481">
        <f t="shared" si="16"/>
        <v>-80.269418347274495</v>
      </c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  <c r="EF73" s="231"/>
      <c r="EG73" s="231"/>
      <c r="EH73" s="231"/>
      <c r="EI73" s="231"/>
      <c r="EJ73" s="231"/>
      <c r="EK73" s="231"/>
      <c r="EL73" s="231"/>
      <c r="EM73" s="231"/>
    </row>
    <row r="74" spans="1:143" ht="20.100000000000001" customHeight="1" x14ac:dyDescent="0.25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f t="shared" si="22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f t="shared" si="17"/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f t="shared" si="30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f t="shared" si="19"/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5">
        <v>2466.2185242786018</v>
      </c>
      <c r="DG74" s="55">
        <v>1333.4651225112</v>
      </c>
      <c r="DH74" s="55">
        <v>998.35208152400116</v>
      </c>
      <c r="DI74" s="55">
        <v>1055.6336787556006</v>
      </c>
      <c r="DJ74" s="55">
        <v>1356.0948693824016</v>
      </c>
      <c r="DK74" s="55">
        <v>1169.2019026604003</v>
      </c>
      <c r="DL74" s="55">
        <v>1219.2084408056007</v>
      </c>
      <c r="DM74" s="568">
        <f t="shared" si="27"/>
        <v>12446.538485264799</v>
      </c>
      <c r="DN74" s="485">
        <f t="shared" si="28"/>
        <v>14152.100863314401</v>
      </c>
      <c r="DO74" s="474">
        <f t="shared" si="29"/>
        <v>13562.425303747605</v>
      </c>
      <c r="DP74" s="481">
        <f t="shared" si="16"/>
        <v>-4.1666998084741946</v>
      </c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  <c r="EF74" s="231"/>
      <c r="EG74" s="231"/>
      <c r="EH74" s="231"/>
      <c r="EI74" s="231"/>
      <c r="EJ74" s="231"/>
      <c r="EK74" s="231"/>
      <c r="EL74" s="231"/>
      <c r="EM74" s="231"/>
    </row>
    <row r="75" spans="1:143" ht="20.100000000000001" customHeight="1" x14ac:dyDescent="0.25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f t="shared" si="22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f t="shared" si="17"/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f t="shared" si="30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f t="shared" si="19"/>
        <v>0.26400956960000005</v>
      </c>
      <c r="DB75" s="484">
        <v>2.8299557999999997E-3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5">
        <v>0</v>
      </c>
      <c r="DK75" s="55">
        <v>0</v>
      </c>
      <c r="DL75" s="55">
        <v>0</v>
      </c>
      <c r="DM75" s="568">
        <f t="shared" si="27"/>
        <v>0.28523756519999999</v>
      </c>
      <c r="DN75" s="485">
        <f t="shared" si="28"/>
        <v>0.26400956960000005</v>
      </c>
      <c r="DO75" s="474">
        <f t="shared" si="29"/>
        <v>2.8299557999999997E-3</v>
      </c>
      <c r="DP75" s="48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  <c r="EF75" s="231"/>
      <c r="EG75" s="231"/>
      <c r="EH75" s="231"/>
      <c r="EI75" s="231"/>
      <c r="EJ75" s="231"/>
      <c r="EK75" s="231"/>
      <c r="EL75" s="231"/>
      <c r="EM75" s="231"/>
    </row>
    <row r="76" spans="1:143" ht="20.100000000000001" customHeight="1" x14ac:dyDescent="0.25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f t="shared" si="22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f t="shared" si="17"/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f t="shared" si="30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f t="shared" si="19"/>
        <v>146.86466922260001</v>
      </c>
      <c r="DB76" s="484">
        <v>105.022141</v>
      </c>
      <c r="DC76" s="55">
        <v>0</v>
      </c>
      <c r="DD76" s="55">
        <v>0</v>
      </c>
      <c r="DE76" s="55">
        <v>20.586288287600002</v>
      </c>
      <c r="DF76" s="55">
        <v>124.80931365000001</v>
      </c>
      <c r="DG76" s="55">
        <v>0</v>
      </c>
      <c r="DH76" s="55">
        <v>89.220874143800003</v>
      </c>
      <c r="DI76" s="55">
        <v>137.26288342480001</v>
      </c>
      <c r="DJ76" s="55">
        <v>102.9157208562</v>
      </c>
      <c r="DK76" s="55">
        <v>97.800328341800011</v>
      </c>
      <c r="DL76" s="55">
        <v>102.91572085620001</v>
      </c>
      <c r="DM76" s="568">
        <f t="shared" si="27"/>
        <v>88.517585709000002</v>
      </c>
      <c r="DN76" s="485">
        <f t="shared" si="28"/>
        <v>43.948948366400003</v>
      </c>
      <c r="DO76" s="474">
        <f t="shared" si="29"/>
        <v>780.53327056039996</v>
      </c>
      <c r="DP76" s="481">
        <f t="shared" si="16"/>
        <v>1675.9998807096276</v>
      </c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  <c r="EF76" s="231"/>
      <c r="EG76" s="231"/>
      <c r="EH76" s="231"/>
      <c r="EI76" s="231"/>
      <c r="EJ76" s="231"/>
      <c r="EK76" s="231"/>
      <c r="EL76" s="231"/>
      <c r="EM76" s="231"/>
    </row>
    <row r="77" spans="1:143" ht="20.100000000000001" customHeight="1" x14ac:dyDescent="0.25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f t="shared" si="22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f t="shared" si="17"/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f t="shared" si="30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f t="shared" si="19"/>
        <v>0</v>
      </c>
      <c r="DB77" s="484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5">
        <v>0</v>
      </c>
      <c r="DK77" s="55">
        <v>0</v>
      </c>
      <c r="DL77" s="55">
        <v>0</v>
      </c>
      <c r="DM77" s="568">
        <f t="shared" si="27"/>
        <v>0</v>
      </c>
      <c r="DN77" s="485">
        <f t="shared" si="28"/>
        <v>0</v>
      </c>
      <c r="DO77" s="474">
        <f t="shared" si="29"/>
        <v>0</v>
      </c>
      <c r="DP77" s="48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  <c r="EF77" s="231"/>
      <c r="EG77" s="231"/>
      <c r="EH77" s="231"/>
      <c r="EI77" s="231"/>
      <c r="EJ77" s="231"/>
      <c r="EK77" s="231"/>
      <c r="EL77" s="231"/>
      <c r="EM77" s="231"/>
    </row>
    <row r="78" spans="1:143" ht="20.100000000000001" customHeight="1" x14ac:dyDescent="0.25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f t="shared" si="22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f t="shared" si="17"/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f t="shared" si="30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f t="shared" si="19"/>
        <v>247.303</v>
      </c>
      <c r="DB78" s="484">
        <v>0</v>
      </c>
      <c r="DC78" s="55">
        <v>0</v>
      </c>
      <c r="DD78" s="55">
        <v>0</v>
      </c>
      <c r="DE78" s="55">
        <v>144.06</v>
      </c>
      <c r="DF78" s="55">
        <v>1.2347999999999999</v>
      </c>
      <c r="DG78" s="55">
        <v>89.18</v>
      </c>
      <c r="DH78" s="55">
        <v>0</v>
      </c>
      <c r="DI78" s="55">
        <v>226.38</v>
      </c>
      <c r="DJ78" s="55">
        <v>109.76</v>
      </c>
      <c r="DK78" s="55">
        <v>104.61499999999999</v>
      </c>
      <c r="DL78" s="55">
        <v>0</v>
      </c>
      <c r="DM78" s="568">
        <f t="shared" si="27"/>
        <v>92.198399999999992</v>
      </c>
      <c r="DN78" s="485">
        <f t="shared" si="28"/>
        <v>142.345</v>
      </c>
      <c r="DO78" s="474">
        <f t="shared" si="29"/>
        <v>675.22980000000007</v>
      </c>
      <c r="DP78" s="481">
        <f t="shared" si="16"/>
        <v>374.36144578313258</v>
      </c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  <c r="EF78" s="231"/>
      <c r="EG78" s="231"/>
      <c r="EH78" s="231"/>
      <c r="EI78" s="231"/>
      <c r="EJ78" s="231"/>
      <c r="EK78" s="231"/>
      <c r="EL78" s="231"/>
      <c r="EM78" s="231"/>
    </row>
    <row r="79" spans="1:143" ht="20.100000000000001" customHeight="1" x14ac:dyDescent="0.25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f t="shared" si="22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f t="shared" si="17"/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f t="shared" si="30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f t="shared" si="19"/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5">
        <v>1269.0268452344001</v>
      </c>
      <c r="DG79" s="55">
        <v>819.62527670659995</v>
      </c>
      <c r="DH79" s="55">
        <v>1243.7341825342007</v>
      </c>
      <c r="DI79" s="55">
        <v>1794.7130767258002</v>
      </c>
      <c r="DJ79" s="55">
        <v>1222.0060088992</v>
      </c>
      <c r="DK79" s="55">
        <v>798.78436037959966</v>
      </c>
      <c r="DL79" s="55">
        <v>665.25728134879967</v>
      </c>
      <c r="DM79" s="568">
        <f t="shared" si="27"/>
        <v>6611.0486396864017</v>
      </c>
      <c r="DN79" s="485">
        <f t="shared" si="28"/>
        <v>9192.0328863453997</v>
      </c>
      <c r="DO79" s="474">
        <f t="shared" si="29"/>
        <v>11339.4302995708</v>
      </c>
      <c r="DP79" s="481">
        <f t="shared" si="16"/>
        <v>23.361507076582821</v>
      </c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  <c r="EF79" s="231"/>
      <c r="EG79" s="231"/>
      <c r="EH79" s="231"/>
      <c r="EI79" s="231"/>
      <c r="EJ79" s="231"/>
      <c r="EK79" s="231"/>
      <c r="EL79" s="231"/>
      <c r="EM79" s="231"/>
    </row>
    <row r="80" spans="1:143" ht="20.100000000000001" customHeight="1" x14ac:dyDescent="0.25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f t="shared" si="22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f t="shared" si="17"/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f t="shared" si="30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f t="shared" si="19"/>
        <v>0</v>
      </c>
      <c r="DB80" s="484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5">
        <v>0</v>
      </c>
      <c r="DL80" s="55">
        <v>0</v>
      </c>
      <c r="DM80" s="568">
        <f t="shared" si="27"/>
        <v>0</v>
      </c>
      <c r="DN80" s="485">
        <f t="shared" si="28"/>
        <v>0</v>
      </c>
      <c r="DO80" s="474">
        <f t="shared" si="29"/>
        <v>0</v>
      </c>
      <c r="DP80" s="48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  <c r="EG80" s="231"/>
      <c r="EH80" s="231"/>
      <c r="EI80" s="231"/>
      <c r="EJ80" s="231"/>
      <c r="EK80" s="231"/>
      <c r="EL80" s="231"/>
      <c r="EM80" s="231"/>
    </row>
    <row r="81" spans="1:143" ht="20.100000000000001" customHeight="1" x14ac:dyDescent="0.25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f t="shared" si="22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f t="shared" si="17"/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f t="shared" si="30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f t="shared" si="19"/>
        <v>67.143014478399991</v>
      </c>
      <c r="DB81" s="484">
        <v>1.279446938</v>
      </c>
      <c r="DC81" s="55">
        <v>1.0251916024000003</v>
      </c>
      <c r="DD81" s="55">
        <v>3.8595046000000004E-3</v>
      </c>
      <c r="DE81" s="55">
        <v>2.2855014728000005</v>
      </c>
      <c r="DF81" s="55">
        <v>1.352035342</v>
      </c>
      <c r="DG81" s="55">
        <v>1.1197668552000002</v>
      </c>
      <c r="DH81" s="55">
        <v>0.42337512140000005</v>
      </c>
      <c r="DI81" s="55">
        <v>0</v>
      </c>
      <c r="DJ81" s="55">
        <v>0.39288413640000003</v>
      </c>
      <c r="DK81" s="55">
        <v>0.1879387552</v>
      </c>
      <c r="DL81" s="55">
        <v>0.23372959820000003</v>
      </c>
      <c r="DM81" s="568">
        <f t="shared" si="27"/>
        <v>14.265738519200001</v>
      </c>
      <c r="DN81" s="485">
        <f t="shared" si="28"/>
        <v>66.51248107699999</v>
      </c>
      <c r="DO81" s="474">
        <f t="shared" si="29"/>
        <v>8.3037293262000009</v>
      </c>
      <c r="DP81" s="481">
        <f t="shared" si="16"/>
        <v>-87.515532135108657</v>
      </c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  <c r="EG81" s="231"/>
      <c r="EH81" s="231"/>
      <c r="EI81" s="231"/>
      <c r="EJ81" s="231"/>
      <c r="EK81" s="231"/>
      <c r="EL81" s="231"/>
      <c r="EM81" s="231"/>
    </row>
    <row r="82" spans="1:143" ht="20.100000000000001" customHeight="1" x14ac:dyDescent="0.25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f t="shared" si="22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f t="shared" si="17"/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f t="shared" si="30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f t="shared" ref="DA82:DA146" si="31">SUM(CO82:CZ82)</f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5">
        <v>500.22570726659978</v>
      </c>
      <c r="DG82" s="55">
        <v>325.64297082520011</v>
      </c>
      <c r="DH82" s="55">
        <v>229.96599399900009</v>
      </c>
      <c r="DI82" s="55">
        <v>278.9861957875998</v>
      </c>
      <c r="DJ82" s="55">
        <v>589.84970217600039</v>
      </c>
      <c r="DK82" s="55">
        <v>278.23106262839997</v>
      </c>
      <c r="DL82" s="55">
        <v>344.35608082120041</v>
      </c>
      <c r="DM82" s="568">
        <f t="shared" si="27"/>
        <v>2557.6135912502004</v>
      </c>
      <c r="DN82" s="485">
        <f t="shared" si="28"/>
        <v>5599.0046320264</v>
      </c>
      <c r="DO82" s="474">
        <f t="shared" si="29"/>
        <v>4250.2242548626</v>
      </c>
      <c r="DP82" s="481">
        <f t="shared" si="16"/>
        <v>-24.089645674674987</v>
      </c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  <c r="EG82" s="231"/>
      <c r="EH82" s="231"/>
      <c r="EI82" s="231"/>
      <c r="EJ82" s="231"/>
      <c r="EK82" s="231"/>
      <c r="EL82" s="231"/>
      <c r="EM82" s="231"/>
    </row>
    <row r="83" spans="1:143" ht="20.100000000000001" customHeight="1" x14ac:dyDescent="0.25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f t="shared" si="22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f t="shared" si="17"/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f t="shared" si="30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f t="shared" si="31"/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5">
        <v>74.163906997599994</v>
      </c>
      <c r="DG83" s="55">
        <v>92.294913683000019</v>
      </c>
      <c r="DH83" s="55">
        <v>68.151463427600007</v>
      </c>
      <c r="DI83" s="55">
        <v>36.599911794600004</v>
      </c>
      <c r="DJ83" s="55">
        <v>76.793837271200033</v>
      </c>
      <c r="DK83" s="55">
        <v>57.867721599800007</v>
      </c>
      <c r="DL83" s="55">
        <v>45.954812092000004</v>
      </c>
      <c r="DM83" s="568">
        <f t="shared" si="27"/>
        <v>279.17475914580001</v>
      </c>
      <c r="DN83" s="485">
        <f t="shared" si="28"/>
        <v>563.46467118620001</v>
      </c>
      <c r="DO83" s="474">
        <f t="shared" si="29"/>
        <v>699.3797341902</v>
      </c>
      <c r="DP83" s="481">
        <f t="shared" si="16"/>
        <v>24.121310519410734</v>
      </c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  <c r="EF83" s="231"/>
      <c r="EG83" s="231"/>
      <c r="EH83" s="231"/>
      <c r="EI83" s="231"/>
      <c r="EJ83" s="231"/>
      <c r="EK83" s="231"/>
      <c r="EL83" s="231"/>
      <c r="EM83" s="231"/>
    </row>
    <row r="84" spans="1:143" ht="20.100000000000001" customHeight="1" x14ac:dyDescent="0.25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f t="shared" si="22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f t="shared" si="17"/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f t="shared" si="30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f t="shared" si="31"/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5">
        <v>2.5562297950000001</v>
      </c>
      <c r="DG84" s="55">
        <v>2.1105798420000008</v>
      </c>
      <c r="DH84" s="55">
        <v>2.0718664609999999</v>
      </c>
      <c r="DI84" s="55">
        <v>2.4962026684000014</v>
      </c>
      <c r="DJ84" s="55">
        <v>1.8304066031999997</v>
      </c>
      <c r="DK84" s="55">
        <v>2.7301413594000015</v>
      </c>
      <c r="DL84" s="55">
        <v>2.3659652254000005</v>
      </c>
      <c r="DM84" s="568">
        <f t="shared" si="27"/>
        <v>8.3225916507999997</v>
      </c>
      <c r="DN84" s="485">
        <f t="shared" si="28"/>
        <v>20.1399755214</v>
      </c>
      <c r="DO84" s="474">
        <f t="shared" si="29"/>
        <v>24.229623654600005</v>
      </c>
      <c r="DP84" s="481">
        <f t="shared" si="16"/>
        <v>20.306122660648196</v>
      </c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  <c r="EF84" s="231"/>
      <c r="EG84" s="231"/>
      <c r="EH84" s="231"/>
      <c r="EI84" s="231"/>
      <c r="EJ84" s="231"/>
      <c r="EK84" s="231"/>
      <c r="EL84" s="231"/>
      <c r="EM84" s="231"/>
    </row>
    <row r="85" spans="1:143" ht="20.100000000000001" customHeight="1" x14ac:dyDescent="0.25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f t="shared" ref="BN85:BN92" si="32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f t="shared" si="17"/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f t="shared" si="30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f t="shared" si="31"/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5">
        <v>1.872762507</v>
      </c>
      <c r="DF85" s="55">
        <v>2.5563738550000004</v>
      </c>
      <c r="DG85" s="55">
        <v>2.1302834084</v>
      </c>
      <c r="DH85" s="55">
        <v>2.0718664609999995</v>
      </c>
      <c r="DI85" s="55">
        <v>2.4962026683999996</v>
      </c>
      <c r="DJ85" s="55">
        <v>1.8304066031999995</v>
      </c>
      <c r="DK85" s="55">
        <v>2.7678116087999998</v>
      </c>
      <c r="DL85" s="55">
        <v>2.7240917998</v>
      </c>
      <c r="DM85" s="568">
        <f t="shared" si="27"/>
        <v>8.4597999513999991</v>
      </c>
      <c r="DN85" s="485">
        <f t="shared" si="28"/>
        <v>20.152449128000001</v>
      </c>
      <c r="DO85" s="474">
        <f t="shared" si="29"/>
        <v>24.699154365199998</v>
      </c>
      <c r="DP85" s="481">
        <f t="shared" si="16"/>
        <v>22.561551741533805</v>
      </c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  <c r="EF85" s="231"/>
      <c r="EG85" s="231"/>
      <c r="EH85" s="231"/>
      <c r="EI85" s="231"/>
      <c r="EJ85" s="231"/>
      <c r="EK85" s="231"/>
      <c r="EL85" s="231"/>
      <c r="EM85" s="231"/>
    </row>
    <row r="86" spans="1:143" ht="20.100000000000001" customHeight="1" x14ac:dyDescent="0.25">
      <c r="A86" s="536"/>
      <c r="B86" s="463" t="s">
        <v>190</v>
      </c>
      <c r="C86" s="464" t="s">
        <v>226</v>
      </c>
      <c r="D86" s="479"/>
      <c r="E86" s="479"/>
      <c r="F86" s="479"/>
      <c r="G86" s="479"/>
      <c r="H86" s="479"/>
      <c r="I86" s="479"/>
      <c r="J86" s="479"/>
      <c r="K86" s="479"/>
      <c r="L86" s="479"/>
      <c r="M86" s="479"/>
      <c r="N86" s="479"/>
      <c r="O86" s="479"/>
      <c r="P86" s="481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05"/>
      <c r="AC86" s="481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07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484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472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472"/>
      <c r="CB86" s="484"/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159">
        <v>0</v>
      </c>
      <c r="CN86" s="472">
        <f t="shared" si="30"/>
        <v>0</v>
      </c>
      <c r="CO86" s="55">
        <v>0</v>
      </c>
      <c r="CP86" s="55">
        <v>0</v>
      </c>
      <c r="CQ86" s="55">
        <v>0</v>
      </c>
      <c r="CR86" s="55">
        <v>0</v>
      </c>
      <c r="CS86" s="55">
        <v>0</v>
      </c>
      <c r="CT86" s="55">
        <v>0</v>
      </c>
      <c r="CU86" s="55">
        <v>0</v>
      </c>
      <c r="CV86" s="55">
        <v>0</v>
      </c>
      <c r="CW86" s="55">
        <v>0</v>
      </c>
      <c r="CX86" s="55">
        <v>0</v>
      </c>
      <c r="CY86" s="55">
        <v>0</v>
      </c>
      <c r="CZ86" s="55">
        <v>0</v>
      </c>
      <c r="DA86" s="472">
        <f t="shared" si="31"/>
        <v>0</v>
      </c>
      <c r="DB86" s="484">
        <v>0</v>
      </c>
      <c r="DC86" s="55">
        <v>0</v>
      </c>
      <c r="DD86" s="55">
        <v>0</v>
      </c>
      <c r="DE86" s="55">
        <v>0</v>
      </c>
      <c r="DF86" s="55">
        <v>0</v>
      </c>
      <c r="DG86" s="55">
        <v>0</v>
      </c>
      <c r="DH86" s="55">
        <v>0</v>
      </c>
      <c r="DI86" s="55">
        <v>0</v>
      </c>
      <c r="DJ86" s="55">
        <v>0</v>
      </c>
      <c r="DK86" s="55">
        <v>3.7670249400000001E-2</v>
      </c>
      <c r="DL86" s="55">
        <v>0.34680043999999999</v>
      </c>
      <c r="DM86" s="568">
        <f t="shared" si="27"/>
        <v>0</v>
      </c>
      <c r="DN86" s="485">
        <f t="shared" si="28"/>
        <v>0</v>
      </c>
      <c r="DO86" s="474">
        <f t="shared" si="29"/>
        <v>0.38447068940000001</v>
      </c>
      <c r="DP86" s="48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  <c r="EG86" s="231"/>
      <c r="EH86" s="231"/>
      <c r="EI86" s="231"/>
      <c r="EJ86" s="231"/>
      <c r="EK86" s="231"/>
      <c r="EL86" s="231"/>
      <c r="EM86" s="231"/>
    </row>
    <row r="87" spans="1:143" ht="20.100000000000001" customHeight="1" x14ac:dyDescent="0.25">
      <c r="A87" s="536"/>
      <c r="B87" s="463" t="s">
        <v>184</v>
      </c>
      <c r="C87" s="464" t="s">
        <v>167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0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472">
        <f t="shared" si="32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f t="shared" si="17"/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0.17012779420000002</v>
      </c>
      <c r="CH87" s="55">
        <v>0.17547125400000002</v>
      </c>
      <c r="CI87" s="55">
        <v>6.8856564000000006E-3</v>
      </c>
      <c r="CJ87" s="55">
        <v>48.061217006600003</v>
      </c>
      <c r="CK87" s="55">
        <v>0.71892779419999997</v>
      </c>
      <c r="CL87" s="55">
        <v>0.58172779419999998</v>
      </c>
      <c r="CM87" s="159">
        <v>8.6802031763999992</v>
      </c>
      <c r="CN87" s="472">
        <f t="shared" si="30"/>
        <v>58.394560476000002</v>
      </c>
      <c r="CO87" s="55">
        <v>0.32418741040000004</v>
      </c>
      <c r="CP87" s="55">
        <v>0.15400700000000001</v>
      </c>
      <c r="CQ87" s="55">
        <v>0.36255058839999998</v>
      </c>
      <c r="CR87" s="55">
        <v>0.17012779420000002</v>
      </c>
      <c r="CS87" s="55">
        <v>0.18737657819999998</v>
      </c>
      <c r="CT87" s="55">
        <v>0.17278933699999999</v>
      </c>
      <c r="CU87" s="55">
        <v>0</v>
      </c>
      <c r="CV87" s="55">
        <v>3.1544132200000004</v>
      </c>
      <c r="CW87" s="55">
        <v>3.6392711600000002E-2</v>
      </c>
      <c r="CX87" s="55">
        <v>0</v>
      </c>
      <c r="CY87" s="55">
        <v>0.17012779420000002</v>
      </c>
      <c r="CZ87" s="55">
        <v>0.17012779420000002</v>
      </c>
      <c r="DA87" s="472">
        <f t="shared" si="31"/>
        <v>4.9021002281999992</v>
      </c>
      <c r="DB87" s="484">
        <v>0.52703315139999996</v>
      </c>
      <c r="DC87" s="55">
        <v>0.17012779420000002</v>
      </c>
      <c r="DD87" s="55">
        <v>0.17012779420000002</v>
      </c>
      <c r="DE87" s="55">
        <v>0.17012779420000002</v>
      </c>
      <c r="DF87" s="55">
        <v>7.5972542842000008</v>
      </c>
      <c r="DG87" s="55">
        <v>0</v>
      </c>
      <c r="DH87" s="55">
        <v>0.34025558840000003</v>
      </c>
      <c r="DI87" s="55">
        <v>4.2003784116</v>
      </c>
      <c r="DJ87" s="55">
        <v>0.17012779420000002</v>
      </c>
      <c r="DK87" s="55">
        <v>0.17012779420000002</v>
      </c>
      <c r="DL87" s="55">
        <v>1.3585816342000001</v>
      </c>
      <c r="DM87" s="568">
        <f t="shared" si="27"/>
        <v>49.714357299600003</v>
      </c>
      <c r="DN87" s="485">
        <f t="shared" si="28"/>
        <v>4.7319724339999993</v>
      </c>
      <c r="DO87" s="474">
        <f t="shared" si="29"/>
        <v>14.874142040800002</v>
      </c>
      <c r="DP87" s="481">
        <f t="shared" si="16"/>
        <v>214.33281254824834</v>
      </c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  <c r="EG87" s="231"/>
      <c r="EH87" s="231"/>
      <c r="EI87" s="231"/>
      <c r="EJ87" s="231"/>
      <c r="EK87" s="231"/>
      <c r="EL87" s="231"/>
      <c r="EM87" s="231"/>
    </row>
    <row r="88" spans="1:143" ht="20.100000000000001" customHeight="1" x14ac:dyDescent="0.25">
      <c r="A88" s="536"/>
      <c r="B88" s="463" t="s">
        <v>204</v>
      </c>
      <c r="C88" s="464" t="s">
        <v>208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f t="shared" si="32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f t="shared" si="17"/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f t="shared" si="30"/>
        <v>0</v>
      </c>
      <c r="CO88" s="55">
        <v>0</v>
      </c>
      <c r="CP88" s="55">
        <v>1.5263500000000003E-4</v>
      </c>
      <c r="CQ88" s="55">
        <v>0</v>
      </c>
      <c r="CR88" s="55">
        <v>1.9588044000000003E-3</v>
      </c>
      <c r="CS88" s="55">
        <v>25.751335471400001</v>
      </c>
      <c r="CT88" s="55">
        <v>11.656189374200002</v>
      </c>
      <c r="CU88" s="55">
        <v>16.9012112612</v>
      </c>
      <c r="CV88" s="55">
        <v>0</v>
      </c>
      <c r="CW88" s="55">
        <v>0</v>
      </c>
      <c r="CX88" s="55">
        <v>0</v>
      </c>
      <c r="CY88" s="55">
        <v>0</v>
      </c>
      <c r="CZ88" s="55">
        <v>0</v>
      </c>
      <c r="DA88" s="472">
        <f t="shared" si="31"/>
        <v>54.310847546200009</v>
      </c>
      <c r="DB88" s="484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5">
        <v>0</v>
      </c>
      <c r="DK88" s="55">
        <v>0</v>
      </c>
      <c r="DL88" s="55">
        <v>0</v>
      </c>
      <c r="DM88" s="568">
        <f t="shared" si="27"/>
        <v>0</v>
      </c>
      <c r="DN88" s="485">
        <f t="shared" si="28"/>
        <v>54.310847546200009</v>
      </c>
      <c r="DO88" s="474">
        <f t="shared" si="29"/>
        <v>0</v>
      </c>
      <c r="DP88" s="481">
        <f t="shared" si="16"/>
        <v>-100</v>
      </c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  <c r="EG88" s="231"/>
      <c r="EH88" s="231"/>
      <c r="EI88" s="231"/>
      <c r="EJ88" s="231"/>
      <c r="EK88" s="231"/>
      <c r="EL88" s="231"/>
      <c r="EM88" s="231"/>
    </row>
    <row r="89" spans="1:143" ht="20.100000000000001" customHeight="1" x14ac:dyDescent="0.25">
      <c r="A89" s="536"/>
      <c r="B89" s="463" t="s">
        <v>205</v>
      </c>
      <c r="C89" s="464" t="s">
        <v>209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f t="shared" si="32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f t="shared" si="17"/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f t="shared" si="30"/>
        <v>0</v>
      </c>
      <c r="CO89" s="55">
        <v>0</v>
      </c>
      <c r="CP89" s="55">
        <v>3.9696201537999993</v>
      </c>
      <c r="CQ89" s="55">
        <v>59.033779048999996</v>
      </c>
      <c r="CR89" s="55">
        <v>35.693414313199995</v>
      </c>
      <c r="CS89" s="55">
        <v>20.779480430800003</v>
      </c>
      <c r="CT89" s="55">
        <v>239.79217300359997</v>
      </c>
      <c r="CU89" s="55">
        <v>92.469136691399996</v>
      </c>
      <c r="CV89" s="55">
        <v>5.3505389770000003</v>
      </c>
      <c r="CW89" s="55">
        <v>0</v>
      </c>
      <c r="CX89" s="55">
        <v>0</v>
      </c>
      <c r="CY89" s="55">
        <v>0</v>
      </c>
      <c r="CZ89" s="55">
        <v>0</v>
      </c>
      <c r="DA89" s="472">
        <f t="shared" si="31"/>
        <v>457.08814261879996</v>
      </c>
      <c r="DB89" s="484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5">
        <v>0</v>
      </c>
      <c r="DK89" s="55">
        <v>0</v>
      </c>
      <c r="DL89" s="55">
        <v>0</v>
      </c>
      <c r="DM89" s="568">
        <f t="shared" si="27"/>
        <v>0</v>
      </c>
      <c r="DN89" s="485">
        <f t="shared" si="28"/>
        <v>457.08814261879996</v>
      </c>
      <c r="DO89" s="474">
        <f t="shared" si="29"/>
        <v>0</v>
      </c>
      <c r="DP89" s="481">
        <f t="shared" si="16"/>
        <v>-100</v>
      </c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  <c r="EG89" s="231"/>
      <c r="EH89" s="231"/>
      <c r="EI89" s="231"/>
      <c r="EJ89" s="231"/>
      <c r="EK89" s="231"/>
      <c r="EL89" s="231"/>
      <c r="EM89" s="231"/>
    </row>
    <row r="90" spans="1:143" ht="20.100000000000001" customHeight="1" x14ac:dyDescent="0.25">
      <c r="A90" s="536"/>
      <c r="B90" s="463" t="s">
        <v>206</v>
      </c>
      <c r="C90" s="464" t="s">
        <v>210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f t="shared" si="32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f t="shared" si="17"/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f t="shared" si="30"/>
        <v>0</v>
      </c>
      <c r="CO90" s="55">
        <v>0</v>
      </c>
      <c r="CP90" s="55">
        <v>34.299999999999997</v>
      </c>
      <c r="CQ90" s="55">
        <v>59.033779048999996</v>
      </c>
      <c r="CR90" s="55">
        <v>96.140146053000009</v>
      </c>
      <c r="CS90" s="55">
        <v>6.8599999999999998E-3</v>
      </c>
      <c r="CT90" s="55">
        <v>19.615050928199999</v>
      </c>
      <c r="CU90" s="55">
        <v>6.1863058795999999</v>
      </c>
      <c r="CV90" s="55">
        <v>0.54879999999999995</v>
      </c>
      <c r="CW90" s="55">
        <v>0</v>
      </c>
      <c r="CX90" s="55">
        <v>0</v>
      </c>
      <c r="CY90" s="55">
        <v>0</v>
      </c>
      <c r="CZ90" s="55">
        <v>0</v>
      </c>
      <c r="DA90" s="472">
        <f t="shared" si="31"/>
        <v>215.8309419098</v>
      </c>
      <c r="DB90" s="484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5">
        <v>0</v>
      </c>
      <c r="DL90" s="55">
        <v>0</v>
      </c>
      <c r="DM90" s="568">
        <f t="shared" si="27"/>
        <v>0</v>
      </c>
      <c r="DN90" s="485">
        <f t="shared" si="28"/>
        <v>215.8309419098</v>
      </c>
      <c r="DO90" s="474">
        <f t="shared" si="29"/>
        <v>0</v>
      </c>
      <c r="DP90" s="481">
        <f t="shared" si="16"/>
        <v>-100</v>
      </c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  <c r="EG90" s="231"/>
      <c r="EH90" s="231"/>
      <c r="EI90" s="231"/>
      <c r="EJ90" s="231"/>
      <c r="EK90" s="231"/>
      <c r="EL90" s="231"/>
      <c r="EM90" s="231"/>
    </row>
    <row r="91" spans="1:143" ht="20.100000000000001" customHeight="1" x14ac:dyDescent="0.25">
      <c r="A91" s="536"/>
      <c r="B91" s="463" t="s">
        <v>207</v>
      </c>
      <c r="C91" s="464" t="s">
        <v>211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242">
        <v>0</v>
      </c>
      <c r="AR91" s="242">
        <v>0</v>
      </c>
      <c r="AS91" s="242">
        <v>0</v>
      </c>
      <c r="AT91" s="242">
        <v>0</v>
      </c>
      <c r="AU91" s="242">
        <v>0</v>
      </c>
      <c r="AV91" s="242">
        <v>0</v>
      </c>
      <c r="AW91" s="242">
        <v>0</v>
      </c>
      <c r="AX91" s="242">
        <v>0</v>
      </c>
      <c r="AY91" s="242">
        <v>0</v>
      </c>
      <c r="AZ91" s="242">
        <v>0</v>
      </c>
      <c r="BA91" s="571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159">
        <v>0</v>
      </c>
      <c r="BN91" s="472">
        <f t="shared" si="32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f t="shared" si="17"/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f t="shared" si="30"/>
        <v>0</v>
      </c>
      <c r="CO91" s="55">
        <v>0</v>
      </c>
      <c r="CP91" s="55">
        <v>3.8180501688000001</v>
      </c>
      <c r="CQ91" s="55">
        <v>0</v>
      </c>
      <c r="CR91" s="55">
        <v>35.676513194000009</v>
      </c>
      <c r="CS91" s="55">
        <v>20.098063665400002</v>
      </c>
      <c r="CT91" s="55">
        <v>20.424995418800002</v>
      </c>
      <c r="CU91" s="55">
        <v>1.0975999999999999</v>
      </c>
      <c r="CV91" s="55">
        <v>0</v>
      </c>
      <c r="CW91" s="55">
        <v>0</v>
      </c>
      <c r="CX91" s="55">
        <v>0</v>
      </c>
      <c r="CY91" s="55">
        <v>0</v>
      </c>
      <c r="CZ91" s="55">
        <v>0</v>
      </c>
      <c r="DA91" s="472">
        <f t="shared" si="31"/>
        <v>81.115222447000008</v>
      </c>
      <c r="DB91" s="484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5">
        <v>0</v>
      </c>
      <c r="DL91" s="55">
        <v>0</v>
      </c>
      <c r="DM91" s="568">
        <f t="shared" si="27"/>
        <v>0</v>
      </c>
      <c r="DN91" s="485">
        <f t="shared" si="28"/>
        <v>81.115222447000008</v>
      </c>
      <c r="DO91" s="474">
        <f t="shared" si="29"/>
        <v>0</v>
      </c>
      <c r="DP91" s="481">
        <f t="shared" si="16"/>
        <v>-100</v>
      </c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  <c r="EG91" s="231"/>
      <c r="EH91" s="231"/>
      <c r="EI91" s="231"/>
      <c r="EJ91" s="231"/>
      <c r="EK91" s="231"/>
      <c r="EL91" s="231"/>
      <c r="EM91" s="231"/>
    </row>
    <row r="92" spans="1:143" ht="20.100000000000001" customHeight="1" x14ac:dyDescent="0.25">
      <c r="A92" s="536"/>
      <c r="B92" s="463" t="s">
        <v>200</v>
      </c>
      <c r="C92" s="464" t="s">
        <v>201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f t="shared" si="32"/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0</v>
      </c>
      <c r="CA92" s="472">
        <f t="shared" si="17"/>
        <v>0</v>
      </c>
      <c r="CB92" s="484">
        <v>0</v>
      </c>
      <c r="CC92" s="55">
        <v>0</v>
      </c>
      <c r="CD92" s="55">
        <v>0</v>
      </c>
      <c r="CE92" s="55">
        <v>0</v>
      </c>
      <c r="CF92" s="55">
        <v>0</v>
      </c>
      <c r="CG92" s="55">
        <v>0</v>
      </c>
      <c r="CH92" s="55">
        <v>0</v>
      </c>
      <c r="CI92" s="55">
        <v>0</v>
      </c>
      <c r="CJ92" s="55">
        <v>0</v>
      </c>
      <c r="CK92" s="55">
        <v>0</v>
      </c>
      <c r="CL92" s="55">
        <v>0</v>
      </c>
      <c r="CM92" s="159">
        <v>0</v>
      </c>
      <c r="CN92" s="472">
        <f t="shared" si="30"/>
        <v>0</v>
      </c>
      <c r="CO92" s="55">
        <v>6.8599999999999998E-4</v>
      </c>
      <c r="CP92" s="55">
        <v>34.299999999999997</v>
      </c>
      <c r="CQ92" s="55">
        <v>0.62925654959999999</v>
      </c>
      <c r="CR92" s="55">
        <v>96.488683101999996</v>
      </c>
      <c r="CS92" s="55">
        <v>25.542293847000003</v>
      </c>
      <c r="CT92" s="55">
        <v>2.2811214313999999</v>
      </c>
      <c r="CU92" s="55">
        <v>0</v>
      </c>
      <c r="CV92" s="55">
        <v>0.25825787119999999</v>
      </c>
      <c r="CW92" s="55">
        <v>0</v>
      </c>
      <c r="CX92" s="55">
        <v>0</v>
      </c>
      <c r="CY92" s="55">
        <v>0</v>
      </c>
      <c r="CZ92" s="55">
        <v>0</v>
      </c>
      <c r="DA92" s="472">
        <f t="shared" si="31"/>
        <v>159.50029880119999</v>
      </c>
      <c r="DB92" s="484">
        <v>0</v>
      </c>
      <c r="DC92" s="55">
        <v>0</v>
      </c>
      <c r="DD92" s="55">
        <v>0</v>
      </c>
      <c r="DE92" s="55">
        <v>0</v>
      </c>
      <c r="DF92" s="55">
        <v>0</v>
      </c>
      <c r="DG92" s="55">
        <v>0</v>
      </c>
      <c r="DH92" s="55">
        <v>0</v>
      </c>
      <c r="DI92" s="55">
        <v>0</v>
      </c>
      <c r="DJ92" s="55">
        <v>0</v>
      </c>
      <c r="DK92" s="55">
        <v>0</v>
      </c>
      <c r="DL92" s="55">
        <v>0</v>
      </c>
      <c r="DM92" s="568">
        <f t="shared" si="27"/>
        <v>0</v>
      </c>
      <c r="DN92" s="485">
        <f t="shared" si="28"/>
        <v>159.50029880119999</v>
      </c>
      <c r="DO92" s="474">
        <f t="shared" si="29"/>
        <v>0</v>
      </c>
      <c r="DP92" s="481">
        <f t="shared" si="16"/>
        <v>-100</v>
      </c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  <c r="EF92" s="231"/>
      <c r="EG92" s="231"/>
      <c r="EH92" s="231"/>
      <c r="EI92" s="231"/>
      <c r="EJ92" s="231"/>
      <c r="EK92" s="231"/>
      <c r="EL92" s="231"/>
      <c r="EM92" s="231"/>
    </row>
    <row r="93" spans="1:143" ht="20.100000000000001" customHeight="1" x14ac:dyDescent="0.25">
      <c r="A93" s="536"/>
      <c r="B93" s="463" t="s">
        <v>149</v>
      </c>
      <c r="C93" s="464" t="s">
        <v>156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1.1209692074000002</v>
      </c>
      <c r="CA93" s="472">
        <f t="shared" si="17"/>
        <v>1.1209692074000002</v>
      </c>
      <c r="CB93" s="484">
        <v>7.3422237000000015E-2</v>
      </c>
      <c r="CC93" s="55">
        <v>3.87093336E-2</v>
      </c>
      <c r="CD93" s="55">
        <v>0.10262594300000001</v>
      </c>
      <c r="CE93" s="55">
        <v>8.8706179799999993E-2</v>
      </c>
      <c r="CF93" s="55">
        <v>1.7844506399999998E-2</v>
      </c>
      <c r="CG93" s="55">
        <v>5.1212301000000009E-2</v>
      </c>
      <c r="CH93" s="55">
        <v>3.2928754599999999E-2</v>
      </c>
      <c r="CI93" s="55">
        <v>1.37082694E-2</v>
      </c>
      <c r="CJ93" s="55">
        <v>2.3352125999999999E-3</v>
      </c>
      <c r="CK93" s="55">
        <v>2.8764940400000005E-2</v>
      </c>
      <c r="CL93" s="55">
        <v>0.26839482459999997</v>
      </c>
      <c r="CM93" s="159">
        <v>0.11541071920000001</v>
      </c>
      <c r="CN93" s="472">
        <f t="shared" si="30"/>
        <v>0.83406322160000002</v>
      </c>
      <c r="CO93" s="55">
        <v>0</v>
      </c>
      <c r="CP93" s="55">
        <v>0.86874010999999995</v>
      </c>
      <c r="CQ93" s="55">
        <v>0</v>
      </c>
      <c r="CR93" s="55">
        <v>7.0447398000000015E-3</v>
      </c>
      <c r="CS93" s="55">
        <v>0</v>
      </c>
      <c r="CT93" s="55">
        <v>1.2404389200000001E-2</v>
      </c>
      <c r="CU93" s="55">
        <v>2.1923119400000003E-2</v>
      </c>
      <c r="CV93" s="55">
        <v>0.29753919160000009</v>
      </c>
      <c r="CW93" s="55">
        <v>1.5053584000000002E-3</v>
      </c>
      <c r="CX93" s="55">
        <v>0</v>
      </c>
      <c r="CY93" s="55">
        <v>4.9058603999999999E-2</v>
      </c>
      <c r="CZ93" s="55">
        <v>1.6282827400000002E-2</v>
      </c>
      <c r="DA93" s="472">
        <f t="shared" si="31"/>
        <v>1.2744983398</v>
      </c>
      <c r="DB93" s="484">
        <v>0.24465106119999999</v>
      </c>
      <c r="DC93" s="55">
        <v>1.03139414E-2</v>
      </c>
      <c r="DD93" s="55">
        <v>0.14815686060000002</v>
      </c>
      <c r="DE93" s="55">
        <v>0.22714242039999999</v>
      </c>
      <c r="DF93" s="55">
        <v>1.0066775600000001E-2</v>
      </c>
      <c r="DG93" s="55">
        <v>5.1037714000000001E-3</v>
      </c>
      <c r="DH93" s="55">
        <v>0.54597717859999995</v>
      </c>
      <c r="DI93" s="55">
        <v>5.1822772399999995E-2</v>
      </c>
      <c r="DJ93" s="55">
        <v>8.099121799999999E-2</v>
      </c>
      <c r="DK93" s="55">
        <v>0.15212132319999999</v>
      </c>
      <c r="DL93" s="55">
        <v>0.1019061918</v>
      </c>
      <c r="DM93" s="568">
        <f t="shared" si="27"/>
        <v>0.7186525024</v>
      </c>
      <c r="DN93" s="485">
        <f t="shared" si="28"/>
        <v>1.2582155124000001</v>
      </c>
      <c r="DO93" s="474">
        <f t="shared" si="29"/>
        <v>1.5782535146000001</v>
      </c>
      <c r="DP93" s="481">
        <f t="shared" si="16"/>
        <v>25.435865242953426</v>
      </c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  <c r="EF93" s="231"/>
      <c r="EG93" s="231"/>
      <c r="EH93" s="231"/>
      <c r="EI93" s="231"/>
      <c r="EJ93" s="231"/>
      <c r="EK93" s="231"/>
      <c r="EL93" s="231"/>
      <c r="EM93" s="231"/>
    </row>
    <row r="94" spans="1:143" ht="20.100000000000001" customHeight="1" x14ac:dyDescent="0.25">
      <c r="A94" s="536"/>
      <c r="B94" s="463" t="s">
        <v>187</v>
      </c>
      <c r="C94" s="464" t="s">
        <v>188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472">
        <f t="shared" si="17"/>
        <v>0</v>
      </c>
      <c r="CB94" s="484">
        <v>0</v>
      </c>
      <c r="CC94" s="55">
        <v>0</v>
      </c>
      <c r="CD94" s="55">
        <v>0</v>
      </c>
      <c r="CE94" s="55">
        <v>0</v>
      </c>
      <c r="CF94" s="55">
        <v>0</v>
      </c>
      <c r="CG94" s="55">
        <v>0</v>
      </c>
      <c r="CH94" s="55">
        <v>5.9712595600000001E-2</v>
      </c>
      <c r="CI94" s="55">
        <v>0</v>
      </c>
      <c r="CJ94" s="55">
        <v>0</v>
      </c>
      <c r="CK94" s="55">
        <v>7.7495704999999998E-2</v>
      </c>
      <c r="CL94" s="55">
        <v>0</v>
      </c>
      <c r="CM94" s="159">
        <v>6.7068848E-3</v>
      </c>
      <c r="CN94" s="472">
        <f t="shared" si="30"/>
        <v>0.14391518540000001</v>
      </c>
      <c r="CO94" s="55">
        <v>0</v>
      </c>
      <c r="CP94" s="55">
        <v>0</v>
      </c>
      <c r="CQ94" s="55">
        <v>0.54929693840000016</v>
      </c>
      <c r="CR94" s="55">
        <v>0</v>
      </c>
      <c r="CS94" s="55">
        <v>2.8637070000000001E-3</v>
      </c>
      <c r="CT94" s="55">
        <v>0</v>
      </c>
      <c r="CU94" s="55">
        <v>0</v>
      </c>
      <c r="CV94" s="55">
        <v>9.6098996000000009E-3</v>
      </c>
      <c r="CW94" s="55">
        <v>0</v>
      </c>
      <c r="CX94" s="55">
        <v>0</v>
      </c>
      <c r="CY94" s="55">
        <v>0</v>
      </c>
      <c r="CZ94" s="55">
        <v>0</v>
      </c>
      <c r="DA94" s="472">
        <f t="shared" si="31"/>
        <v>0.56177054500000023</v>
      </c>
      <c r="DB94" s="484">
        <v>0</v>
      </c>
      <c r="DC94" s="55">
        <v>1.4331637600000001E-2</v>
      </c>
      <c r="DD94" s="55">
        <v>0</v>
      </c>
      <c r="DE94" s="55">
        <v>3.9554622799999994E-2</v>
      </c>
      <c r="DF94" s="55">
        <v>1.4406E-4</v>
      </c>
      <c r="DG94" s="55">
        <v>1.9703566400000001E-2</v>
      </c>
      <c r="DH94" s="55">
        <v>0</v>
      </c>
      <c r="DI94" s="55">
        <v>0</v>
      </c>
      <c r="DJ94" s="55">
        <v>0</v>
      </c>
      <c r="DK94" s="55">
        <v>0</v>
      </c>
      <c r="DL94" s="55">
        <v>1.13261344E-2</v>
      </c>
      <c r="DM94" s="568">
        <f t="shared" si="27"/>
        <v>0.1372083006</v>
      </c>
      <c r="DN94" s="485">
        <f t="shared" si="28"/>
        <v>0.56177054500000023</v>
      </c>
      <c r="DO94" s="474">
        <f t="shared" si="29"/>
        <v>8.5060021200000002E-2</v>
      </c>
      <c r="DP94" s="481">
        <f t="shared" si="16"/>
        <v>-84.858582929085401</v>
      </c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  <c r="EF94" s="231"/>
      <c r="EG94" s="231"/>
      <c r="EH94" s="231"/>
      <c r="EI94" s="231"/>
      <c r="EJ94" s="231"/>
      <c r="EK94" s="231"/>
      <c r="EL94" s="231"/>
      <c r="EM94" s="231"/>
    </row>
    <row r="95" spans="1:143" ht="20.100000000000001" customHeight="1" thickBot="1" x14ac:dyDescent="0.3">
      <c r="A95" s="536"/>
      <c r="B95" s="463" t="s">
        <v>152</v>
      </c>
      <c r="C95" s="464" t="s">
        <v>157</v>
      </c>
      <c r="D95" s="479">
        <v>0</v>
      </c>
      <c r="E95" s="479">
        <v>0</v>
      </c>
      <c r="F95" s="479">
        <v>0</v>
      </c>
      <c r="G95" s="479">
        <v>0</v>
      </c>
      <c r="H95" s="479">
        <v>0</v>
      </c>
      <c r="I95" s="479">
        <v>0</v>
      </c>
      <c r="J95" s="479">
        <v>0</v>
      </c>
      <c r="K95" s="479">
        <v>0</v>
      </c>
      <c r="L95" s="479">
        <v>0</v>
      </c>
      <c r="M95" s="479">
        <v>0</v>
      </c>
      <c r="N95" s="479">
        <v>0</v>
      </c>
      <c r="O95" s="479">
        <v>0</v>
      </c>
      <c r="P95" s="481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05">
        <v>0</v>
      </c>
      <c r="AC95" s="481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07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84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72">
        <f>SUM(BB95:BM95)</f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1.8290230783999999</v>
      </c>
      <c r="CA95" s="553">
        <f t="shared" si="17"/>
        <v>1.8290230783999999</v>
      </c>
      <c r="CB95" s="484">
        <v>0.57605011520000005</v>
      </c>
      <c r="CC95" s="55">
        <v>0.54140690939999991</v>
      </c>
      <c r="CD95" s="55">
        <v>0.48607799099999993</v>
      </c>
      <c r="CE95" s="55">
        <v>0.43117048240000017</v>
      </c>
      <c r="CF95" s="490">
        <v>1.1162819751999999</v>
      </c>
      <c r="CG95" s="55">
        <v>0.30460526599999999</v>
      </c>
      <c r="CH95" s="55">
        <v>2.1787264645999995</v>
      </c>
      <c r="CI95" s="55">
        <v>0.40180357700000002</v>
      </c>
      <c r="CJ95" s="55">
        <v>0.45890409040000008</v>
      </c>
      <c r="CK95" s="55">
        <v>1.4121535008000001</v>
      </c>
      <c r="CL95" s="55">
        <v>0.47031720960000029</v>
      </c>
      <c r="CM95" s="159">
        <v>0.51004971220000017</v>
      </c>
      <c r="CN95" s="472">
        <f t="shared" si="30"/>
        <v>8.8875472938000009</v>
      </c>
      <c r="CO95" s="55">
        <v>0.73377509800000007</v>
      </c>
      <c r="CP95" s="55">
        <v>0.7484934338</v>
      </c>
      <c r="CQ95" s="55">
        <v>0</v>
      </c>
      <c r="CR95" s="55">
        <v>0.74105005940000024</v>
      </c>
      <c r="CS95" s="55">
        <v>0.2847658716</v>
      </c>
      <c r="CT95" s="55">
        <v>0.52713557119999999</v>
      </c>
      <c r="CU95" s="55">
        <v>0.78081020779999999</v>
      </c>
      <c r="CV95" s="55">
        <v>0.64657969599999998</v>
      </c>
      <c r="CW95" s="55">
        <v>0.61885253639999993</v>
      </c>
      <c r="CX95" s="55">
        <v>0.48607785379999985</v>
      </c>
      <c r="CY95" s="55">
        <v>0.49869929340000013</v>
      </c>
      <c r="CZ95" s="55">
        <v>0.60123056840000033</v>
      </c>
      <c r="DA95" s="472">
        <f t="shared" si="31"/>
        <v>6.6674701898000004</v>
      </c>
      <c r="DB95" s="484">
        <v>0.78121851500000017</v>
      </c>
      <c r="DC95" s="55">
        <v>1.2477427620000006</v>
      </c>
      <c r="DD95" s="55">
        <v>1.0554258176</v>
      </c>
      <c r="DE95" s="55">
        <v>0.84781223939999983</v>
      </c>
      <c r="DF95" s="55">
        <v>1.0402195986000002</v>
      </c>
      <c r="DG95" s="55">
        <v>0.71329779219999945</v>
      </c>
      <c r="DH95" s="55">
        <v>0.87910056220000021</v>
      </c>
      <c r="DI95" s="55">
        <v>0.56052305400000013</v>
      </c>
      <c r="DJ95" s="55">
        <v>0.90562831939999977</v>
      </c>
      <c r="DK95" s="55">
        <v>0.70944096300000004</v>
      </c>
      <c r="DL95" s="55">
        <v>0.63178836979999997</v>
      </c>
      <c r="DM95" s="568">
        <f t="shared" si="27"/>
        <v>8.3774975816000001</v>
      </c>
      <c r="DN95" s="485">
        <f t="shared" si="28"/>
        <v>6.0662396214000003</v>
      </c>
      <c r="DO95" s="474">
        <f t="shared" si="29"/>
        <v>9.3721979932000004</v>
      </c>
      <c r="DP95" s="481">
        <f t="shared" si="16"/>
        <v>54.497655518543993</v>
      </c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  <c r="EG95" s="231"/>
      <c r="EH95" s="231"/>
      <c r="EI95" s="231"/>
      <c r="EJ95" s="231"/>
      <c r="EK95" s="231"/>
      <c r="EL95" s="231"/>
      <c r="EM95" s="231"/>
    </row>
    <row r="96" spans="1:143" ht="20.100000000000001" customHeight="1" x14ac:dyDescent="0.3">
      <c r="A96" s="536"/>
      <c r="B96" s="509" t="s">
        <v>57</v>
      </c>
      <c r="C96" s="510"/>
      <c r="D96" s="511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496"/>
      <c r="Q96" s="482"/>
      <c r="R96" s="482"/>
      <c r="S96" s="482"/>
      <c r="T96" s="482"/>
      <c r="U96" s="482"/>
      <c r="V96" s="482"/>
      <c r="W96" s="482"/>
      <c r="X96" s="482"/>
      <c r="Y96" s="482"/>
      <c r="Z96" s="482"/>
      <c r="AA96" s="482"/>
      <c r="AB96" s="482"/>
      <c r="AC96" s="496"/>
      <c r="AD96" s="482"/>
      <c r="AE96" s="482"/>
      <c r="AF96" s="482"/>
      <c r="AG96" s="482"/>
      <c r="AH96" s="482"/>
      <c r="AI96" s="482"/>
      <c r="AJ96" s="482"/>
      <c r="AK96" s="482"/>
      <c r="AL96" s="482"/>
      <c r="AM96" s="482"/>
      <c r="AN96" s="482"/>
      <c r="AO96" s="482"/>
      <c r="AP96" s="483"/>
      <c r="AQ96" s="482"/>
      <c r="AR96" s="482"/>
      <c r="AS96" s="482"/>
      <c r="AT96" s="482"/>
      <c r="AU96" s="482"/>
      <c r="AV96" s="482"/>
      <c r="AW96" s="482"/>
      <c r="AX96" s="482"/>
      <c r="AY96" s="482"/>
      <c r="AZ96" s="482"/>
      <c r="BA96" s="482"/>
      <c r="BB96" s="483"/>
      <c r="BC96" s="482"/>
      <c r="BD96" s="482"/>
      <c r="BE96" s="482"/>
      <c r="BF96" s="482"/>
      <c r="BG96" s="482"/>
      <c r="BH96" s="482"/>
      <c r="BI96" s="482"/>
      <c r="BJ96" s="482"/>
      <c r="BK96" s="482"/>
      <c r="BL96" s="482"/>
      <c r="BM96" s="482"/>
      <c r="BN96" s="512"/>
      <c r="BO96" s="482"/>
      <c r="BP96" s="482"/>
      <c r="BQ96" s="482"/>
      <c r="BR96" s="482"/>
      <c r="BS96" s="482"/>
      <c r="BT96" s="482"/>
      <c r="BU96" s="482"/>
      <c r="BV96" s="482"/>
      <c r="BW96" s="482"/>
      <c r="BX96" s="482"/>
      <c r="BY96" s="482"/>
      <c r="BZ96" s="482"/>
      <c r="CA96" s="472"/>
      <c r="CB96" s="483"/>
      <c r="CC96" s="482"/>
      <c r="CD96" s="482"/>
      <c r="CE96" s="482"/>
      <c r="CF96" s="55"/>
      <c r="CG96" s="482"/>
      <c r="CH96" s="482"/>
      <c r="CI96" s="482"/>
      <c r="CJ96" s="482"/>
      <c r="CK96" s="482"/>
      <c r="CL96" s="482"/>
      <c r="CM96" s="158"/>
      <c r="CN96" s="512"/>
      <c r="CO96" s="482"/>
      <c r="CP96" s="482"/>
      <c r="CQ96" s="482"/>
      <c r="CR96" s="482"/>
      <c r="CS96" s="482"/>
      <c r="CT96" s="482"/>
      <c r="CU96" s="482"/>
      <c r="CV96" s="482"/>
      <c r="CW96" s="482"/>
      <c r="CX96" s="482"/>
      <c r="CY96" s="482"/>
      <c r="CZ96" s="482"/>
      <c r="DA96" s="512"/>
      <c r="DB96" s="483"/>
      <c r="DC96" s="482"/>
      <c r="DD96" s="482"/>
      <c r="DE96" s="482"/>
      <c r="DF96" s="482"/>
      <c r="DG96" s="482"/>
      <c r="DH96" s="482"/>
      <c r="DI96" s="482"/>
      <c r="DJ96" s="482"/>
      <c r="DK96" s="482"/>
      <c r="DL96" s="482"/>
      <c r="DM96" s="498"/>
      <c r="DN96" s="497"/>
      <c r="DO96" s="499"/>
      <c r="DP96" s="512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  <c r="EF96" s="231"/>
      <c r="EG96" s="231"/>
      <c r="EH96" s="231"/>
      <c r="EI96" s="231"/>
      <c r="EJ96" s="231"/>
      <c r="EK96" s="231"/>
      <c r="EL96" s="231"/>
      <c r="EM96" s="231"/>
    </row>
    <row r="97" spans="1:3421" ht="22.5" customHeight="1" thickBot="1" x14ac:dyDescent="0.3">
      <c r="A97" s="536"/>
      <c r="B97" s="677" t="s">
        <v>49</v>
      </c>
      <c r="C97" s="678"/>
      <c r="D97" s="500">
        <v>0</v>
      </c>
      <c r="E97" s="500">
        <v>0</v>
      </c>
      <c r="F97" s="500">
        <v>0</v>
      </c>
      <c r="G97" s="500">
        <v>0</v>
      </c>
      <c r="H97" s="500">
        <v>0</v>
      </c>
      <c r="I97" s="500">
        <v>0</v>
      </c>
      <c r="J97" s="500">
        <v>0</v>
      </c>
      <c r="K97" s="500">
        <v>0</v>
      </c>
      <c r="L97" s="500">
        <v>0</v>
      </c>
      <c r="M97" s="500">
        <v>0</v>
      </c>
      <c r="N97" s="500">
        <v>0</v>
      </c>
      <c r="O97" s="500">
        <v>0</v>
      </c>
      <c r="P97" s="501">
        <v>0</v>
      </c>
      <c r="Q97" s="500">
        <v>0</v>
      </c>
      <c r="R97" s="500">
        <v>0</v>
      </c>
      <c r="S97" s="500">
        <v>0</v>
      </c>
      <c r="T97" s="500">
        <v>0</v>
      </c>
      <c r="U97" s="500">
        <v>0</v>
      </c>
      <c r="V97" s="500">
        <v>0</v>
      </c>
      <c r="W97" s="500">
        <v>0</v>
      </c>
      <c r="X97" s="500">
        <v>0</v>
      </c>
      <c r="Y97" s="500">
        <v>0</v>
      </c>
      <c r="Z97" s="500">
        <v>0</v>
      </c>
      <c r="AA97" s="500">
        <v>0</v>
      </c>
      <c r="AB97" s="513">
        <v>0.48719499999999999</v>
      </c>
      <c r="AC97" s="514">
        <v>0.48719499999999999</v>
      </c>
      <c r="AD97" s="485">
        <v>0</v>
      </c>
      <c r="AE97" s="485">
        <v>34.660693999999999</v>
      </c>
      <c r="AF97" s="485">
        <v>0</v>
      </c>
      <c r="AG97" s="485">
        <v>0</v>
      </c>
      <c r="AH97" s="485">
        <v>0</v>
      </c>
      <c r="AI97" s="485">
        <v>0</v>
      </c>
      <c r="AJ97" s="485">
        <v>0</v>
      </c>
      <c r="AK97" s="485">
        <v>0</v>
      </c>
      <c r="AL97" s="485">
        <v>0</v>
      </c>
      <c r="AM97" s="485">
        <v>0</v>
      </c>
      <c r="AN97" s="485">
        <v>0</v>
      </c>
      <c r="AO97" s="485">
        <v>0</v>
      </c>
      <c r="AP97" s="502">
        <v>0</v>
      </c>
      <c r="AQ97" s="500">
        <v>0</v>
      </c>
      <c r="AR97" s="500">
        <v>0</v>
      </c>
      <c r="AS97" s="500">
        <v>0</v>
      </c>
      <c r="AT97" s="500">
        <v>0</v>
      </c>
      <c r="AU97" s="500">
        <v>0</v>
      </c>
      <c r="AV97" s="500">
        <v>0</v>
      </c>
      <c r="AW97" s="500">
        <v>0</v>
      </c>
      <c r="AX97" s="500">
        <v>0</v>
      </c>
      <c r="AY97" s="500">
        <v>0</v>
      </c>
      <c r="AZ97" s="500">
        <v>0</v>
      </c>
      <c r="BA97" s="500">
        <v>0</v>
      </c>
      <c r="BB97" s="502">
        <v>0</v>
      </c>
      <c r="BC97" s="500">
        <v>0</v>
      </c>
      <c r="BD97" s="500">
        <v>0</v>
      </c>
      <c r="BE97" s="500">
        <v>0</v>
      </c>
      <c r="BF97" s="500">
        <v>0</v>
      </c>
      <c r="BG97" s="500">
        <v>0</v>
      </c>
      <c r="BH97" s="500">
        <v>0</v>
      </c>
      <c r="BI97" s="500">
        <v>0</v>
      </c>
      <c r="BJ97" s="500">
        <v>0</v>
      </c>
      <c r="BK97" s="500">
        <v>0</v>
      </c>
      <c r="BL97" s="500">
        <v>0</v>
      </c>
      <c r="BM97" s="500">
        <v>0</v>
      </c>
      <c r="BN97" s="501">
        <f>SUM(BB97:BM97)</f>
        <v>0</v>
      </c>
      <c r="BO97" s="500">
        <v>0</v>
      </c>
      <c r="BP97" s="500">
        <v>0</v>
      </c>
      <c r="BQ97" s="500">
        <v>0</v>
      </c>
      <c r="BR97" s="500">
        <v>0</v>
      </c>
      <c r="BS97" s="500">
        <v>0</v>
      </c>
      <c r="BT97" s="500">
        <v>0</v>
      </c>
      <c r="BU97" s="500">
        <v>0</v>
      </c>
      <c r="BV97" s="500">
        <v>0</v>
      </c>
      <c r="BW97" s="500">
        <v>0</v>
      </c>
      <c r="BX97" s="500">
        <v>0</v>
      </c>
      <c r="BY97" s="500">
        <v>0</v>
      </c>
      <c r="BZ97" s="500">
        <v>0</v>
      </c>
      <c r="CA97" s="472">
        <f t="shared" ref="CA97:CA170" si="33">SUM(BO97:BZ97)</f>
        <v>0</v>
      </c>
      <c r="CB97" s="502">
        <f>+CB98</f>
        <v>0</v>
      </c>
      <c r="CC97" s="500">
        <f>+CC98</f>
        <v>0</v>
      </c>
      <c r="CD97" s="500">
        <f t="shared" ref="CD97:CJ97" si="34">+CD98</f>
        <v>0</v>
      </c>
      <c r="CE97" s="500">
        <f t="shared" si="34"/>
        <v>0</v>
      </c>
      <c r="CF97" s="500">
        <f t="shared" si="34"/>
        <v>0</v>
      </c>
      <c r="CG97" s="500">
        <f t="shared" si="34"/>
        <v>0</v>
      </c>
      <c r="CH97" s="500">
        <f t="shared" si="34"/>
        <v>0</v>
      </c>
      <c r="CI97" s="500">
        <f t="shared" si="34"/>
        <v>0</v>
      </c>
      <c r="CJ97" s="500">
        <f t="shared" si="34"/>
        <v>0</v>
      </c>
      <c r="CK97" s="544">
        <f t="shared" ref="CK97:DL97" si="35">+CK98</f>
        <v>0</v>
      </c>
      <c r="CL97" s="544">
        <f t="shared" si="35"/>
        <v>0</v>
      </c>
      <c r="CM97" s="515">
        <f t="shared" si="35"/>
        <v>0</v>
      </c>
      <c r="CN97" s="581">
        <f>SUM(CB97:CM97)</f>
        <v>0</v>
      </c>
      <c r="CO97" s="544">
        <f t="shared" si="35"/>
        <v>0</v>
      </c>
      <c r="CP97" s="544">
        <f t="shared" si="35"/>
        <v>0</v>
      </c>
      <c r="CQ97" s="544">
        <f t="shared" si="35"/>
        <v>0</v>
      </c>
      <c r="CR97" s="544">
        <f t="shared" si="35"/>
        <v>0</v>
      </c>
      <c r="CS97" s="544">
        <f t="shared" si="35"/>
        <v>0</v>
      </c>
      <c r="CT97" s="544">
        <f t="shared" si="35"/>
        <v>0</v>
      </c>
      <c r="CU97" s="544">
        <f t="shared" si="35"/>
        <v>0</v>
      </c>
      <c r="CV97" s="544">
        <f t="shared" si="35"/>
        <v>0</v>
      </c>
      <c r="CW97" s="544">
        <f t="shared" si="35"/>
        <v>0</v>
      </c>
      <c r="CX97" s="544">
        <f t="shared" si="35"/>
        <v>0</v>
      </c>
      <c r="CY97" s="544">
        <f t="shared" si="35"/>
        <v>0</v>
      </c>
      <c r="CZ97" s="544">
        <f t="shared" si="35"/>
        <v>0</v>
      </c>
      <c r="DA97" s="501">
        <f t="shared" si="31"/>
        <v>0</v>
      </c>
      <c r="DB97" s="587">
        <f t="shared" si="35"/>
        <v>0</v>
      </c>
      <c r="DC97" s="609">
        <f t="shared" si="35"/>
        <v>0</v>
      </c>
      <c r="DD97" s="609">
        <f t="shared" si="35"/>
        <v>0</v>
      </c>
      <c r="DE97" s="609">
        <f t="shared" si="35"/>
        <v>0</v>
      </c>
      <c r="DF97" s="609">
        <f t="shared" si="35"/>
        <v>0</v>
      </c>
      <c r="DG97" s="609">
        <f t="shared" si="35"/>
        <v>0</v>
      </c>
      <c r="DH97" s="609">
        <f t="shared" si="35"/>
        <v>0</v>
      </c>
      <c r="DI97" s="609">
        <f t="shared" si="35"/>
        <v>0</v>
      </c>
      <c r="DJ97" s="609">
        <f t="shared" si="35"/>
        <v>0</v>
      </c>
      <c r="DK97" s="609">
        <f t="shared" si="35"/>
        <v>0</v>
      </c>
      <c r="DL97" s="609">
        <f t="shared" si="35"/>
        <v>0</v>
      </c>
      <c r="DM97" s="502">
        <f>SUM($CB97:$CL97)</f>
        <v>0</v>
      </c>
      <c r="DN97" s="500">
        <f>SUM($CO97:$CY97)</f>
        <v>0</v>
      </c>
      <c r="DO97" s="503">
        <f>SUM($DB97:$DL97)</f>
        <v>0</v>
      </c>
      <c r="DP97" s="50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  <c r="EF97" s="231"/>
      <c r="EG97" s="231"/>
      <c r="EH97" s="231"/>
      <c r="EI97" s="231"/>
      <c r="EJ97" s="231"/>
      <c r="EK97" s="231"/>
      <c r="EL97" s="231"/>
      <c r="EM97" s="231"/>
    </row>
    <row r="98" spans="1:3421" ht="20.100000000000001" customHeight="1" thickBot="1" x14ac:dyDescent="0.3">
      <c r="A98" s="536"/>
      <c r="B98" s="516" t="s">
        <v>15</v>
      </c>
      <c r="C98" s="517" t="s">
        <v>16</v>
      </c>
      <c r="D98" s="518">
        <v>0</v>
      </c>
      <c r="E98" s="519">
        <v>0</v>
      </c>
      <c r="F98" s="519">
        <v>0</v>
      </c>
      <c r="G98" s="519">
        <v>0</v>
      </c>
      <c r="H98" s="519">
        <v>0</v>
      </c>
      <c r="I98" s="519">
        <v>0</v>
      </c>
      <c r="J98" s="519">
        <v>0</v>
      </c>
      <c r="K98" s="519">
        <v>0</v>
      </c>
      <c r="L98" s="519">
        <v>0</v>
      </c>
      <c r="M98" s="519">
        <v>0</v>
      </c>
      <c r="N98" s="519">
        <v>0</v>
      </c>
      <c r="O98" s="519">
        <v>0</v>
      </c>
      <c r="P98" s="481">
        <v>0</v>
      </c>
      <c r="Q98" s="519">
        <v>0</v>
      </c>
      <c r="R98" s="519">
        <v>0</v>
      </c>
      <c r="S98" s="519">
        <v>0</v>
      </c>
      <c r="T98" s="519">
        <v>0</v>
      </c>
      <c r="U98" s="519">
        <v>0</v>
      </c>
      <c r="V98" s="519">
        <v>0</v>
      </c>
      <c r="W98" s="519">
        <v>0</v>
      </c>
      <c r="X98" s="519">
        <v>0</v>
      </c>
      <c r="Y98" s="519">
        <v>0</v>
      </c>
      <c r="Z98" s="519">
        <v>0</v>
      </c>
      <c r="AA98" s="519">
        <v>0</v>
      </c>
      <c r="AB98" s="520">
        <v>0.48719499999999999</v>
      </c>
      <c r="AC98" s="521">
        <v>0.48719499999999999</v>
      </c>
      <c r="AD98" s="519">
        <v>0</v>
      </c>
      <c r="AE98" s="519">
        <v>34.660693999999999</v>
      </c>
      <c r="AF98" s="519">
        <v>0</v>
      </c>
      <c r="AG98" s="519">
        <v>0</v>
      </c>
      <c r="AH98" s="519">
        <v>0</v>
      </c>
      <c r="AI98" s="519">
        <v>0</v>
      </c>
      <c r="AJ98" s="519">
        <v>0</v>
      </c>
      <c r="AK98" s="519">
        <v>0</v>
      </c>
      <c r="AL98" s="519">
        <v>0</v>
      </c>
      <c r="AM98" s="519">
        <v>0</v>
      </c>
      <c r="AN98" s="519">
        <v>0</v>
      </c>
      <c r="AO98" s="519">
        <v>0</v>
      </c>
      <c r="AP98" s="484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484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472">
        <f>SUM(BB98:BM98)</f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  <c r="BY98" s="55">
        <v>0</v>
      </c>
      <c r="BZ98" s="55">
        <v>0</v>
      </c>
      <c r="CA98" s="529">
        <f t="shared" si="33"/>
        <v>0</v>
      </c>
      <c r="CB98" s="484">
        <v>0</v>
      </c>
      <c r="CC98" s="55">
        <v>0</v>
      </c>
      <c r="CD98" s="55">
        <v>0</v>
      </c>
      <c r="CE98" s="55">
        <v>0</v>
      </c>
      <c r="CF98" s="519">
        <v>0</v>
      </c>
      <c r="CG98" s="519">
        <v>0</v>
      </c>
      <c r="CH98" s="519">
        <v>0</v>
      </c>
      <c r="CI98" s="538">
        <v>0</v>
      </c>
      <c r="CJ98" s="540">
        <v>0</v>
      </c>
      <c r="CK98" s="540">
        <v>0</v>
      </c>
      <c r="CL98" s="540">
        <v>0</v>
      </c>
      <c r="CM98" s="539">
        <v>0</v>
      </c>
      <c r="CN98" s="582">
        <f>SUM(CB98:CM98)</f>
        <v>0</v>
      </c>
      <c r="CO98" s="540">
        <v>0</v>
      </c>
      <c r="CP98" s="540">
        <v>0</v>
      </c>
      <c r="CQ98" s="540">
        <v>0</v>
      </c>
      <c r="CR98" s="540">
        <v>0</v>
      </c>
      <c r="CS98" s="540">
        <v>0</v>
      </c>
      <c r="CT98" s="540">
        <v>0</v>
      </c>
      <c r="CU98" s="540">
        <v>0</v>
      </c>
      <c r="CV98" s="540">
        <v>0</v>
      </c>
      <c r="CW98" s="540">
        <v>0</v>
      </c>
      <c r="CX98" s="540">
        <v>0</v>
      </c>
      <c r="CY98" s="540">
        <v>0</v>
      </c>
      <c r="CZ98" s="540">
        <v>0</v>
      </c>
      <c r="DA98" s="472">
        <f t="shared" si="31"/>
        <v>0</v>
      </c>
      <c r="DB98" s="592">
        <v>0</v>
      </c>
      <c r="DC98" s="538">
        <v>0</v>
      </c>
      <c r="DD98" s="538">
        <v>0</v>
      </c>
      <c r="DE98" s="538">
        <v>0</v>
      </c>
      <c r="DF98" s="538">
        <v>0</v>
      </c>
      <c r="DG98" s="538">
        <v>0</v>
      </c>
      <c r="DH98" s="538">
        <v>0</v>
      </c>
      <c r="DI98" s="538">
        <v>0</v>
      </c>
      <c r="DJ98" s="538">
        <v>0</v>
      </c>
      <c r="DK98" s="538">
        <v>0</v>
      </c>
      <c r="DL98" s="538">
        <v>0</v>
      </c>
      <c r="DM98" s="586">
        <f>SUM($CB98:$CL98)</f>
        <v>0</v>
      </c>
      <c r="DN98" s="566">
        <f>SUM($CO98:$CY98)</f>
        <v>0</v>
      </c>
      <c r="DO98" s="527">
        <f>SUM($DB98:$DL98)</f>
        <v>0</v>
      </c>
      <c r="DP98" s="512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  <c r="EF98" s="231"/>
      <c r="EG98" s="231"/>
      <c r="EH98" s="231"/>
      <c r="EI98" s="231"/>
      <c r="EJ98" s="231"/>
      <c r="EK98" s="231"/>
      <c r="EL98" s="231"/>
      <c r="EM98" s="231"/>
    </row>
    <row r="99" spans="1:3421" ht="18.75" customHeight="1" x14ac:dyDescent="0.3">
      <c r="A99" s="536"/>
      <c r="B99" s="491" t="s">
        <v>51</v>
      </c>
      <c r="C99" s="522"/>
      <c r="D99" s="511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23"/>
      <c r="P99" s="499"/>
      <c r="Q99" s="482"/>
      <c r="R99" s="482"/>
      <c r="S99" s="482"/>
      <c r="T99" s="482"/>
      <c r="U99" s="482"/>
      <c r="V99" s="482"/>
      <c r="W99" s="482"/>
      <c r="X99" s="482"/>
      <c r="Y99" s="482"/>
      <c r="Z99" s="482"/>
      <c r="AA99" s="482"/>
      <c r="AB99" s="482"/>
      <c r="AC99" s="481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483"/>
      <c r="AQ99" s="482"/>
      <c r="AR99" s="482"/>
      <c r="AS99" s="482"/>
      <c r="AT99" s="482"/>
      <c r="AU99" s="482"/>
      <c r="AV99" s="482"/>
      <c r="AW99" s="482"/>
      <c r="AX99" s="482"/>
      <c r="AY99" s="482"/>
      <c r="AZ99" s="482"/>
      <c r="BA99" s="482"/>
      <c r="BB99" s="483"/>
      <c r="BC99" s="482"/>
      <c r="BD99" s="482"/>
      <c r="BE99" s="482"/>
      <c r="BF99" s="482"/>
      <c r="BG99" s="482"/>
      <c r="BH99" s="482"/>
      <c r="BI99" s="482"/>
      <c r="BJ99" s="482"/>
      <c r="BK99" s="482"/>
      <c r="BL99" s="482"/>
      <c r="BM99" s="482"/>
      <c r="BN99" s="512"/>
      <c r="BO99" s="482"/>
      <c r="BP99" s="482"/>
      <c r="BQ99" s="482"/>
      <c r="BR99" s="482"/>
      <c r="BS99" s="482"/>
      <c r="BT99" s="482"/>
      <c r="BU99" s="482"/>
      <c r="BV99" s="482"/>
      <c r="BW99" s="482"/>
      <c r="BX99" s="482"/>
      <c r="BY99" s="482"/>
      <c r="BZ99" s="482"/>
      <c r="CA99" s="472"/>
      <c r="CB99" s="483"/>
      <c r="CC99" s="482"/>
      <c r="CD99" s="482"/>
      <c r="CE99" s="482"/>
      <c r="CF99" s="55"/>
      <c r="CG99" s="482"/>
      <c r="CH99" s="482"/>
      <c r="CI99" s="482"/>
      <c r="CJ99" s="482"/>
      <c r="CK99" s="482"/>
      <c r="CL99" s="482"/>
      <c r="CM99" s="158"/>
      <c r="CN99" s="512"/>
      <c r="CO99" s="482"/>
      <c r="CP99" s="482"/>
      <c r="CQ99" s="482"/>
      <c r="CR99" s="482"/>
      <c r="CS99" s="482"/>
      <c r="CT99" s="482"/>
      <c r="CU99" s="482"/>
      <c r="CV99" s="482"/>
      <c r="CW99" s="482"/>
      <c r="CX99" s="482"/>
      <c r="CY99" s="482"/>
      <c r="CZ99" s="482"/>
      <c r="DA99" s="512"/>
      <c r="DB99" s="484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498"/>
      <c r="DN99" s="497"/>
      <c r="DO99" s="499"/>
      <c r="DP99" s="512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  <c r="EG99" s="231"/>
      <c r="EH99" s="231"/>
      <c r="EI99" s="231"/>
      <c r="EJ99" s="231"/>
      <c r="EK99" s="231"/>
      <c r="EL99" s="231"/>
      <c r="EM99" s="231"/>
    </row>
    <row r="100" spans="1:3421" ht="19.5" customHeight="1" thickBot="1" x14ac:dyDescent="0.35">
      <c r="A100" s="536"/>
      <c r="B100" s="644" t="s">
        <v>49</v>
      </c>
      <c r="C100" s="645"/>
      <c r="D100" s="502">
        <v>637.19348155364889</v>
      </c>
      <c r="E100" s="500">
        <v>292.53931925319586</v>
      </c>
      <c r="F100" s="500">
        <v>238.77799200829034</v>
      </c>
      <c r="G100" s="500">
        <v>184.32154472652402</v>
      </c>
      <c r="H100" s="500">
        <v>311.4505755027331</v>
      </c>
      <c r="I100" s="500">
        <v>138.74423144100439</v>
      </c>
      <c r="J100" s="500">
        <v>39.478034134901002</v>
      </c>
      <c r="K100" s="500">
        <v>53.879962746173703</v>
      </c>
      <c r="L100" s="500">
        <v>39.221368999593302</v>
      </c>
      <c r="M100" s="500">
        <v>18.417000000000002</v>
      </c>
      <c r="N100" s="500">
        <v>45.352761415591999</v>
      </c>
      <c r="O100" s="503">
        <v>158.269108033203</v>
      </c>
      <c r="P100" s="503">
        <v>2157.6453798148596</v>
      </c>
      <c r="Q100" s="500">
        <v>15.8391900007957</v>
      </c>
      <c r="R100" s="500">
        <v>18.219501359624999</v>
      </c>
      <c r="S100" s="500">
        <v>227.9063059355947</v>
      </c>
      <c r="T100" s="500">
        <v>355.76560431031504</v>
      </c>
      <c r="U100" s="500">
        <v>221.51586002468147</v>
      </c>
      <c r="V100" s="500">
        <v>6.1657456387362002</v>
      </c>
      <c r="W100" s="500">
        <v>3.6541079693266005</v>
      </c>
      <c r="X100" s="500">
        <v>0</v>
      </c>
      <c r="Y100" s="500">
        <v>2.6002000078943999</v>
      </c>
      <c r="Z100" s="500">
        <v>17.840405000000001</v>
      </c>
      <c r="AA100" s="500">
        <v>27.795461555423401</v>
      </c>
      <c r="AB100" s="513">
        <v>15.1172113612306</v>
      </c>
      <c r="AC100" s="481">
        <v>912.41959316362318</v>
      </c>
      <c r="AD100" s="485">
        <v>31.322000003081605</v>
      </c>
      <c r="AE100" s="485">
        <v>4.0517304104863996</v>
      </c>
      <c r="AF100" s="485">
        <v>8.518299997681801</v>
      </c>
      <c r="AG100" s="485">
        <v>35.871589999202804</v>
      </c>
      <c r="AH100" s="485">
        <v>38.013031007923999</v>
      </c>
      <c r="AI100" s="485">
        <v>29.260259999999999</v>
      </c>
      <c r="AJ100" s="485">
        <v>13.4963599911885</v>
      </c>
      <c r="AK100" s="485">
        <v>1.5000000063084</v>
      </c>
      <c r="AL100" s="485">
        <v>0</v>
      </c>
      <c r="AM100" s="485">
        <v>0</v>
      </c>
      <c r="AN100" s="485">
        <v>1.7033400000000001</v>
      </c>
      <c r="AO100" s="485">
        <v>0.34353</v>
      </c>
      <c r="AP100" s="502">
        <v>0</v>
      </c>
      <c r="AQ100" s="500">
        <v>0</v>
      </c>
      <c r="AR100" s="500">
        <v>0</v>
      </c>
      <c r="AS100" s="500">
        <v>0</v>
      </c>
      <c r="AT100" s="500">
        <v>0</v>
      </c>
      <c r="AU100" s="500">
        <v>7.5459999989948008</v>
      </c>
      <c r="AV100" s="500">
        <v>5.3042699999999998E-3</v>
      </c>
      <c r="AW100" s="500">
        <v>0</v>
      </c>
      <c r="AX100" s="500">
        <v>1.45821098235</v>
      </c>
      <c r="AY100" s="500">
        <v>24.059159999999999</v>
      </c>
      <c r="AZ100" s="500">
        <v>1.5214574999999999</v>
      </c>
      <c r="BA100" s="500">
        <v>0</v>
      </c>
      <c r="BB100" s="502">
        <v>0</v>
      </c>
      <c r="BC100" s="500">
        <v>0</v>
      </c>
      <c r="BD100" s="500">
        <v>0</v>
      </c>
      <c r="BE100" s="500">
        <v>3.3569930160485999</v>
      </c>
      <c r="BF100" s="500">
        <v>0</v>
      </c>
      <c r="BG100" s="500">
        <v>0</v>
      </c>
      <c r="BH100" s="500">
        <v>46.055490406964005</v>
      </c>
      <c r="BI100" s="500">
        <v>0</v>
      </c>
      <c r="BJ100" s="500">
        <v>0</v>
      </c>
      <c r="BK100" s="500">
        <v>0</v>
      </c>
      <c r="BL100" s="500">
        <v>0</v>
      </c>
      <c r="BM100" s="500">
        <v>1.4623470033188002</v>
      </c>
      <c r="BN100" s="501">
        <f t="shared" ref="BN100:BN103" si="36">SUM(BB100:BM100)</f>
        <v>50.8748304263314</v>
      </c>
      <c r="BO100" s="500">
        <v>0</v>
      </c>
      <c r="BP100" s="500">
        <v>0</v>
      </c>
      <c r="BQ100" s="500">
        <v>0</v>
      </c>
      <c r="BR100" s="500">
        <v>0</v>
      </c>
      <c r="BS100" s="500">
        <v>0.89476900000000004</v>
      </c>
      <c r="BT100" s="500">
        <v>0</v>
      </c>
      <c r="BU100" s="500">
        <v>0</v>
      </c>
      <c r="BV100" s="500">
        <v>0</v>
      </c>
      <c r="BW100" s="500">
        <v>0</v>
      </c>
      <c r="BX100" s="500">
        <v>0</v>
      </c>
      <c r="BY100" s="500">
        <v>0</v>
      </c>
      <c r="BZ100" s="500">
        <v>0</v>
      </c>
      <c r="CA100" s="472">
        <f t="shared" si="33"/>
        <v>0.89476900000000004</v>
      </c>
      <c r="CB100" s="502">
        <f>+CB101</f>
        <v>0</v>
      </c>
      <c r="CC100" s="500">
        <f>+CC101</f>
        <v>0</v>
      </c>
      <c r="CD100" s="500">
        <f t="shared" ref="CD100:DL100" si="37">+CD101</f>
        <v>0</v>
      </c>
      <c r="CE100" s="500">
        <f t="shared" si="37"/>
        <v>0.25</v>
      </c>
      <c r="CF100" s="500">
        <f t="shared" si="37"/>
        <v>0</v>
      </c>
      <c r="CG100" s="500">
        <f t="shared" si="37"/>
        <v>0</v>
      </c>
      <c r="CH100" s="500">
        <f t="shared" si="37"/>
        <v>7</v>
      </c>
      <c r="CI100" s="500">
        <f t="shared" si="37"/>
        <v>0</v>
      </c>
      <c r="CJ100" s="500">
        <f t="shared" si="37"/>
        <v>0</v>
      </c>
      <c r="CK100" s="500">
        <f t="shared" si="37"/>
        <v>0</v>
      </c>
      <c r="CL100" s="500">
        <f t="shared" si="37"/>
        <v>0</v>
      </c>
      <c r="CM100" s="503">
        <f t="shared" si="37"/>
        <v>0</v>
      </c>
      <c r="CN100" s="501">
        <f>SUM(CB100:CM100)</f>
        <v>7.25</v>
      </c>
      <c r="CO100" s="500">
        <f t="shared" si="37"/>
        <v>0.2</v>
      </c>
      <c r="CP100" s="500">
        <f t="shared" si="37"/>
        <v>0</v>
      </c>
      <c r="CQ100" s="500">
        <f t="shared" si="37"/>
        <v>0</v>
      </c>
      <c r="CR100" s="500">
        <f t="shared" si="37"/>
        <v>0</v>
      </c>
      <c r="CS100" s="500">
        <f t="shared" si="37"/>
        <v>0</v>
      </c>
      <c r="CT100" s="500">
        <f t="shared" si="37"/>
        <v>0.739514</v>
      </c>
      <c r="CU100" s="500">
        <f t="shared" si="37"/>
        <v>0</v>
      </c>
      <c r="CV100" s="500">
        <f t="shared" si="37"/>
        <v>0</v>
      </c>
      <c r="CW100" s="500">
        <f t="shared" si="37"/>
        <v>0.15</v>
      </c>
      <c r="CX100" s="500">
        <f t="shared" si="37"/>
        <v>0</v>
      </c>
      <c r="CY100" s="500">
        <f t="shared" si="37"/>
        <v>0.64847099997711199</v>
      </c>
      <c r="CZ100" s="500">
        <f t="shared" si="37"/>
        <v>0.43438599999999999</v>
      </c>
      <c r="DA100" s="501">
        <f t="shared" si="31"/>
        <v>2.1723709999771117</v>
      </c>
      <c r="DB100" s="502">
        <f t="shared" si="37"/>
        <v>0</v>
      </c>
      <c r="DC100" s="500">
        <f t="shared" si="37"/>
        <v>0</v>
      </c>
      <c r="DD100" s="500">
        <f t="shared" si="37"/>
        <v>0</v>
      </c>
      <c r="DE100" s="500">
        <f t="shared" si="37"/>
        <v>0</v>
      </c>
      <c r="DF100" s="500">
        <f t="shared" si="37"/>
        <v>2.2021350000000002</v>
      </c>
      <c r="DG100" s="500">
        <f t="shared" si="37"/>
        <v>0</v>
      </c>
      <c r="DH100" s="500">
        <f t="shared" si="37"/>
        <v>0</v>
      </c>
      <c r="DI100" s="500">
        <f t="shared" si="37"/>
        <v>0</v>
      </c>
      <c r="DJ100" s="500">
        <f t="shared" si="37"/>
        <v>9.4846051635742185E-3</v>
      </c>
      <c r="DK100" s="500">
        <f t="shared" si="37"/>
        <v>0</v>
      </c>
      <c r="DL100" s="500">
        <f t="shared" si="37"/>
        <v>0</v>
      </c>
      <c r="DM100" s="502">
        <f t="shared" ref="DM100:DM131" si="38">SUM($CB100:$CL100)</f>
        <v>7.25</v>
      </c>
      <c r="DN100" s="500">
        <f t="shared" ref="DN100:DN131" si="39">SUM($CO100:$CY100)</f>
        <v>1.7379849999771118</v>
      </c>
      <c r="DO100" s="503">
        <f t="shared" ref="DO100:DO131" si="40">SUM($DB100:$DL100)</f>
        <v>2.2116196051635746</v>
      </c>
      <c r="DP100" s="501">
        <f t="shared" si="16"/>
        <v>27.251938606645076</v>
      </c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  <c r="EF100" s="231"/>
      <c r="EG100" s="231"/>
      <c r="EH100" s="231"/>
      <c r="EI100" s="231"/>
      <c r="EJ100" s="231"/>
      <c r="EK100" s="231"/>
      <c r="EL100" s="231"/>
      <c r="EM100" s="231"/>
    </row>
    <row r="101" spans="1:3421" ht="20.100000000000001" customHeight="1" thickBot="1" x14ac:dyDescent="0.3">
      <c r="A101" s="536"/>
      <c r="B101" s="524" t="s">
        <v>15</v>
      </c>
      <c r="C101" s="525" t="s">
        <v>16</v>
      </c>
      <c r="D101" s="518">
        <v>637.19348155364889</v>
      </c>
      <c r="E101" s="519">
        <v>292.53931925319586</v>
      </c>
      <c r="F101" s="519">
        <v>238.77799200829034</v>
      </c>
      <c r="G101" s="519">
        <v>184.32154472652402</v>
      </c>
      <c r="H101" s="519">
        <v>311.4505755027331</v>
      </c>
      <c r="I101" s="519">
        <v>138.74423144100439</v>
      </c>
      <c r="J101" s="519">
        <v>39.478034134901002</v>
      </c>
      <c r="K101" s="519">
        <v>53.879962746173703</v>
      </c>
      <c r="L101" s="519">
        <v>39.221368999593302</v>
      </c>
      <c r="M101" s="519">
        <v>18.417000000000002</v>
      </c>
      <c r="N101" s="519">
        <v>45.352761415591999</v>
      </c>
      <c r="O101" s="526">
        <v>158.269108033203</v>
      </c>
      <c r="P101" s="527">
        <v>2157.6453798148596</v>
      </c>
      <c r="Q101" s="519">
        <v>15.8391900007957</v>
      </c>
      <c r="R101" s="519">
        <v>18.219501359624999</v>
      </c>
      <c r="S101" s="519">
        <v>227.9063059355947</v>
      </c>
      <c r="T101" s="519">
        <v>355.76560431031504</v>
      </c>
      <c r="U101" s="519">
        <v>221.51586002468147</v>
      </c>
      <c r="V101" s="519">
        <v>6.1657456387362002</v>
      </c>
      <c r="W101" s="519">
        <v>3.6541079693266005</v>
      </c>
      <c r="X101" s="519">
        <v>0</v>
      </c>
      <c r="Y101" s="519">
        <v>2.6002000078943999</v>
      </c>
      <c r="Z101" s="519">
        <v>17.840405000000001</v>
      </c>
      <c r="AA101" s="519">
        <v>27.795461555423401</v>
      </c>
      <c r="AB101" s="520">
        <v>15.1172113612306</v>
      </c>
      <c r="AC101" s="528">
        <v>912.41959316362318</v>
      </c>
      <c r="AD101" s="519">
        <v>31.322000003081605</v>
      </c>
      <c r="AE101" s="519">
        <v>4.0517304104863996</v>
      </c>
      <c r="AF101" s="519">
        <v>8.518299997681801</v>
      </c>
      <c r="AG101" s="519">
        <v>35.871589999202804</v>
      </c>
      <c r="AH101" s="519">
        <v>38.013031007923999</v>
      </c>
      <c r="AI101" s="519">
        <v>29.260259999999999</v>
      </c>
      <c r="AJ101" s="519">
        <v>13.4963599911885</v>
      </c>
      <c r="AK101" s="519">
        <v>1.5000000063084</v>
      </c>
      <c r="AL101" s="519">
        <v>0</v>
      </c>
      <c r="AM101" s="519">
        <v>0</v>
      </c>
      <c r="AN101" s="519">
        <v>1.7033400000000001</v>
      </c>
      <c r="AO101" s="519">
        <v>0.34353</v>
      </c>
      <c r="AP101" s="518">
        <v>0</v>
      </c>
      <c r="AQ101" s="519">
        <v>0</v>
      </c>
      <c r="AR101" s="519">
        <v>0</v>
      </c>
      <c r="AS101" s="519">
        <v>0</v>
      </c>
      <c r="AT101" s="519">
        <v>0</v>
      </c>
      <c r="AU101" s="519">
        <v>7.5459999989948008</v>
      </c>
      <c r="AV101" s="519">
        <v>5.3042699999999998E-3</v>
      </c>
      <c r="AW101" s="519">
        <v>0</v>
      </c>
      <c r="AX101" s="519">
        <v>1.45821098235</v>
      </c>
      <c r="AY101" s="519">
        <v>24.059159999999999</v>
      </c>
      <c r="AZ101" s="519">
        <v>1.5214574999999999</v>
      </c>
      <c r="BA101" s="519">
        <v>0</v>
      </c>
      <c r="BB101" s="518">
        <v>0</v>
      </c>
      <c r="BC101" s="519">
        <v>0</v>
      </c>
      <c r="BD101" s="519">
        <v>0</v>
      </c>
      <c r="BE101" s="519">
        <v>3.3569930160485999</v>
      </c>
      <c r="BF101" s="519">
        <v>0</v>
      </c>
      <c r="BG101" s="519">
        <v>0</v>
      </c>
      <c r="BH101" s="519">
        <v>46.055490406964005</v>
      </c>
      <c r="BI101" s="519">
        <v>0</v>
      </c>
      <c r="BJ101" s="519">
        <v>0</v>
      </c>
      <c r="BK101" s="519">
        <v>0</v>
      </c>
      <c r="BL101" s="519">
        <v>0</v>
      </c>
      <c r="BM101" s="519">
        <v>1.4623470033188002</v>
      </c>
      <c r="BN101" s="529">
        <f t="shared" si="36"/>
        <v>50.8748304263314</v>
      </c>
      <c r="BO101" s="519">
        <v>0</v>
      </c>
      <c r="BP101" s="519">
        <v>0</v>
      </c>
      <c r="BQ101" s="519">
        <v>0</v>
      </c>
      <c r="BR101" s="519">
        <v>0</v>
      </c>
      <c r="BS101" s="519">
        <v>0.89476900000000004</v>
      </c>
      <c r="BT101" s="519">
        <v>0</v>
      </c>
      <c r="BU101" s="519">
        <v>0</v>
      </c>
      <c r="BV101" s="519">
        <v>0</v>
      </c>
      <c r="BW101" s="519">
        <v>0</v>
      </c>
      <c r="BX101" s="519">
        <v>0</v>
      </c>
      <c r="BY101" s="519">
        <v>0</v>
      </c>
      <c r="BZ101" s="519">
        <v>0</v>
      </c>
      <c r="CA101" s="529">
        <f t="shared" si="33"/>
        <v>0.89476900000000004</v>
      </c>
      <c r="CB101" s="518">
        <v>0</v>
      </c>
      <c r="CC101" s="519">
        <v>0</v>
      </c>
      <c r="CD101" s="519">
        <v>0</v>
      </c>
      <c r="CE101" s="519">
        <f>250000/1000000</f>
        <v>0.25</v>
      </c>
      <c r="CF101" s="519">
        <v>0</v>
      </c>
      <c r="CG101" s="519">
        <v>0</v>
      </c>
      <c r="CH101" s="519">
        <v>7</v>
      </c>
      <c r="CI101" s="519">
        <v>0</v>
      </c>
      <c r="CJ101" s="519">
        <v>0</v>
      </c>
      <c r="CK101" s="519">
        <v>0</v>
      </c>
      <c r="CL101" s="519">
        <v>0</v>
      </c>
      <c r="CM101" s="526">
        <v>0</v>
      </c>
      <c r="CN101" s="529">
        <f>SUM(CB101:CM101)</f>
        <v>7.25</v>
      </c>
      <c r="CO101" s="518">
        <v>0.2</v>
      </c>
      <c r="CP101" s="519">
        <v>0</v>
      </c>
      <c r="CQ101" s="519">
        <v>0</v>
      </c>
      <c r="CR101" s="519">
        <v>0</v>
      </c>
      <c r="CS101" s="519">
        <v>0</v>
      </c>
      <c r="CT101" s="519">
        <f>739514/1000000</f>
        <v>0.739514</v>
      </c>
      <c r="CU101" s="519">
        <v>0</v>
      </c>
      <c r="CV101" s="519">
        <v>0</v>
      </c>
      <c r="CW101" s="519">
        <f>150000/1000000</f>
        <v>0.15</v>
      </c>
      <c r="CX101" s="519">
        <v>0</v>
      </c>
      <c r="CY101" s="519">
        <f>648470.999977112/1000000</f>
        <v>0.64847099997711199</v>
      </c>
      <c r="CZ101" s="519">
        <f>434386/1000000</f>
        <v>0.43438599999999999</v>
      </c>
      <c r="DA101" s="529">
        <f t="shared" si="31"/>
        <v>2.1723709999771117</v>
      </c>
      <c r="DB101" s="518">
        <v>0</v>
      </c>
      <c r="DC101" s="519">
        <v>0</v>
      </c>
      <c r="DD101" s="519">
        <v>0</v>
      </c>
      <c r="DE101" s="519">
        <v>0</v>
      </c>
      <c r="DF101" s="519">
        <v>2.2021350000000002</v>
      </c>
      <c r="DG101" s="519">
        <v>0</v>
      </c>
      <c r="DH101" s="519">
        <v>0</v>
      </c>
      <c r="DI101" s="519">
        <v>0</v>
      </c>
      <c r="DJ101" s="519">
        <v>9.4846051635742185E-3</v>
      </c>
      <c r="DK101" s="519">
        <v>0</v>
      </c>
      <c r="DL101" s="519">
        <v>0</v>
      </c>
      <c r="DM101" s="586">
        <f t="shared" si="38"/>
        <v>7.25</v>
      </c>
      <c r="DN101" s="566">
        <f t="shared" si="39"/>
        <v>1.7379849999771118</v>
      </c>
      <c r="DO101" s="527">
        <f t="shared" si="40"/>
        <v>2.2116196051635746</v>
      </c>
      <c r="DP101" s="528">
        <f t="shared" si="16"/>
        <v>27.251938606645076</v>
      </c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  <c r="EF101" s="231"/>
      <c r="EG101" s="231"/>
      <c r="EH101" s="231"/>
      <c r="EI101" s="231"/>
      <c r="EJ101" s="231"/>
      <c r="EK101" s="231"/>
      <c r="EL101" s="231"/>
      <c r="EM101" s="231"/>
    </row>
    <row r="102" spans="1:3421" ht="20.100000000000001" customHeight="1" thickBot="1" x14ac:dyDescent="0.3">
      <c r="A102" s="536"/>
      <c r="B102" s="448"/>
      <c r="C102" s="323" t="s">
        <v>115</v>
      </c>
      <c r="D102" s="320">
        <f t="shared" ref="D102:AI102" si="41">+D103+D147+D183+D185</f>
        <v>5162</v>
      </c>
      <c r="E102" s="321">
        <f t="shared" si="41"/>
        <v>4393</v>
      </c>
      <c r="F102" s="321">
        <f t="shared" si="41"/>
        <v>5069</v>
      </c>
      <c r="G102" s="321">
        <f t="shared" si="41"/>
        <v>4887</v>
      </c>
      <c r="H102" s="321">
        <f t="shared" si="41"/>
        <v>4972</v>
      </c>
      <c r="I102" s="321">
        <f t="shared" si="41"/>
        <v>5033</v>
      </c>
      <c r="J102" s="321">
        <f t="shared" si="41"/>
        <v>5158</v>
      </c>
      <c r="K102" s="321">
        <f t="shared" si="41"/>
        <v>4582</v>
      </c>
      <c r="L102" s="321">
        <f t="shared" si="41"/>
        <v>5023</v>
      </c>
      <c r="M102" s="321">
        <f t="shared" si="41"/>
        <v>5111</v>
      </c>
      <c r="N102" s="321">
        <f t="shared" si="41"/>
        <v>4906</v>
      </c>
      <c r="O102" s="322">
        <f t="shared" si="41"/>
        <v>5521</v>
      </c>
      <c r="P102" s="321">
        <f t="shared" si="41"/>
        <v>59817</v>
      </c>
      <c r="Q102" s="320">
        <f t="shared" si="41"/>
        <v>4353</v>
      </c>
      <c r="R102" s="321">
        <f t="shared" si="41"/>
        <v>4211</v>
      </c>
      <c r="S102" s="321">
        <f t="shared" si="41"/>
        <v>5289</v>
      </c>
      <c r="T102" s="321">
        <f t="shared" si="41"/>
        <v>5113</v>
      </c>
      <c r="U102" s="321">
        <f t="shared" si="41"/>
        <v>5185</v>
      </c>
      <c r="V102" s="321">
        <f t="shared" si="41"/>
        <v>5191</v>
      </c>
      <c r="W102" s="321">
        <f t="shared" si="41"/>
        <v>5019</v>
      </c>
      <c r="X102" s="321">
        <f t="shared" si="41"/>
        <v>5164</v>
      </c>
      <c r="Y102" s="321">
        <f t="shared" si="41"/>
        <v>5262</v>
      </c>
      <c r="Z102" s="321">
        <f t="shared" si="41"/>
        <v>5216</v>
      </c>
      <c r="AA102" s="321">
        <f t="shared" si="41"/>
        <v>4985</v>
      </c>
      <c r="AB102" s="322">
        <f t="shared" si="41"/>
        <v>5776</v>
      </c>
      <c r="AC102" s="321">
        <f t="shared" si="41"/>
        <v>60764</v>
      </c>
      <c r="AD102" s="320">
        <f t="shared" si="41"/>
        <v>4907</v>
      </c>
      <c r="AE102" s="321">
        <f t="shared" si="41"/>
        <v>4659</v>
      </c>
      <c r="AF102" s="321">
        <f t="shared" si="41"/>
        <v>5111</v>
      </c>
      <c r="AG102" s="321">
        <f t="shared" si="41"/>
        <v>4840</v>
      </c>
      <c r="AH102" s="321">
        <f t="shared" si="41"/>
        <v>5347</v>
      </c>
      <c r="AI102" s="321">
        <f t="shared" si="41"/>
        <v>5133</v>
      </c>
      <c r="AJ102" s="321">
        <f t="shared" ref="AJ102:BM102" si="42">+AJ103+AJ147+AJ183+AJ185</f>
        <v>4590</v>
      </c>
      <c r="AK102" s="321">
        <f t="shared" si="42"/>
        <v>5118</v>
      </c>
      <c r="AL102" s="321">
        <f t="shared" si="42"/>
        <v>4913</v>
      </c>
      <c r="AM102" s="321">
        <f t="shared" si="42"/>
        <v>4636</v>
      </c>
      <c r="AN102" s="321">
        <f t="shared" si="42"/>
        <v>4825</v>
      </c>
      <c r="AO102" s="322">
        <f t="shared" si="42"/>
        <v>5215</v>
      </c>
      <c r="AP102" s="321">
        <f t="shared" si="42"/>
        <v>4500</v>
      </c>
      <c r="AQ102" s="321">
        <f t="shared" si="42"/>
        <v>4349</v>
      </c>
      <c r="AR102" s="321">
        <f t="shared" si="42"/>
        <v>5191</v>
      </c>
      <c r="AS102" s="321">
        <f t="shared" si="42"/>
        <v>4646</v>
      </c>
      <c r="AT102" s="321">
        <f t="shared" si="42"/>
        <v>5721</v>
      </c>
      <c r="AU102" s="321">
        <f t="shared" si="42"/>
        <v>4753</v>
      </c>
      <c r="AV102" s="321">
        <f t="shared" si="42"/>
        <v>5361</v>
      </c>
      <c r="AW102" s="321">
        <f t="shared" si="42"/>
        <v>5345</v>
      </c>
      <c r="AX102" s="321">
        <f t="shared" si="42"/>
        <v>4979</v>
      </c>
      <c r="AY102" s="321">
        <f t="shared" si="42"/>
        <v>5717</v>
      </c>
      <c r="AZ102" s="321">
        <f t="shared" si="42"/>
        <v>5025</v>
      </c>
      <c r="BA102" s="321">
        <f t="shared" si="42"/>
        <v>5065</v>
      </c>
      <c r="BB102" s="320">
        <f t="shared" si="42"/>
        <v>4990</v>
      </c>
      <c r="BC102" s="321">
        <f t="shared" si="42"/>
        <v>4500</v>
      </c>
      <c r="BD102" s="321">
        <f t="shared" si="42"/>
        <v>5042</v>
      </c>
      <c r="BE102" s="321">
        <f t="shared" si="42"/>
        <v>5589</v>
      </c>
      <c r="BF102" s="321">
        <f t="shared" si="42"/>
        <v>5777</v>
      </c>
      <c r="BG102" s="321">
        <f t="shared" si="42"/>
        <v>5396</v>
      </c>
      <c r="BH102" s="321">
        <f t="shared" si="42"/>
        <v>6350</v>
      </c>
      <c r="BI102" s="321">
        <f t="shared" si="42"/>
        <v>5837</v>
      </c>
      <c r="BJ102" s="321">
        <f t="shared" si="42"/>
        <v>5798</v>
      </c>
      <c r="BK102" s="321">
        <f t="shared" si="42"/>
        <v>6415</v>
      </c>
      <c r="BL102" s="321">
        <f t="shared" si="42"/>
        <v>6134</v>
      </c>
      <c r="BM102" s="321">
        <f t="shared" si="42"/>
        <v>6696</v>
      </c>
      <c r="BN102" s="432">
        <f t="shared" si="36"/>
        <v>68524</v>
      </c>
      <c r="BO102" s="321">
        <f t="shared" ref="BO102:CF102" si="43">+BO103+BO147+BO183+BO185</f>
        <v>6146</v>
      </c>
      <c r="BP102" s="321">
        <f t="shared" si="43"/>
        <v>5852</v>
      </c>
      <c r="BQ102" s="321">
        <f t="shared" si="43"/>
        <v>5971</v>
      </c>
      <c r="BR102" s="321">
        <f t="shared" si="43"/>
        <v>6322</v>
      </c>
      <c r="BS102" s="321">
        <f t="shared" si="43"/>
        <v>6551</v>
      </c>
      <c r="BT102" s="321">
        <f t="shared" si="43"/>
        <v>6107</v>
      </c>
      <c r="BU102" s="321">
        <f t="shared" si="43"/>
        <v>6809</v>
      </c>
      <c r="BV102" s="321">
        <f t="shared" si="43"/>
        <v>6391</v>
      </c>
      <c r="BW102" s="321">
        <f t="shared" si="43"/>
        <v>6731</v>
      </c>
      <c r="BX102" s="321">
        <f t="shared" si="43"/>
        <v>7270</v>
      </c>
      <c r="BY102" s="321">
        <f t="shared" si="43"/>
        <v>6071</v>
      </c>
      <c r="BZ102" s="321">
        <f t="shared" si="43"/>
        <v>8418</v>
      </c>
      <c r="CA102" s="432">
        <f t="shared" si="33"/>
        <v>78639</v>
      </c>
      <c r="CB102" s="320">
        <f t="shared" si="43"/>
        <v>7122</v>
      </c>
      <c r="CC102" s="321">
        <f t="shared" si="43"/>
        <v>6335</v>
      </c>
      <c r="CD102" s="321">
        <f t="shared" si="43"/>
        <v>7653</v>
      </c>
      <c r="CE102" s="321">
        <f t="shared" si="43"/>
        <v>7823</v>
      </c>
      <c r="CF102" s="321">
        <f t="shared" si="43"/>
        <v>7310</v>
      </c>
      <c r="CG102" s="321">
        <f t="shared" ref="CG102" si="44">+CG103+CG147+CG183+CG185</f>
        <v>7945</v>
      </c>
      <c r="CH102" s="321">
        <f t="shared" ref="CH102:CO102" si="45">+CH103+CH147+CH183+CH185</f>
        <v>8776</v>
      </c>
      <c r="CI102" s="321">
        <f t="shared" si="45"/>
        <v>8294</v>
      </c>
      <c r="CJ102" s="321">
        <f t="shared" si="45"/>
        <v>8599</v>
      </c>
      <c r="CK102" s="321">
        <f t="shared" si="45"/>
        <v>9353</v>
      </c>
      <c r="CL102" s="321">
        <f t="shared" si="45"/>
        <v>8598</v>
      </c>
      <c r="CM102" s="322">
        <f t="shared" si="45"/>
        <v>9999</v>
      </c>
      <c r="CN102" s="432">
        <f>SUM(CB102:CM102)</f>
        <v>97807</v>
      </c>
      <c r="CO102" s="320">
        <f t="shared" si="45"/>
        <v>8388</v>
      </c>
      <c r="CP102" s="321">
        <f t="shared" ref="CP102:DB102" si="46">+CP103+CP147+CP183+CP185</f>
        <v>8214</v>
      </c>
      <c r="CQ102" s="321">
        <f t="shared" si="46"/>
        <v>9934</v>
      </c>
      <c r="CR102" s="321">
        <f t="shared" si="46"/>
        <v>9831</v>
      </c>
      <c r="CS102" s="321">
        <f t="shared" si="46"/>
        <v>9566</v>
      </c>
      <c r="CT102" s="321">
        <f t="shared" si="46"/>
        <v>10414</v>
      </c>
      <c r="CU102" s="321">
        <f t="shared" si="46"/>
        <v>9984</v>
      </c>
      <c r="CV102" s="321">
        <f t="shared" si="46"/>
        <v>11187</v>
      </c>
      <c r="CW102" s="321">
        <f t="shared" si="46"/>
        <v>11018</v>
      </c>
      <c r="CX102" s="321">
        <f t="shared" si="46"/>
        <v>10774</v>
      </c>
      <c r="CY102" s="321">
        <f t="shared" si="46"/>
        <v>11150</v>
      </c>
      <c r="CZ102" s="321">
        <f t="shared" si="46"/>
        <v>12714</v>
      </c>
      <c r="DA102" s="432">
        <f t="shared" si="31"/>
        <v>123174</v>
      </c>
      <c r="DB102" s="320">
        <f t="shared" si="46"/>
        <v>11530</v>
      </c>
      <c r="DC102" s="321">
        <f t="shared" ref="DC102:DJ102" si="47">+DC103+DC147+DC183+DC185</f>
        <v>10351</v>
      </c>
      <c r="DD102" s="321">
        <f t="shared" si="47"/>
        <v>13322</v>
      </c>
      <c r="DE102" s="321">
        <f t="shared" si="47"/>
        <v>10888</v>
      </c>
      <c r="DF102" s="321">
        <f t="shared" si="47"/>
        <v>12979</v>
      </c>
      <c r="DG102" s="321">
        <f t="shared" si="47"/>
        <v>12131</v>
      </c>
      <c r="DH102" s="321">
        <f t="shared" si="47"/>
        <v>11720</v>
      </c>
      <c r="DI102" s="321">
        <f t="shared" si="47"/>
        <v>11978</v>
      </c>
      <c r="DJ102" s="321">
        <f t="shared" si="47"/>
        <v>11054</v>
      </c>
      <c r="DK102" s="321">
        <f t="shared" ref="DK102:DL102" si="48">+DK103+DK147+DK183+DK185</f>
        <v>11839</v>
      </c>
      <c r="DL102" s="321">
        <f t="shared" si="48"/>
        <v>11356</v>
      </c>
      <c r="DM102" s="567">
        <f t="shared" si="38"/>
        <v>87808</v>
      </c>
      <c r="DN102" s="388">
        <f t="shared" si="39"/>
        <v>110460</v>
      </c>
      <c r="DO102" s="389">
        <f t="shared" si="40"/>
        <v>129148</v>
      </c>
      <c r="DP102" s="542">
        <f t="shared" si="16"/>
        <v>16.918341481079114</v>
      </c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231"/>
      <c r="EG102" s="231"/>
      <c r="EH102" s="231"/>
      <c r="EI102" s="231"/>
      <c r="EJ102" s="231"/>
      <c r="EK102" s="231"/>
      <c r="EL102" s="231"/>
      <c r="EM102" s="231"/>
    </row>
    <row r="103" spans="1:3421" s="36" customFormat="1" ht="20.100000000000001" customHeight="1" thickBot="1" x14ac:dyDescent="0.35">
      <c r="A103" s="536"/>
      <c r="B103" s="340" t="s">
        <v>71</v>
      </c>
      <c r="C103" s="272"/>
      <c r="D103" s="183">
        <f t="shared" ref="D103:AI103" si="49">SUM(D104:D146)</f>
        <v>3856</v>
      </c>
      <c r="E103" s="167">
        <f t="shared" si="49"/>
        <v>3216</v>
      </c>
      <c r="F103" s="167">
        <f t="shared" si="49"/>
        <v>3684</v>
      </c>
      <c r="G103" s="167">
        <f t="shared" si="49"/>
        <v>3570</v>
      </c>
      <c r="H103" s="167">
        <f t="shared" si="49"/>
        <v>3508</v>
      </c>
      <c r="I103" s="167">
        <f t="shared" si="49"/>
        <v>3593</v>
      </c>
      <c r="J103" s="167">
        <f t="shared" si="49"/>
        <v>3706</v>
      </c>
      <c r="K103" s="167">
        <f t="shared" si="49"/>
        <v>3322</v>
      </c>
      <c r="L103" s="167">
        <f t="shared" si="49"/>
        <v>3700</v>
      </c>
      <c r="M103" s="167">
        <f t="shared" si="49"/>
        <v>3817</v>
      </c>
      <c r="N103" s="167">
        <f t="shared" si="49"/>
        <v>3557</v>
      </c>
      <c r="O103" s="167">
        <f t="shared" si="49"/>
        <v>4053</v>
      </c>
      <c r="P103" s="169">
        <f t="shared" si="49"/>
        <v>43582</v>
      </c>
      <c r="Q103" s="167">
        <f t="shared" si="49"/>
        <v>3227</v>
      </c>
      <c r="R103" s="167">
        <f t="shared" si="49"/>
        <v>3091</v>
      </c>
      <c r="S103" s="167">
        <f t="shared" si="49"/>
        <v>3892</v>
      </c>
      <c r="T103" s="167">
        <f t="shared" si="49"/>
        <v>3718</v>
      </c>
      <c r="U103" s="167">
        <f t="shared" si="49"/>
        <v>3775</v>
      </c>
      <c r="V103" s="167">
        <f t="shared" si="49"/>
        <v>3671</v>
      </c>
      <c r="W103" s="167">
        <f t="shared" si="49"/>
        <v>3670</v>
      </c>
      <c r="X103" s="167">
        <f t="shared" si="49"/>
        <v>3878</v>
      </c>
      <c r="Y103" s="167">
        <f t="shared" si="49"/>
        <v>3965</v>
      </c>
      <c r="Z103" s="167">
        <f t="shared" si="49"/>
        <v>3912</v>
      </c>
      <c r="AA103" s="167">
        <f t="shared" si="49"/>
        <v>3770</v>
      </c>
      <c r="AB103" s="167">
        <f t="shared" si="49"/>
        <v>4200</v>
      </c>
      <c r="AC103" s="169">
        <f t="shared" si="49"/>
        <v>44769</v>
      </c>
      <c r="AD103" s="167">
        <f t="shared" si="49"/>
        <v>3701</v>
      </c>
      <c r="AE103" s="167">
        <f t="shared" si="49"/>
        <v>3490</v>
      </c>
      <c r="AF103" s="167">
        <f t="shared" si="49"/>
        <v>3812</v>
      </c>
      <c r="AG103" s="167">
        <f t="shared" si="49"/>
        <v>3636</v>
      </c>
      <c r="AH103" s="167">
        <f t="shared" si="49"/>
        <v>3952</v>
      </c>
      <c r="AI103" s="167">
        <f t="shared" si="49"/>
        <v>3859</v>
      </c>
      <c r="AJ103" s="167">
        <f t="shared" ref="AJ103:BM103" si="50">SUM(AJ104:AJ146)</f>
        <v>3276</v>
      </c>
      <c r="AK103" s="167">
        <f t="shared" si="50"/>
        <v>3594</v>
      </c>
      <c r="AL103" s="167">
        <f t="shared" si="50"/>
        <v>3465</v>
      </c>
      <c r="AM103" s="167">
        <f t="shared" si="50"/>
        <v>3328</v>
      </c>
      <c r="AN103" s="167">
        <f t="shared" si="50"/>
        <v>3416</v>
      </c>
      <c r="AO103" s="167">
        <f t="shared" si="50"/>
        <v>3718</v>
      </c>
      <c r="AP103" s="183">
        <f t="shared" si="50"/>
        <v>3198</v>
      </c>
      <c r="AQ103" s="167">
        <f t="shared" si="50"/>
        <v>3105</v>
      </c>
      <c r="AR103" s="167">
        <f t="shared" si="50"/>
        <v>3629</v>
      </c>
      <c r="AS103" s="167">
        <f t="shared" si="50"/>
        <v>3173</v>
      </c>
      <c r="AT103" s="167">
        <f t="shared" si="50"/>
        <v>3947</v>
      </c>
      <c r="AU103" s="167">
        <f t="shared" si="50"/>
        <v>3373</v>
      </c>
      <c r="AV103" s="167">
        <f t="shared" si="50"/>
        <v>3905</v>
      </c>
      <c r="AW103" s="167">
        <f t="shared" si="50"/>
        <v>3882</v>
      </c>
      <c r="AX103" s="167">
        <f t="shared" si="50"/>
        <v>3589</v>
      </c>
      <c r="AY103" s="167">
        <f t="shared" si="50"/>
        <v>4210</v>
      </c>
      <c r="AZ103" s="167">
        <f t="shared" si="50"/>
        <v>3705</v>
      </c>
      <c r="BA103" s="415">
        <f t="shared" si="50"/>
        <v>3753</v>
      </c>
      <c r="BB103" s="167">
        <f t="shared" si="50"/>
        <v>3586</v>
      </c>
      <c r="BC103" s="167">
        <f t="shared" si="50"/>
        <v>3269</v>
      </c>
      <c r="BD103" s="167">
        <f t="shared" si="50"/>
        <v>3682</v>
      </c>
      <c r="BE103" s="167">
        <f t="shared" si="50"/>
        <v>4133</v>
      </c>
      <c r="BF103" s="167">
        <f t="shared" si="50"/>
        <v>4368</v>
      </c>
      <c r="BG103" s="167">
        <f t="shared" si="50"/>
        <v>4063</v>
      </c>
      <c r="BH103" s="167">
        <f t="shared" si="50"/>
        <v>4880</v>
      </c>
      <c r="BI103" s="167">
        <f t="shared" si="50"/>
        <v>4324</v>
      </c>
      <c r="BJ103" s="167">
        <f t="shared" si="50"/>
        <v>4329</v>
      </c>
      <c r="BK103" s="167">
        <f t="shared" si="50"/>
        <v>4810</v>
      </c>
      <c r="BL103" s="167">
        <f t="shared" si="50"/>
        <v>4654</v>
      </c>
      <c r="BM103" s="167">
        <f t="shared" si="50"/>
        <v>5235</v>
      </c>
      <c r="BN103" s="169">
        <f t="shared" si="36"/>
        <v>51333</v>
      </c>
      <c r="BO103" s="167">
        <f t="shared" ref="BO103:CF103" si="51">SUM(BO104:BO146)</f>
        <v>4705</v>
      </c>
      <c r="BP103" s="167">
        <f t="shared" si="51"/>
        <v>4482</v>
      </c>
      <c r="BQ103" s="167">
        <f t="shared" si="51"/>
        <v>4558</v>
      </c>
      <c r="BR103" s="167">
        <f t="shared" si="51"/>
        <v>4826</v>
      </c>
      <c r="BS103" s="167">
        <f t="shared" si="51"/>
        <v>4991</v>
      </c>
      <c r="BT103" s="167">
        <f t="shared" si="51"/>
        <v>4665</v>
      </c>
      <c r="BU103" s="167">
        <f t="shared" si="51"/>
        <v>5240</v>
      </c>
      <c r="BV103" s="167">
        <f t="shared" si="51"/>
        <v>4760</v>
      </c>
      <c r="BW103" s="167">
        <f t="shared" si="51"/>
        <v>5071</v>
      </c>
      <c r="BX103" s="167">
        <f t="shared" si="51"/>
        <v>5560</v>
      </c>
      <c r="BY103" s="167">
        <f t="shared" si="51"/>
        <v>4672</v>
      </c>
      <c r="BZ103" s="167">
        <f t="shared" si="51"/>
        <v>6443</v>
      </c>
      <c r="CA103" s="169">
        <f t="shared" si="33"/>
        <v>59973</v>
      </c>
      <c r="CB103" s="183">
        <f t="shared" si="51"/>
        <v>5381</v>
      </c>
      <c r="CC103" s="167">
        <f t="shared" si="51"/>
        <v>4808</v>
      </c>
      <c r="CD103" s="167">
        <f t="shared" si="51"/>
        <v>5836</v>
      </c>
      <c r="CE103" s="167">
        <f t="shared" si="51"/>
        <v>5939</v>
      </c>
      <c r="CF103" s="167">
        <f t="shared" si="51"/>
        <v>5625</v>
      </c>
      <c r="CG103" s="167">
        <f t="shared" ref="CG103" si="52">SUM(CG104:CG146)</f>
        <v>6081</v>
      </c>
      <c r="CH103" s="167">
        <f t="shared" ref="CH103:CO103" si="53">SUM(CH104:CH146)</f>
        <v>6641</v>
      </c>
      <c r="CI103" s="167">
        <f t="shared" si="53"/>
        <v>6214</v>
      </c>
      <c r="CJ103" s="167">
        <f t="shared" si="53"/>
        <v>6455</v>
      </c>
      <c r="CK103" s="167">
        <f t="shared" si="53"/>
        <v>7082</v>
      </c>
      <c r="CL103" s="167">
        <f t="shared" si="53"/>
        <v>6518</v>
      </c>
      <c r="CM103" s="415">
        <f t="shared" si="53"/>
        <v>7652</v>
      </c>
      <c r="CN103" s="169">
        <f>SUM(CB103:CM103)</f>
        <v>74232</v>
      </c>
      <c r="CO103" s="167">
        <f t="shared" si="53"/>
        <v>6364</v>
      </c>
      <c r="CP103" s="167">
        <f t="shared" ref="CP103:DB103" si="54">SUM(CP104:CP146)</f>
        <v>6234</v>
      </c>
      <c r="CQ103" s="167">
        <f t="shared" si="54"/>
        <v>7655</v>
      </c>
      <c r="CR103" s="167">
        <f t="shared" si="54"/>
        <v>7543</v>
      </c>
      <c r="CS103" s="167">
        <f t="shared" si="54"/>
        <v>7319</v>
      </c>
      <c r="CT103" s="167">
        <f t="shared" si="54"/>
        <v>8045</v>
      </c>
      <c r="CU103" s="167">
        <f t="shared" si="54"/>
        <v>7691</v>
      </c>
      <c r="CV103" s="167">
        <f t="shared" si="54"/>
        <v>8688</v>
      </c>
      <c r="CW103" s="167">
        <f t="shared" si="54"/>
        <v>8627</v>
      </c>
      <c r="CX103" s="167">
        <f t="shared" si="54"/>
        <v>8497</v>
      </c>
      <c r="CY103" s="167">
        <f t="shared" si="54"/>
        <v>8800</v>
      </c>
      <c r="CZ103" s="167">
        <f t="shared" si="54"/>
        <v>10384</v>
      </c>
      <c r="DA103" s="528">
        <f t="shared" si="31"/>
        <v>95847</v>
      </c>
      <c r="DB103" s="183">
        <f t="shared" si="54"/>
        <v>9356</v>
      </c>
      <c r="DC103" s="167">
        <f t="shared" ref="DC103:DJ103" si="55">SUM(DC104:DC146)</f>
        <v>8381</v>
      </c>
      <c r="DD103" s="167">
        <f t="shared" si="55"/>
        <v>10858</v>
      </c>
      <c r="DE103" s="167">
        <f t="shared" si="55"/>
        <v>8669</v>
      </c>
      <c r="DF103" s="167">
        <f t="shared" si="55"/>
        <v>10376</v>
      </c>
      <c r="DG103" s="167">
        <f t="shared" si="55"/>
        <v>9655</v>
      </c>
      <c r="DH103" s="167">
        <f t="shared" si="55"/>
        <v>9027</v>
      </c>
      <c r="DI103" s="167">
        <f t="shared" si="55"/>
        <v>9513</v>
      </c>
      <c r="DJ103" s="167">
        <f t="shared" si="55"/>
        <v>8747</v>
      </c>
      <c r="DK103" s="167">
        <f t="shared" ref="DK103:DL103" si="56">SUM(DK104:DK146)</f>
        <v>9446</v>
      </c>
      <c r="DL103" s="167">
        <f t="shared" si="56"/>
        <v>9112</v>
      </c>
      <c r="DM103" s="586">
        <f t="shared" si="38"/>
        <v>66580</v>
      </c>
      <c r="DN103" s="566">
        <f t="shared" si="39"/>
        <v>85463</v>
      </c>
      <c r="DO103" s="527">
        <f t="shared" si="40"/>
        <v>103140</v>
      </c>
      <c r="DP103" s="182">
        <f t="shared" si="16"/>
        <v>20.683804687408582</v>
      </c>
      <c r="DQ103" s="231"/>
      <c r="DR103" s="231"/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  <c r="EF103" s="231"/>
      <c r="EG103" s="231"/>
      <c r="EH103" s="231"/>
      <c r="EI103" s="231"/>
      <c r="EJ103" s="231"/>
      <c r="EK103" s="231"/>
      <c r="EL103" s="231"/>
      <c r="EM103" s="231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  <c r="VE103" s="10"/>
      <c r="VF103" s="10"/>
      <c r="VG103" s="10"/>
      <c r="VH103" s="10"/>
      <c r="VI103" s="10"/>
      <c r="VJ103" s="10"/>
      <c r="VK103" s="10"/>
      <c r="VL103" s="10"/>
      <c r="VM103" s="10"/>
      <c r="VN103" s="10"/>
      <c r="VO103" s="10"/>
      <c r="VP103" s="10"/>
      <c r="VQ103" s="10"/>
      <c r="VR103" s="10"/>
      <c r="VS103" s="10"/>
      <c r="VT103" s="10"/>
      <c r="VU103" s="10"/>
      <c r="VV103" s="10"/>
      <c r="VW103" s="10"/>
      <c r="VX103" s="10"/>
      <c r="VY103" s="10"/>
      <c r="VZ103" s="10"/>
      <c r="WA103" s="10"/>
      <c r="WB103" s="10"/>
      <c r="WC103" s="10"/>
      <c r="WD103" s="10"/>
      <c r="WE103" s="10"/>
      <c r="WF103" s="10"/>
      <c r="WG103" s="10"/>
      <c r="WH103" s="10"/>
      <c r="WI103" s="10"/>
      <c r="WJ103" s="10"/>
      <c r="WK103" s="10"/>
      <c r="WL103" s="10"/>
      <c r="WM103" s="10"/>
      <c r="WN103" s="10"/>
      <c r="WO103" s="10"/>
      <c r="WP103" s="10"/>
      <c r="WQ103" s="10"/>
      <c r="WR103" s="10"/>
      <c r="WS103" s="10"/>
      <c r="WT103" s="10"/>
      <c r="WU103" s="10"/>
      <c r="WV103" s="10"/>
      <c r="WW103" s="10"/>
      <c r="WX103" s="10"/>
      <c r="WY103" s="10"/>
      <c r="WZ103" s="10"/>
      <c r="XA103" s="10"/>
      <c r="XB103" s="10"/>
      <c r="XC103" s="10"/>
      <c r="XD103" s="10"/>
      <c r="XE103" s="10"/>
      <c r="XF103" s="10"/>
      <c r="XG103" s="10"/>
      <c r="XH103" s="10"/>
      <c r="XI103" s="10"/>
      <c r="XJ103" s="10"/>
      <c r="XK103" s="10"/>
      <c r="XL103" s="10"/>
      <c r="XM103" s="10"/>
      <c r="XN103" s="10"/>
      <c r="XO103" s="10"/>
      <c r="XP103" s="10"/>
      <c r="XQ103" s="10"/>
      <c r="XR103" s="10"/>
      <c r="XS103" s="10"/>
      <c r="XT103" s="10"/>
      <c r="XU103" s="10"/>
      <c r="XV103" s="10"/>
      <c r="XW103" s="10"/>
      <c r="XX103" s="10"/>
      <c r="XY103" s="10"/>
      <c r="XZ103" s="10"/>
      <c r="YA103" s="10"/>
      <c r="YB103" s="10"/>
      <c r="YC103" s="10"/>
      <c r="YD103" s="10"/>
      <c r="YE103" s="10"/>
      <c r="YF103" s="10"/>
      <c r="YG103" s="10"/>
      <c r="YH103" s="10"/>
      <c r="YI103" s="10"/>
      <c r="YJ103" s="10"/>
      <c r="YK103" s="10"/>
      <c r="YL103" s="10"/>
      <c r="YM103" s="10"/>
      <c r="YN103" s="10"/>
      <c r="YO103" s="10"/>
      <c r="YP103" s="10"/>
      <c r="YQ103" s="10"/>
      <c r="YR103" s="10"/>
      <c r="YS103" s="10"/>
      <c r="YT103" s="10"/>
      <c r="YU103" s="10"/>
      <c r="YV103" s="10"/>
      <c r="YW103" s="10"/>
      <c r="YX103" s="10"/>
      <c r="YY103" s="10"/>
      <c r="YZ103" s="10"/>
      <c r="ZA103" s="10"/>
      <c r="ZB103" s="10"/>
      <c r="ZC103" s="10"/>
      <c r="ZD103" s="10"/>
      <c r="ZE103" s="10"/>
      <c r="ZF103" s="10"/>
      <c r="ZG103" s="10"/>
      <c r="ZH103" s="10"/>
      <c r="ZI103" s="10"/>
      <c r="ZJ103" s="10"/>
      <c r="ZK103" s="10"/>
      <c r="ZL103" s="10"/>
      <c r="ZM103" s="10"/>
      <c r="ZN103" s="10"/>
      <c r="ZO103" s="10"/>
      <c r="ZP103" s="10"/>
      <c r="ZQ103" s="10"/>
      <c r="ZR103" s="10"/>
      <c r="ZS103" s="10"/>
      <c r="ZT103" s="10"/>
      <c r="ZU103" s="10"/>
      <c r="ZV103" s="10"/>
      <c r="ZW103" s="10"/>
      <c r="ZX103" s="10"/>
      <c r="ZY103" s="10"/>
      <c r="ZZ103" s="10"/>
      <c r="AAA103" s="10"/>
      <c r="AAB103" s="10"/>
      <c r="AAC103" s="10"/>
      <c r="AAD103" s="10"/>
      <c r="AAE103" s="10"/>
      <c r="AAF103" s="10"/>
      <c r="AAG103" s="10"/>
      <c r="AAH103" s="10"/>
      <c r="AAI103" s="10"/>
      <c r="AAJ103" s="10"/>
      <c r="AAK103" s="10"/>
      <c r="AAL103" s="10"/>
      <c r="AAM103" s="10"/>
      <c r="AAN103" s="10"/>
      <c r="AAO103" s="10"/>
      <c r="AAP103" s="10"/>
      <c r="AAQ103" s="10"/>
      <c r="AAR103" s="10"/>
      <c r="AAS103" s="10"/>
      <c r="AAT103" s="10"/>
      <c r="AAU103" s="10"/>
      <c r="AAV103" s="10"/>
      <c r="AAW103" s="10"/>
      <c r="AAX103" s="10"/>
      <c r="AAY103" s="10"/>
      <c r="AAZ103" s="10"/>
      <c r="ABA103" s="10"/>
      <c r="ABB103" s="10"/>
      <c r="ABC103" s="10"/>
      <c r="ABD103" s="10"/>
      <c r="ABE103" s="10"/>
      <c r="ABF103" s="10"/>
      <c r="ABG103" s="10"/>
      <c r="ABH103" s="10"/>
      <c r="ABI103" s="10"/>
      <c r="ABJ103" s="10"/>
      <c r="ABK103" s="10"/>
      <c r="ABL103" s="10"/>
      <c r="ABM103" s="10"/>
      <c r="ABN103" s="10"/>
      <c r="ABO103" s="10"/>
      <c r="ABP103" s="10"/>
      <c r="ABQ103" s="10"/>
      <c r="ABR103" s="10"/>
      <c r="ABS103" s="10"/>
      <c r="ABT103" s="10"/>
      <c r="ABU103" s="10"/>
      <c r="ABV103" s="10"/>
      <c r="ABW103" s="10"/>
      <c r="ABX103" s="10"/>
      <c r="ABY103" s="10"/>
      <c r="ABZ103" s="10"/>
      <c r="ACA103" s="10"/>
      <c r="ACB103" s="10"/>
      <c r="ACC103" s="10"/>
      <c r="ACD103" s="10"/>
      <c r="ACE103" s="10"/>
      <c r="ACF103" s="10"/>
      <c r="ACG103" s="10"/>
      <c r="ACH103" s="10"/>
      <c r="ACI103" s="10"/>
      <c r="ACJ103" s="10"/>
      <c r="ACK103" s="10"/>
      <c r="ACL103" s="10"/>
      <c r="ACM103" s="10"/>
      <c r="ACN103" s="10"/>
      <c r="ACO103" s="10"/>
      <c r="ACP103" s="10"/>
      <c r="ACQ103" s="10"/>
      <c r="ACR103" s="10"/>
      <c r="ACS103" s="10"/>
      <c r="ACT103" s="10"/>
      <c r="ACU103" s="10"/>
      <c r="ACV103" s="10"/>
      <c r="ACW103" s="10"/>
      <c r="ACX103" s="10"/>
      <c r="ACY103" s="10"/>
      <c r="ACZ103" s="10"/>
      <c r="ADA103" s="10"/>
      <c r="ADB103" s="10"/>
      <c r="ADC103" s="10"/>
      <c r="ADD103" s="10"/>
      <c r="ADE103" s="10"/>
      <c r="ADF103" s="10"/>
      <c r="ADG103" s="10"/>
      <c r="ADH103" s="10"/>
      <c r="ADI103" s="10"/>
      <c r="ADJ103" s="10"/>
      <c r="ADK103" s="10"/>
      <c r="ADL103" s="10"/>
      <c r="ADM103" s="10"/>
      <c r="ADN103" s="10"/>
      <c r="ADO103" s="10"/>
      <c r="ADP103" s="10"/>
      <c r="ADQ103" s="10"/>
      <c r="ADR103" s="10"/>
      <c r="ADS103" s="10"/>
      <c r="ADT103" s="10"/>
      <c r="ADU103" s="10"/>
      <c r="ADV103" s="10"/>
      <c r="ADW103" s="10"/>
      <c r="ADX103" s="10"/>
      <c r="ADY103" s="10"/>
      <c r="ADZ103" s="10"/>
      <c r="AEA103" s="10"/>
      <c r="AEB103" s="10"/>
      <c r="AEC103" s="10"/>
      <c r="AED103" s="10"/>
      <c r="AEE103" s="10"/>
      <c r="AEF103" s="10"/>
      <c r="AEG103" s="10"/>
      <c r="AEH103" s="10"/>
      <c r="AEI103" s="10"/>
      <c r="AEJ103" s="10"/>
      <c r="AEK103" s="10"/>
      <c r="AEL103" s="10"/>
      <c r="AEM103" s="10"/>
      <c r="AEN103" s="10"/>
      <c r="AEO103" s="10"/>
      <c r="AEP103" s="10"/>
      <c r="AEQ103" s="10"/>
      <c r="AER103" s="10"/>
      <c r="AES103" s="10"/>
      <c r="AET103" s="10"/>
      <c r="AEU103" s="10"/>
      <c r="AEV103" s="10"/>
      <c r="AEW103" s="10"/>
      <c r="AEX103" s="10"/>
      <c r="AEY103" s="10"/>
      <c r="AEZ103" s="10"/>
      <c r="AFA103" s="10"/>
      <c r="AFB103" s="10"/>
      <c r="AFC103" s="10"/>
      <c r="AFD103" s="10"/>
      <c r="AFE103" s="10"/>
      <c r="AFF103" s="10"/>
      <c r="AFG103" s="10"/>
      <c r="AFH103" s="10"/>
      <c r="AFI103" s="10"/>
      <c r="AFJ103" s="10"/>
      <c r="AFK103" s="10"/>
      <c r="AFL103" s="10"/>
      <c r="AFM103" s="10"/>
      <c r="AFN103" s="10"/>
      <c r="AFO103" s="10"/>
      <c r="AFP103" s="10"/>
      <c r="AFQ103" s="10"/>
      <c r="AFR103" s="10"/>
      <c r="AFS103" s="10"/>
      <c r="AFT103" s="10"/>
      <c r="AFU103" s="10"/>
      <c r="AFV103" s="10"/>
      <c r="AFW103" s="10"/>
      <c r="AFX103" s="10"/>
      <c r="AFY103" s="10"/>
      <c r="AFZ103" s="10"/>
      <c r="AGA103" s="10"/>
      <c r="AGB103" s="10"/>
      <c r="AGC103" s="10"/>
      <c r="AGD103" s="10"/>
      <c r="AGE103" s="10"/>
      <c r="AGF103" s="10"/>
      <c r="AGG103" s="10"/>
      <c r="AGH103" s="10"/>
      <c r="AGI103" s="10"/>
      <c r="AGJ103" s="10"/>
      <c r="AGK103" s="10"/>
      <c r="AGL103" s="10"/>
      <c r="AGM103" s="10"/>
      <c r="AGN103" s="10"/>
      <c r="AGO103" s="10"/>
      <c r="AGP103" s="10"/>
      <c r="AGQ103" s="10"/>
      <c r="AGR103" s="10"/>
      <c r="AGS103" s="10"/>
      <c r="AGT103" s="10"/>
      <c r="AGU103" s="10"/>
      <c r="AGV103" s="10"/>
      <c r="AGW103" s="10"/>
      <c r="AGX103" s="10"/>
      <c r="AGY103" s="10"/>
      <c r="AGZ103" s="10"/>
      <c r="AHA103" s="10"/>
      <c r="AHB103" s="10"/>
      <c r="AHC103" s="10"/>
      <c r="AHD103" s="10"/>
      <c r="AHE103" s="10"/>
      <c r="AHF103" s="10"/>
      <c r="AHG103" s="10"/>
      <c r="AHH103" s="10"/>
      <c r="AHI103" s="10"/>
      <c r="AHJ103" s="10"/>
      <c r="AHK103" s="10"/>
      <c r="AHL103" s="10"/>
      <c r="AHM103" s="10"/>
      <c r="AHN103" s="10"/>
      <c r="AHO103" s="10"/>
      <c r="AHP103" s="10"/>
      <c r="AHQ103" s="10"/>
      <c r="AHR103" s="10"/>
      <c r="AHS103" s="10"/>
      <c r="AHT103" s="10"/>
      <c r="AHU103" s="10"/>
      <c r="AHV103" s="10"/>
      <c r="AHW103" s="10"/>
      <c r="AHX103" s="10"/>
      <c r="AHY103" s="10"/>
      <c r="AHZ103" s="10"/>
      <c r="AIA103" s="10"/>
      <c r="AIB103" s="10"/>
      <c r="AIC103" s="10"/>
      <c r="AID103" s="10"/>
      <c r="AIE103" s="10"/>
      <c r="AIF103" s="10"/>
      <c r="AIG103" s="10"/>
      <c r="AIH103" s="10"/>
      <c r="AII103" s="10"/>
      <c r="AIJ103" s="10"/>
      <c r="AIK103" s="10"/>
      <c r="AIL103" s="10"/>
      <c r="AIM103" s="10"/>
      <c r="AIN103" s="10"/>
      <c r="AIO103" s="10"/>
      <c r="AIP103" s="10"/>
      <c r="AIQ103" s="10"/>
      <c r="AIR103" s="10"/>
      <c r="AIS103" s="10"/>
      <c r="AIT103" s="10"/>
      <c r="AIU103" s="10"/>
      <c r="AIV103" s="10"/>
      <c r="AIW103" s="10"/>
      <c r="AIX103" s="10"/>
      <c r="AIY103" s="10"/>
      <c r="AIZ103" s="10"/>
      <c r="AJA103" s="10"/>
      <c r="AJB103" s="10"/>
      <c r="AJC103" s="10"/>
      <c r="AJD103" s="10"/>
      <c r="AJE103" s="10"/>
      <c r="AJF103" s="10"/>
      <c r="AJG103" s="10"/>
      <c r="AJH103" s="10"/>
      <c r="AJI103" s="10"/>
      <c r="AJJ103" s="10"/>
      <c r="AJK103" s="10"/>
      <c r="AJL103" s="10"/>
      <c r="AJM103" s="10"/>
      <c r="AJN103" s="10"/>
      <c r="AJO103" s="10"/>
      <c r="AJP103" s="10"/>
      <c r="AJQ103" s="10"/>
      <c r="AJR103" s="10"/>
      <c r="AJS103" s="10"/>
      <c r="AJT103" s="10"/>
      <c r="AJU103" s="10"/>
      <c r="AJV103" s="10"/>
      <c r="AJW103" s="10"/>
      <c r="AJX103" s="10"/>
      <c r="AJY103" s="10"/>
      <c r="AJZ103" s="10"/>
      <c r="AKA103" s="10"/>
      <c r="AKB103" s="10"/>
      <c r="AKC103" s="10"/>
      <c r="AKD103" s="10"/>
      <c r="AKE103" s="10"/>
      <c r="AKF103" s="10"/>
      <c r="AKG103" s="10"/>
      <c r="AKH103" s="10"/>
      <c r="AKI103" s="10"/>
      <c r="AKJ103" s="10"/>
      <c r="AKK103" s="10"/>
      <c r="AKL103" s="10"/>
      <c r="AKM103" s="10"/>
      <c r="AKN103" s="10"/>
      <c r="AKO103" s="10"/>
      <c r="AKP103" s="10"/>
      <c r="AKQ103" s="10"/>
      <c r="AKR103" s="10"/>
      <c r="AKS103" s="10"/>
      <c r="AKT103" s="10"/>
      <c r="AKU103" s="10"/>
      <c r="AKV103" s="10"/>
      <c r="AKW103" s="10"/>
      <c r="AKX103" s="10"/>
      <c r="AKY103" s="10"/>
      <c r="AKZ103" s="10"/>
      <c r="ALA103" s="10"/>
      <c r="ALB103" s="10"/>
      <c r="ALC103" s="10"/>
      <c r="ALD103" s="10"/>
      <c r="ALE103" s="10"/>
      <c r="ALF103" s="10"/>
      <c r="ALG103" s="10"/>
      <c r="ALH103" s="10"/>
      <c r="ALI103" s="10"/>
      <c r="ALJ103" s="10"/>
      <c r="ALK103" s="10"/>
      <c r="ALL103" s="10"/>
      <c r="ALM103" s="10"/>
      <c r="ALN103" s="10"/>
      <c r="ALO103" s="10"/>
      <c r="ALP103" s="10"/>
      <c r="ALQ103" s="10"/>
      <c r="ALR103" s="10"/>
      <c r="ALS103" s="10"/>
      <c r="ALT103" s="10"/>
      <c r="ALU103" s="10"/>
      <c r="ALV103" s="10"/>
      <c r="ALW103" s="10"/>
      <c r="ALX103" s="10"/>
      <c r="ALY103" s="10"/>
      <c r="ALZ103" s="10"/>
      <c r="AMA103" s="10"/>
      <c r="AMB103" s="10"/>
      <c r="AMC103" s="10"/>
      <c r="AMD103" s="10"/>
      <c r="AME103" s="10"/>
      <c r="AMF103" s="10"/>
      <c r="AMG103" s="10"/>
      <c r="AMH103" s="10"/>
      <c r="AMI103" s="10"/>
      <c r="AMJ103" s="10"/>
      <c r="AMK103" s="10"/>
      <c r="AML103" s="10"/>
      <c r="AMM103" s="10"/>
      <c r="AMN103" s="10"/>
      <c r="AMO103" s="10"/>
      <c r="AMP103" s="10"/>
      <c r="AMQ103" s="10"/>
      <c r="AMR103" s="10"/>
      <c r="AMS103" s="10"/>
      <c r="AMT103" s="10"/>
      <c r="AMU103" s="10"/>
      <c r="AMV103" s="10"/>
      <c r="AMW103" s="10"/>
      <c r="AMX103" s="10"/>
      <c r="AMY103" s="10"/>
      <c r="AMZ103" s="10"/>
      <c r="ANA103" s="10"/>
      <c r="ANB103" s="10"/>
      <c r="ANC103" s="10"/>
      <c r="AND103" s="10"/>
      <c r="ANE103" s="10"/>
      <c r="ANF103" s="10"/>
      <c r="ANG103" s="10"/>
      <c r="ANH103" s="10"/>
      <c r="ANI103" s="10"/>
      <c r="ANJ103" s="10"/>
      <c r="ANK103" s="10"/>
      <c r="ANL103" s="10"/>
      <c r="ANM103" s="10"/>
      <c r="ANN103" s="10"/>
      <c r="ANO103" s="10"/>
      <c r="ANP103" s="10"/>
      <c r="ANQ103" s="10"/>
      <c r="ANR103" s="10"/>
      <c r="ANS103" s="10"/>
      <c r="ANT103" s="10"/>
      <c r="ANU103" s="10"/>
      <c r="ANV103" s="10"/>
      <c r="ANW103" s="10"/>
      <c r="ANX103" s="10"/>
      <c r="ANY103" s="10"/>
      <c r="ANZ103" s="10"/>
      <c r="AOA103" s="10"/>
      <c r="AOB103" s="10"/>
      <c r="AOC103" s="10"/>
      <c r="AOD103" s="10"/>
      <c r="AOE103" s="10"/>
      <c r="AOF103" s="10"/>
      <c r="AOG103" s="10"/>
      <c r="AOH103" s="10"/>
      <c r="AOI103" s="10"/>
      <c r="AOJ103" s="10"/>
      <c r="AOK103" s="10"/>
      <c r="AOL103" s="10"/>
      <c r="AOM103" s="10"/>
      <c r="AON103" s="10"/>
      <c r="AOO103" s="10"/>
      <c r="AOP103" s="10"/>
      <c r="AOQ103" s="10"/>
      <c r="AOR103" s="10"/>
      <c r="AOS103" s="10"/>
      <c r="AOT103" s="10"/>
      <c r="AOU103" s="10"/>
      <c r="AOV103" s="10"/>
      <c r="AOW103" s="10"/>
      <c r="AOX103" s="10"/>
      <c r="AOY103" s="10"/>
      <c r="AOZ103" s="10"/>
      <c r="APA103" s="10"/>
      <c r="APB103" s="10"/>
      <c r="APC103" s="10"/>
      <c r="APD103" s="10"/>
      <c r="APE103" s="10"/>
      <c r="APF103" s="10"/>
      <c r="APG103" s="10"/>
      <c r="APH103" s="10"/>
      <c r="API103" s="10"/>
      <c r="APJ103" s="10"/>
      <c r="APK103" s="10"/>
      <c r="APL103" s="10"/>
      <c r="APM103" s="10"/>
      <c r="APN103" s="10"/>
      <c r="APO103" s="10"/>
      <c r="APP103" s="10"/>
      <c r="APQ103" s="10"/>
      <c r="APR103" s="10"/>
      <c r="APS103" s="10"/>
      <c r="APT103" s="10"/>
      <c r="APU103" s="10"/>
      <c r="APV103" s="10"/>
      <c r="APW103" s="10"/>
      <c r="APX103" s="10"/>
      <c r="APY103" s="10"/>
      <c r="APZ103" s="10"/>
      <c r="AQA103" s="10"/>
      <c r="AQB103" s="10"/>
      <c r="AQC103" s="10"/>
      <c r="AQD103" s="10"/>
      <c r="AQE103" s="10"/>
      <c r="AQF103" s="10"/>
      <c r="AQG103" s="10"/>
      <c r="AQH103" s="10"/>
      <c r="AQI103" s="10"/>
      <c r="AQJ103" s="10"/>
      <c r="AQK103" s="10"/>
      <c r="AQL103" s="10"/>
      <c r="AQM103" s="10"/>
      <c r="AQN103" s="10"/>
      <c r="AQO103" s="10"/>
      <c r="AQP103" s="10"/>
      <c r="AQQ103" s="10"/>
      <c r="AQR103" s="10"/>
      <c r="AQS103" s="10"/>
      <c r="AQT103" s="10"/>
      <c r="AQU103" s="10"/>
      <c r="AQV103" s="10"/>
      <c r="AQW103" s="10"/>
      <c r="AQX103" s="10"/>
      <c r="AQY103" s="10"/>
      <c r="AQZ103" s="10"/>
      <c r="ARA103" s="10"/>
      <c r="ARB103" s="10"/>
      <c r="ARC103" s="10"/>
      <c r="ARD103" s="10"/>
      <c r="ARE103" s="10"/>
      <c r="ARF103" s="10"/>
      <c r="ARG103" s="10"/>
      <c r="ARH103" s="10"/>
      <c r="ARI103" s="10"/>
      <c r="ARJ103" s="10"/>
      <c r="ARK103" s="10"/>
      <c r="ARL103" s="10"/>
      <c r="ARM103" s="10"/>
      <c r="ARN103" s="10"/>
      <c r="ARO103" s="10"/>
      <c r="ARP103" s="10"/>
      <c r="ARQ103" s="10"/>
      <c r="ARR103" s="10"/>
      <c r="ARS103" s="10"/>
      <c r="ART103" s="10"/>
      <c r="ARU103" s="10"/>
      <c r="ARV103" s="10"/>
      <c r="ARW103" s="10"/>
      <c r="ARX103" s="10"/>
      <c r="ARY103" s="10"/>
      <c r="ARZ103" s="10"/>
      <c r="ASA103" s="10"/>
      <c r="ASB103" s="10"/>
      <c r="ASC103" s="10"/>
      <c r="ASD103" s="10"/>
      <c r="ASE103" s="10"/>
      <c r="ASF103" s="10"/>
      <c r="ASG103" s="10"/>
      <c r="ASH103" s="10"/>
      <c r="ASI103" s="10"/>
      <c r="ASJ103" s="10"/>
      <c r="ASK103" s="10"/>
      <c r="ASL103" s="10"/>
      <c r="ASM103" s="10"/>
      <c r="ASN103" s="10"/>
      <c r="ASO103" s="10"/>
      <c r="ASP103" s="10"/>
      <c r="ASQ103" s="10"/>
      <c r="ASR103" s="10"/>
      <c r="ASS103" s="10"/>
      <c r="AST103" s="10"/>
      <c r="ASU103" s="10"/>
      <c r="ASV103" s="10"/>
      <c r="ASW103" s="10"/>
      <c r="ASX103" s="10"/>
      <c r="ASY103" s="10"/>
      <c r="ASZ103" s="10"/>
      <c r="ATA103" s="10"/>
      <c r="ATB103" s="10"/>
      <c r="ATC103" s="10"/>
      <c r="ATD103" s="10"/>
      <c r="ATE103" s="10"/>
      <c r="ATF103" s="10"/>
      <c r="ATG103" s="10"/>
      <c r="ATH103" s="10"/>
      <c r="ATI103" s="10"/>
      <c r="ATJ103" s="10"/>
      <c r="ATK103" s="10"/>
      <c r="ATL103" s="10"/>
      <c r="ATM103" s="10"/>
      <c r="ATN103" s="10"/>
      <c r="ATO103" s="10"/>
      <c r="ATP103" s="10"/>
      <c r="ATQ103" s="10"/>
      <c r="ATR103" s="10"/>
      <c r="ATS103" s="10"/>
      <c r="ATT103" s="10"/>
      <c r="ATU103" s="10"/>
      <c r="ATV103" s="10"/>
      <c r="ATW103" s="10"/>
      <c r="ATX103" s="10"/>
      <c r="ATY103" s="10"/>
      <c r="ATZ103" s="10"/>
      <c r="AUA103" s="10"/>
      <c r="AUB103" s="10"/>
      <c r="AUC103" s="10"/>
      <c r="AUD103" s="10"/>
      <c r="AUE103" s="10"/>
      <c r="AUF103" s="10"/>
      <c r="AUG103" s="10"/>
      <c r="AUH103" s="10"/>
      <c r="AUI103" s="10"/>
      <c r="AUJ103" s="10"/>
      <c r="AUK103" s="10"/>
      <c r="AUL103" s="10"/>
      <c r="AUM103" s="10"/>
      <c r="AUN103" s="10"/>
      <c r="AUO103" s="10"/>
      <c r="AUP103" s="10"/>
      <c r="AUQ103" s="10"/>
      <c r="AUR103" s="10"/>
      <c r="AUS103" s="10"/>
      <c r="AUT103" s="10"/>
      <c r="AUU103" s="10"/>
      <c r="AUV103" s="10"/>
      <c r="AUW103" s="10"/>
      <c r="AUX103" s="10"/>
      <c r="AUY103" s="10"/>
      <c r="AUZ103" s="10"/>
      <c r="AVA103" s="10"/>
      <c r="AVB103" s="10"/>
      <c r="AVC103" s="10"/>
      <c r="AVD103" s="10"/>
      <c r="AVE103" s="10"/>
      <c r="AVF103" s="10"/>
      <c r="AVG103" s="10"/>
      <c r="AVH103" s="10"/>
      <c r="AVI103" s="10"/>
      <c r="AVJ103" s="10"/>
      <c r="AVK103" s="10"/>
      <c r="AVL103" s="10"/>
      <c r="AVM103" s="10"/>
      <c r="AVN103" s="10"/>
      <c r="AVO103" s="10"/>
      <c r="AVP103" s="10"/>
      <c r="AVQ103" s="10"/>
      <c r="AVR103" s="10"/>
      <c r="AVS103" s="10"/>
      <c r="AVT103" s="10"/>
      <c r="AVU103" s="10"/>
      <c r="AVV103" s="10"/>
      <c r="AVW103" s="10"/>
      <c r="AVX103" s="10"/>
      <c r="AVY103" s="10"/>
      <c r="AVZ103" s="10"/>
      <c r="AWA103" s="10"/>
      <c r="AWB103" s="10"/>
      <c r="AWC103" s="10"/>
      <c r="AWD103" s="10"/>
      <c r="AWE103" s="10"/>
      <c r="AWF103" s="10"/>
      <c r="AWG103" s="10"/>
      <c r="AWH103" s="10"/>
      <c r="AWI103" s="10"/>
      <c r="AWJ103" s="10"/>
      <c r="AWK103" s="10"/>
      <c r="AWL103" s="10"/>
      <c r="AWM103" s="10"/>
      <c r="AWN103" s="10"/>
      <c r="AWO103" s="10"/>
      <c r="AWP103" s="10"/>
      <c r="AWQ103" s="10"/>
      <c r="AWR103" s="10"/>
      <c r="AWS103" s="10"/>
      <c r="AWT103" s="10"/>
      <c r="AWU103" s="10"/>
      <c r="AWV103" s="10"/>
      <c r="AWW103" s="10"/>
      <c r="AWX103" s="10"/>
      <c r="AWY103" s="10"/>
      <c r="AWZ103" s="10"/>
      <c r="AXA103" s="10"/>
      <c r="AXB103" s="10"/>
      <c r="AXC103" s="10"/>
      <c r="AXD103" s="10"/>
      <c r="AXE103" s="10"/>
      <c r="AXF103" s="10"/>
      <c r="AXG103" s="10"/>
      <c r="AXH103" s="10"/>
      <c r="AXI103" s="10"/>
      <c r="AXJ103" s="10"/>
      <c r="AXK103" s="10"/>
      <c r="AXL103" s="10"/>
      <c r="AXM103" s="10"/>
      <c r="AXN103" s="10"/>
      <c r="AXO103" s="10"/>
      <c r="AXP103" s="10"/>
      <c r="AXQ103" s="10"/>
      <c r="AXR103" s="10"/>
      <c r="AXS103" s="10"/>
      <c r="AXT103" s="10"/>
      <c r="AXU103" s="10"/>
      <c r="AXV103" s="10"/>
      <c r="AXW103" s="10"/>
      <c r="AXX103" s="10"/>
      <c r="AXY103" s="10"/>
      <c r="AXZ103" s="10"/>
      <c r="AYA103" s="10"/>
      <c r="AYB103" s="10"/>
      <c r="AYC103" s="10"/>
      <c r="AYD103" s="10"/>
      <c r="AYE103" s="10"/>
      <c r="AYF103" s="10"/>
      <c r="AYG103" s="10"/>
      <c r="AYH103" s="10"/>
      <c r="AYI103" s="10"/>
      <c r="AYJ103" s="10"/>
      <c r="AYK103" s="10"/>
      <c r="AYL103" s="10"/>
      <c r="AYM103" s="10"/>
      <c r="AYN103" s="10"/>
      <c r="AYO103" s="10"/>
      <c r="AYP103" s="10"/>
      <c r="AYQ103" s="10"/>
      <c r="AYR103" s="10"/>
      <c r="AYS103" s="10"/>
      <c r="AYT103" s="10"/>
      <c r="AYU103" s="10"/>
      <c r="AYV103" s="10"/>
      <c r="AYW103" s="10"/>
      <c r="AYX103" s="10"/>
      <c r="AYY103" s="10"/>
      <c r="AYZ103" s="10"/>
      <c r="AZA103" s="10"/>
      <c r="AZB103" s="10"/>
      <c r="AZC103" s="10"/>
      <c r="AZD103" s="10"/>
      <c r="AZE103" s="10"/>
      <c r="AZF103" s="10"/>
      <c r="AZG103" s="10"/>
      <c r="AZH103" s="10"/>
      <c r="AZI103" s="10"/>
      <c r="AZJ103" s="10"/>
      <c r="AZK103" s="10"/>
      <c r="AZL103" s="10"/>
      <c r="AZM103" s="10"/>
      <c r="AZN103" s="10"/>
      <c r="AZO103" s="10"/>
      <c r="AZP103" s="10"/>
      <c r="AZQ103" s="10"/>
      <c r="AZR103" s="10"/>
      <c r="AZS103" s="10"/>
      <c r="AZT103" s="10"/>
      <c r="AZU103" s="10"/>
      <c r="AZV103" s="10"/>
      <c r="AZW103" s="10"/>
      <c r="AZX103" s="10"/>
      <c r="AZY103" s="10"/>
      <c r="AZZ103" s="10"/>
      <c r="BAA103" s="10"/>
      <c r="BAB103" s="10"/>
      <c r="BAC103" s="10"/>
      <c r="BAD103" s="10"/>
      <c r="BAE103" s="10"/>
      <c r="BAF103" s="10"/>
      <c r="BAG103" s="10"/>
      <c r="BAH103" s="10"/>
      <c r="BAI103" s="10"/>
      <c r="BAJ103" s="10"/>
      <c r="BAK103" s="10"/>
      <c r="BAL103" s="10"/>
      <c r="BAM103" s="10"/>
      <c r="BAN103" s="10"/>
      <c r="BAO103" s="10"/>
      <c r="BAP103" s="10"/>
      <c r="BAQ103" s="10"/>
      <c r="BAR103" s="10"/>
      <c r="BAS103" s="10"/>
      <c r="BAT103" s="10"/>
      <c r="BAU103" s="10"/>
      <c r="BAV103" s="10"/>
      <c r="BAW103" s="10"/>
      <c r="BAX103" s="10"/>
      <c r="BAY103" s="10"/>
      <c r="BAZ103" s="10"/>
      <c r="BBA103" s="10"/>
      <c r="BBB103" s="10"/>
      <c r="BBC103" s="10"/>
      <c r="BBD103" s="10"/>
      <c r="BBE103" s="10"/>
      <c r="BBF103" s="10"/>
      <c r="BBG103" s="10"/>
      <c r="BBH103" s="10"/>
      <c r="BBI103" s="10"/>
      <c r="BBJ103" s="10"/>
      <c r="BBK103" s="10"/>
      <c r="BBL103" s="10"/>
      <c r="BBM103" s="10"/>
      <c r="BBN103" s="10"/>
      <c r="BBO103" s="10"/>
      <c r="BBP103" s="10"/>
      <c r="BBQ103" s="10"/>
      <c r="BBR103" s="10"/>
      <c r="BBS103" s="10"/>
      <c r="BBT103" s="10"/>
      <c r="BBU103" s="10"/>
      <c r="BBV103" s="10"/>
      <c r="BBW103" s="10"/>
      <c r="BBX103" s="10"/>
      <c r="BBY103" s="10"/>
      <c r="BBZ103" s="10"/>
      <c r="BCA103" s="10"/>
      <c r="BCB103" s="10"/>
      <c r="BCC103" s="10"/>
      <c r="BCD103" s="10"/>
      <c r="BCE103" s="10"/>
      <c r="BCF103" s="10"/>
      <c r="BCG103" s="10"/>
      <c r="BCH103" s="10"/>
      <c r="BCI103" s="10"/>
      <c r="BCJ103" s="10"/>
      <c r="BCK103" s="10"/>
      <c r="BCL103" s="10"/>
      <c r="BCM103" s="10"/>
      <c r="BCN103" s="10"/>
      <c r="BCO103" s="10"/>
      <c r="BCP103" s="10"/>
      <c r="BCQ103" s="10"/>
      <c r="BCR103" s="10"/>
      <c r="BCS103" s="10"/>
      <c r="BCT103" s="10"/>
      <c r="BCU103" s="10"/>
      <c r="BCV103" s="10"/>
      <c r="BCW103" s="10"/>
      <c r="BCX103" s="10"/>
      <c r="BCY103" s="10"/>
      <c r="BCZ103" s="10"/>
      <c r="BDA103" s="10"/>
      <c r="BDB103" s="10"/>
      <c r="BDC103" s="10"/>
      <c r="BDD103" s="10"/>
      <c r="BDE103" s="10"/>
      <c r="BDF103" s="10"/>
      <c r="BDG103" s="10"/>
      <c r="BDH103" s="10"/>
      <c r="BDI103" s="10"/>
      <c r="BDJ103" s="10"/>
      <c r="BDK103" s="10"/>
      <c r="BDL103" s="10"/>
      <c r="BDM103" s="10"/>
      <c r="BDN103" s="10"/>
      <c r="BDO103" s="10"/>
      <c r="BDP103" s="10"/>
      <c r="BDQ103" s="10"/>
      <c r="BDR103" s="10"/>
      <c r="BDS103" s="10"/>
      <c r="BDT103" s="10"/>
      <c r="BDU103" s="10"/>
      <c r="BDV103" s="10"/>
      <c r="BDW103" s="10"/>
      <c r="BDX103" s="10"/>
      <c r="BDY103" s="10"/>
      <c r="BDZ103" s="10"/>
      <c r="BEA103" s="10"/>
      <c r="BEB103" s="10"/>
      <c r="BEC103" s="10"/>
      <c r="BED103" s="10"/>
      <c r="BEE103" s="10"/>
      <c r="BEF103" s="10"/>
      <c r="BEG103" s="10"/>
      <c r="BEH103" s="10"/>
      <c r="BEI103" s="10"/>
      <c r="BEJ103" s="10"/>
      <c r="BEK103" s="10"/>
      <c r="BEL103" s="10"/>
      <c r="BEM103" s="10"/>
      <c r="BEN103" s="10"/>
      <c r="BEO103" s="10"/>
      <c r="BEP103" s="10"/>
      <c r="BEQ103" s="10"/>
      <c r="BER103" s="10"/>
      <c r="BES103" s="10"/>
      <c r="BET103" s="10"/>
      <c r="BEU103" s="10"/>
      <c r="BEV103" s="10"/>
      <c r="BEW103" s="10"/>
      <c r="BEX103" s="10"/>
      <c r="BEY103" s="10"/>
      <c r="BEZ103" s="10"/>
      <c r="BFA103" s="10"/>
      <c r="BFB103" s="10"/>
      <c r="BFC103" s="10"/>
      <c r="BFD103" s="10"/>
      <c r="BFE103" s="10"/>
      <c r="BFF103" s="10"/>
      <c r="BFG103" s="10"/>
      <c r="BFH103" s="10"/>
      <c r="BFI103" s="10"/>
      <c r="BFJ103" s="10"/>
      <c r="BFK103" s="10"/>
      <c r="BFL103" s="10"/>
      <c r="BFM103" s="10"/>
      <c r="BFN103" s="10"/>
      <c r="BFO103" s="10"/>
      <c r="BFP103" s="10"/>
      <c r="BFQ103" s="10"/>
      <c r="BFR103" s="10"/>
      <c r="BFS103" s="10"/>
      <c r="BFT103" s="10"/>
      <c r="BFU103" s="10"/>
      <c r="BFV103" s="10"/>
      <c r="BFW103" s="10"/>
      <c r="BFX103" s="10"/>
      <c r="BFY103" s="10"/>
      <c r="BFZ103" s="10"/>
      <c r="BGA103" s="10"/>
      <c r="BGB103" s="10"/>
      <c r="BGC103" s="10"/>
      <c r="BGD103" s="10"/>
      <c r="BGE103" s="10"/>
      <c r="BGF103" s="10"/>
      <c r="BGG103" s="10"/>
      <c r="BGH103" s="10"/>
      <c r="BGI103" s="10"/>
      <c r="BGJ103" s="10"/>
      <c r="BGK103" s="10"/>
      <c r="BGL103" s="10"/>
      <c r="BGM103" s="10"/>
      <c r="BGN103" s="10"/>
      <c r="BGO103" s="10"/>
      <c r="BGP103" s="10"/>
      <c r="BGQ103" s="10"/>
      <c r="BGR103" s="10"/>
      <c r="BGS103" s="10"/>
      <c r="BGT103" s="10"/>
      <c r="BGU103" s="10"/>
      <c r="BGV103" s="10"/>
      <c r="BGW103" s="10"/>
      <c r="BGX103" s="10"/>
      <c r="BGY103" s="10"/>
      <c r="BGZ103" s="10"/>
      <c r="BHA103" s="10"/>
      <c r="BHB103" s="10"/>
      <c r="BHC103" s="10"/>
      <c r="BHD103" s="10"/>
      <c r="BHE103" s="10"/>
      <c r="BHF103" s="10"/>
      <c r="BHG103" s="10"/>
      <c r="BHH103" s="10"/>
      <c r="BHI103" s="10"/>
      <c r="BHJ103" s="10"/>
      <c r="BHK103" s="10"/>
      <c r="BHL103" s="10"/>
      <c r="BHM103" s="10"/>
      <c r="BHN103" s="10"/>
      <c r="BHO103" s="10"/>
      <c r="BHP103" s="10"/>
      <c r="BHQ103" s="10"/>
      <c r="BHR103" s="10"/>
      <c r="BHS103" s="10"/>
      <c r="BHT103" s="10"/>
      <c r="BHU103" s="10"/>
      <c r="BHV103" s="10"/>
      <c r="BHW103" s="10"/>
      <c r="BHX103" s="10"/>
      <c r="BHY103" s="10"/>
      <c r="BHZ103" s="10"/>
      <c r="BIA103" s="10"/>
      <c r="BIB103" s="10"/>
      <c r="BIC103" s="10"/>
      <c r="BID103" s="10"/>
      <c r="BIE103" s="10"/>
      <c r="BIF103" s="10"/>
      <c r="BIG103" s="10"/>
      <c r="BIH103" s="10"/>
      <c r="BII103" s="10"/>
      <c r="BIJ103" s="10"/>
      <c r="BIK103" s="10"/>
      <c r="BIL103" s="10"/>
      <c r="BIM103" s="10"/>
      <c r="BIN103" s="10"/>
      <c r="BIO103" s="10"/>
      <c r="BIP103" s="10"/>
      <c r="BIQ103" s="10"/>
      <c r="BIR103" s="10"/>
      <c r="BIS103" s="10"/>
      <c r="BIT103" s="10"/>
      <c r="BIU103" s="10"/>
      <c r="BIV103" s="10"/>
      <c r="BIW103" s="10"/>
      <c r="BIX103" s="10"/>
      <c r="BIY103" s="10"/>
      <c r="BIZ103" s="10"/>
      <c r="BJA103" s="10"/>
      <c r="BJB103" s="10"/>
      <c r="BJC103" s="10"/>
      <c r="BJD103" s="10"/>
      <c r="BJE103" s="10"/>
      <c r="BJF103" s="10"/>
      <c r="BJG103" s="10"/>
      <c r="BJH103" s="10"/>
      <c r="BJI103" s="10"/>
      <c r="BJJ103" s="10"/>
      <c r="BJK103" s="10"/>
      <c r="BJL103" s="10"/>
      <c r="BJM103" s="10"/>
      <c r="BJN103" s="10"/>
      <c r="BJO103" s="10"/>
      <c r="BJP103" s="10"/>
      <c r="BJQ103" s="10"/>
      <c r="BJR103" s="10"/>
      <c r="BJS103" s="10"/>
      <c r="BJT103" s="10"/>
      <c r="BJU103" s="10"/>
      <c r="BJV103" s="10"/>
      <c r="BJW103" s="10"/>
      <c r="BJX103" s="10"/>
      <c r="BJY103" s="10"/>
      <c r="BJZ103" s="10"/>
      <c r="BKA103" s="10"/>
      <c r="BKB103" s="10"/>
      <c r="BKC103" s="10"/>
      <c r="BKD103" s="10"/>
      <c r="BKE103" s="10"/>
      <c r="BKF103" s="10"/>
      <c r="BKG103" s="10"/>
      <c r="BKH103" s="10"/>
      <c r="BKI103" s="10"/>
      <c r="BKJ103" s="10"/>
      <c r="BKK103" s="10"/>
      <c r="BKL103" s="10"/>
      <c r="BKM103" s="10"/>
      <c r="BKN103" s="10"/>
      <c r="BKO103" s="10"/>
      <c r="BKP103" s="10"/>
      <c r="BKQ103" s="10"/>
      <c r="BKR103" s="10"/>
      <c r="BKS103" s="10"/>
      <c r="BKT103" s="10"/>
      <c r="BKU103" s="10"/>
      <c r="BKV103" s="10"/>
      <c r="BKW103" s="10"/>
      <c r="BKX103" s="10"/>
      <c r="BKY103" s="10"/>
      <c r="BKZ103" s="10"/>
      <c r="BLA103" s="10"/>
      <c r="BLB103" s="10"/>
      <c r="BLC103" s="10"/>
      <c r="BLD103" s="10"/>
      <c r="BLE103" s="10"/>
      <c r="BLF103" s="10"/>
      <c r="BLG103" s="10"/>
      <c r="BLH103" s="10"/>
      <c r="BLI103" s="10"/>
      <c r="BLJ103" s="10"/>
      <c r="BLK103" s="10"/>
      <c r="BLL103" s="10"/>
      <c r="BLM103" s="10"/>
      <c r="BLN103" s="10"/>
      <c r="BLO103" s="10"/>
      <c r="BLP103" s="10"/>
      <c r="BLQ103" s="10"/>
      <c r="BLR103" s="10"/>
      <c r="BLS103" s="10"/>
      <c r="BLT103" s="10"/>
      <c r="BLU103" s="10"/>
      <c r="BLV103" s="10"/>
      <c r="BLW103" s="10"/>
      <c r="BLX103" s="10"/>
      <c r="BLY103" s="10"/>
      <c r="BLZ103" s="10"/>
      <c r="BMA103" s="10"/>
      <c r="BMB103" s="10"/>
      <c r="BMC103" s="10"/>
      <c r="BMD103" s="10"/>
      <c r="BME103" s="10"/>
      <c r="BMF103" s="10"/>
      <c r="BMG103" s="10"/>
      <c r="BMH103" s="10"/>
      <c r="BMI103" s="10"/>
      <c r="BMJ103" s="10"/>
      <c r="BMK103" s="10"/>
      <c r="BML103" s="10"/>
      <c r="BMM103" s="10"/>
      <c r="BMN103" s="10"/>
      <c r="BMO103" s="10"/>
      <c r="BMP103" s="10"/>
      <c r="BMQ103" s="10"/>
      <c r="BMR103" s="10"/>
      <c r="BMS103" s="10"/>
      <c r="BMT103" s="10"/>
      <c r="BMU103" s="10"/>
      <c r="BMV103" s="10"/>
      <c r="BMW103" s="10"/>
      <c r="BMX103" s="10"/>
      <c r="BMY103" s="10"/>
      <c r="BMZ103" s="10"/>
      <c r="BNA103" s="10"/>
      <c r="BNB103" s="10"/>
      <c r="BNC103" s="10"/>
      <c r="BND103" s="10"/>
      <c r="BNE103" s="10"/>
      <c r="BNF103" s="10"/>
      <c r="BNG103" s="10"/>
      <c r="BNH103" s="10"/>
      <c r="BNI103" s="10"/>
      <c r="BNJ103" s="10"/>
      <c r="BNK103" s="10"/>
      <c r="BNL103" s="10"/>
      <c r="BNM103" s="10"/>
      <c r="BNN103" s="10"/>
      <c r="BNO103" s="10"/>
      <c r="BNP103" s="10"/>
      <c r="BNQ103" s="10"/>
      <c r="BNR103" s="10"/>
      <c r="BNS103" s="10"/>
      <c r="BNT103" s="10"/>
      <c r="BNU103" s="10"/>
      <c r="BNV103" s="10"/>
      <c r="BNW103" s="10"/>
      <c r="BNX103" s="10"/>
      <c r="BNY103" s="10"/>
      <c r="BNZ103" s="10"/>
      <c r="BOA103" s="10"/>
      <c r="BOB103" s="10"/>
      <c r="BOC103" s="10"/>
      <c r="BOD103" s="10"/>
      <c r="BOE103" s="10"/>
      <c r="BOF103" s="10"/>
      <c r="BOG103" s="10"/>
      <c r="BOH103" s="10"/>
      <c r="BOI103" s="10"/>
      <c r="BOJ103" s="10"/>
      <c r="BOK103" s="10"/>
      <c r="BOL103" s="10"/>
      <c r="BOM103" s="10"/>
      <c r="BON103" s="10"/>
      <c r="BOO103" s="10"/>
      <c r="BOP103" s="10"/>
      <c r="BOQ103" s="10"/>
      <c r="BOR103" s="10"/>
      <c r="BOS103" s="10"/>
      <c r="BOT103" s="10"/>
      <c r="BOU103" s="10"/>
      <c r="BOV103" s="10"/>
      <c r="BOW103" s="10"/>
      <c r="BOX103" s="10"/>
      <c r="BOY103" s="10"/>
      <c r="BOZ103" s="10"/>
      <c r="BPA103" s="10"/>
      <c r="BPB103" s="10"/>
      <c r="BPC103" s="10"/>
      <c r="BPD103" s="10"/>
      <c r="BPE103" s="10"/>
      <c r="BPF103" s="10"/>
      <c r="BPG103" s="10"/>
      <c r="BPH103" s="10"/>
      <c r="BPI103" s="10"/>
      <c r="BPJ103" s="10"/>
      <c r="BPK103" s="10"/>
      <c r="BPL103" s="10"/>
      <c r="BPM103" s="10"/>
      <c r="BPN103" s="10"/>
      <c r="BPO103" s="10"/>
      <c r="BPP103" s="10"/>
      <c r="BPQ103" s="10"/>
      <c r="BPR103" s="10"/>
      <c r="BPS103" s="10"/>
      <c r="BPT103" s="10"/>
      <c r="BPU103" s="10"/>
      <c r="BPV103" s="10"/>
      <c r="BPW103" s="10"/>
      <c r="BPX103" s="10"/>
      <c r="BPY103" s="10"/>
      <c r="BPZ103" s="10"/>
      <c r="BQA103" s="10"/>
      <c r="BQB103" s="10"/>
      <c r="BQC103" s="10"/>
      <c r="BQD103" s="10"/>
      <c r="BQE103" s="10"/>
      <c r="BQF103" s="10"/>
      <c r="BQG103" s="10"/>
      <c r="BQH103" s="10"/>
      <c r="BQI103" s="10"/>
      <c r="BQJ103" s="10"/>
      <c r="BQK103" s="10"/>
      <c r="BQL103" s="10"/>
      <c r="BQM103" s="10"/>
      <c r="BQN103" s="10"/>
      <c r="BQO103" s="10"/>
      <c r="BQP103" s="10"/>
      <c r="BQQ103" s="10"/>
      <c r="BQR103" s="10"/>
      <c r="BQS103" s="10"/>
      <c r="BQT103" s="10"/>
      <c r="BQU103" s="10"/>
      <c r="BQV103" s="10"/>
      <c r="BQW103" s="10"/>
      <c r="BQX103" s="10"/>
      <c r="BQY103" s="10"/>
      <c r="BQZ103" s="10"/>
      <c r="BRA103" s="10"/>
      <c r="BRB103" s="10"/>
      <c r="BRC103" s="10"/>
      <c r="BRD103" s="10"/>
      <c r="BRE103" s="10"/>
      <c r="BRF103" s="10"/>
      <c r="BRG103" s="10"/>
      <c r="BRH103" s="10"/>
      <c r="BRI103" s="10"/>
      <c r="BRJ103" s="10"/>
      <c r="BRK103" s="10"/>
      <c r="BRL103" s="10"/>
      <c r="BRM103" s="10"/>
      <c r="BRN103" s="10"/>
      <c r="BRO103" s="10"/>
      <c r="BRP103" s="10"/>
      <c r="BRQ103" s="10"/>
      <c r="BRR103" s="10"/>
      <c r="BRS103" s="10"/>
      <c r="BRT103" s="10"/>
      <c r="BRU103" s="10"/>
      <c r="BRV103" s="10"/>
      <c r="BRW103" s="10"/>
      <c r="BRX103" s="10"/>
      <c r="BRY103" s="10"/>
      <c r="BRZ103" s="10"/>
      <c r="BSA103" s="10"/>
      <c r="BSB103" s="10"/>
      <c r="BSC103" s="10"/>
      <c r="BSD103" s="10"/>
      <c r="BSE103" s="10"/>
      <c r="BSF103" s="10"/>
      <c r="BSG103" s="10"/>
      <c r="BSH103" s="10"/>
      <c r="BSI103" s="10"/>
      <c r="BSJ103" s="10"/>
      <c r="BSK103" s="10"/>
      <c r="BSL103" s="10"/>
      <c r="BSM103" s="10"/>
      <c r="BSN103" s="10"/>
      <c r="BSO103" s="10"/>
      <c r="BSP103" s="10"/>
      <c r="BSQ103" s="10"/>
      <c r="BSR103" s="10"/>
      <c r="BSS103" s="10"/>
      <c r="BST103" s="10"/>
      <c r="BSU103" s="10"/>
      <c r="BSV103" s="10"/>
      <c r="BSW103" s="10"/>
      <c r="BSX103" s="10"/>
      <c r="BSY103" s="10"/>
      <c r="BSZ103" s="10"/>
      <c r="BTA103" s="10"/>
      <c r="BTB103" s="10"/>
      <c r="BTC103" s="10"/>
      <c r="BTD103" s="10"/>
      <c r="BTE103" s="10"/>
      <c r="BTF103" s="10"/>
      <c r="BTG103" s="10"/>
      <c r="BTH103" s="10"/>
      <c r="BTI103" s="10"/>
      <c r="BTJ103" s="10"/>
      <c r="BTK103" s="10"/>
      <c r="BTL103" s="10"/>
      <c r="BTM103" s="10"/>
      <c r="BTN103" s="10"/>
      <c r="BTO103" s="10"/>
      <c r="BTP103" s="10"/>
      <c r="BTQ103" s="10"/>
      <c r="BTR103" s="10"/>
      <c r="BTS103" s="10"/>
      <c r="BTT103" s="10"/>
      <c r="BTU103" s="10"/>
      <c r="BTV103" s="10"/>
      <c r="BTW103" s="10"/>
      <c r="BTX103" s="10"/>
      <c r="BTY103" s="10"/>
      <c r="BTZ103" s="10"/>
      <c r="BUA103" s="10"/>
      <c r="BUB103" s="10"/>
      <c r="BUC103" s="10"/>
      <c r="BUD103" s="10"/>
      <c r="BUE103" s="10"/>
      <c r="BUF103" s="10"/>
      <c r="BUG103" s="10"/>
      <c r="BUH103" s="10"/>
      <c r="BUI103" s="10"/>
      <c r="BUJ103" s="10"/>
      <c r="BUK103" s="10"/>
      <c r="BUL103" s="10"/>
      <c r="BUM103" s="10"/>
      <c r="BUN103" s="10"/>
      <c r="BUO103" s="10"/>
      <c r="BUP103" s="10"/>
      <c r="BUQ103" s="10"/>
      <c r="BUR103" s="10"/>
      <c r="BUS103" s="10"/>
      <c r="BUT103" s="10"/>
      <c r="BUU103" s="10"/>
      <c r="BUV103" s="10"/>
      <c r="BUW103" s="10"/>
      <c r="BUX103" s="10"/>
      <c r="BUY103" s="10"/>
      <c r="BUZ103" s="10"/>
      <c r="BVA103" s="10"/>
      <c r="BVB103" s="10"/>
      <c r="BVC103" s="10"/>
      <c r="BVD103" s="10"/>
      <c r="BVE103" s="10"/>
      <c r="BVF103" s="10"/>
      <c r="BVG103" s="10"/>
      <c r="BVH103" s="10"/>
      <c r="BVI103" s="10"/>
      <c r="BVJ103" s="10"/>
      <c r="BVK103" s="10"/>
      <c r="BVL103" s="10"/>
      <c r="BVM103" s="10"/>
      <c r="BVN103" s="10"/>
      <c r="BVO103" s="10"/>
      <c r="BVP103" s="10"/>
      <c r="BVQ103" s="10"/>
      <c r="BVR103" s="10"/>
      <c r="BVS103" s="10"/>
      <c r="BVT103" s="10"/>
      <c r="BVU103" s="10"/>
      <c r="BVV103" s="10"/>
      <c r="BVW103" s="10"/>
      <c r="BVX103" s="10"/>
      <c r="BVY103" s="10"/>
      <c r="BVZ103" s="10"/>
      <c r="BWA103" s="10"/>
      <c r="BWB103" s="10"/>
      <c r="BWC103" s="10"/>
      <c r="BWD103" s="10"/>
      <c r="BWE103" s="10"/>
      <c r="BWF103" s="10"/>
      <c r="BWG103" s="10"/>
      <c r="BWH103" s="10"/>
      <c r="BWI103" s="10"/>
      <c r="BWJ103" s="10"/>
      <c r="BWK103" s="10"/>
      <c r="BWL103" s="10"/>
      <c r="BWM103" s="10"/>
      <c r="BWN103" s="10"/>
      <c r="BWO103" s="10"/>
      <c r="BWP103" s="10"/>
      <c r="BWQ103" s="10"/>
      <c r="BWR103" s="10"/>
      <c r="BWS103" s="10"/>
      <c r="BWT103" s="10"/>
      <c r="BWU103" s="10"/>
      <c r="BWV103" s="10"/>
      <c r="BWW103" s="10"/>
      <c r="BWX103" s="10"/>
      <c r="BWY103" s="10"/>
      <c r="BWZ103" s="10"/>
      <c r="BXA103" s="10"/>
      <c r="BXB103" s="10"/>
      <c r="BXC103" s="10"/>
      <c r="BXD103" s="10"/>
      <c r="BXE103" s="10"/>
      <c r="BXF103" s="10"/>
      <c r="BXG103" s="10"/>
      <c r="BXH103" s="10"/>
      <c r="BXI103" s="10"/>
      <c r="BXJ103" s="10"/>
      <c r="BXK103" s="10"/>
      <c r="BXL103" s="10"/>
      <c r="BXM103" s="10"/>
      <c r="BXN103" s="10"/>
      <c r="BXO103" s="10"/>
      <c r="BXP103" s="10"/>
      <c r="BXQ103" s="10"/>
      <c r="BXR103" s="10"/>
      <c r="BXS103" s="10"/>
      <c r="BXT103" s="10"/>
      <c r="BXU103" s="10"/>
      <c r="BXV103" s="10"/>
      <c r="BXW103" s="10"/>
      <c r="BXX103" s="10"/>
      <c r="BXY103" s="10"/>
      <c r="BXZ103" s="10"/>
      <c r="BYA103" s="10"/>
      <c r="BYB103" s="10"/>
      <c r="BYC103" s="10"/>
      <c r="BYD103" s="10"/>
      <c r="BYE103" s="10"/>
      <c r="BYF103" s="10"/>
      <c r="BYG103" s="10"/>
      <c r="BYH103" s="10"/>
      <c r="BYI103" s="10"/>
      <c r="BYJ103" s="10"/>
      <c r="BYK103" s="10"/>
      <c r="BYL103" s="10"/>
      <c r="BYM103" s="10"/>
      <c r="BYN103" s="10"/>
      <c r="BYO103" s="10"/>
      <c r="BYP103" s="10"/>
      <c r="BYQ103" s="10"/>
      <c r="BYR103" s="10"/>
      <c r="BYS103" s="10"/>
      <c r="BYT103" s="10"/>
      <c r="BYU103" s="10"/>
      <c r="BYV103" s="10"/>
      <c r="BYW103" s="10"/>
      <c r="BYX103" s="10"/>
      <c r="BYY103" s="10"/>
      <c r="BYZ103" s="10"/>
      <c r="BZA103" s="10"/>
      <c r="BZB103" s="10"/>
      <c r="BZC103" s="10"/>
      <c r="BZD103" s="10"/>
      <c r="BZE103" s="10"/>
      <c r="BZF103" s="10"/>
      <c r="BZG103" s="10"/>
      <c r="BZH103" s="10"/>
      <c r="BZI103" s="10"/>
      <c r="BZJ103" s="10"/>
      <c r="BZK103" s="10"/>
      <c r="BZL103" s="10"/>
      <c r="BZM103" s="10"/>
      <c r="BZN103" s="10"/>
      <c r="BZO103" s="10"/>
      <c r="BZP103" s="10"/>
      <c r="BZQ103" s="10"/>
      <c r="BZR103" s="10"/>
      <c r="BZS103" s="10"/>
      <c r="BZT103" s="10"/>
      <c r="BZU103" s="10"/>
      <c r="BZV103" s="10"/>
      <c r="BZW103" s="10"/>
      <c r="BZX103" s="10"/>
      <c r="BZY103" s="10"/>
      <c r="BZZ103" s="10"/>
      <c r="CAA103" s="10"/>
      <c r="CAB103" s="10"/>
      <c r="CAC103" s="10"/>
      <c r="CAD103" s="10"/>
      <c r="CAE103" s="10"/>
      <c r="CAF103" s="10"/>
      <c r="CAG103" s="10"/>
      <c r="CAH103" s="10"/>
      <c r="CAI103" s="10"/>
      <c r="CAJ103" s="10"/>
      <c r="CAK103" s="10"/>
      <c r="CAL103" s="10"/>
      <c r="CAM103" s="10"/>
      <c r="CAN103" s="10"/>
      <c r="CAO103" s="10"/>
      <c r="CAP103" s="10"/>
      <c r="CAQ103" s="10"/>
      <c r="CAR103" s="10"/>
      <c r="CAS103" s="10"/>
      <c r="CAT103" s="10"/>
      <c r="CAU103" s="10"/>
      <c r="CAV103" s="10"/>
      <c r="CAW103" s="10"/>
      <c r="CAX103" s="10"/>
      <c r="CAY103" s="10"/>
      <c r="CAZ103" s="10"/>
      <c r="CBA103" s="10"/>
      <c r="CBB103" s="10"/>
      <c r="CBC103" s="10"/>
      <c r="CBD103" s="10"/>
      <c r="CBE103" s="10"/>
      <c r="CBF103" s="10"/>
      <c r="CBG103" s="10"/>
      <c r="CBH103" s="10"/>
      <c r="CBI103" s="10"/>
      <c r="CBJ103" s="10"/>
      <c r="CBK103" s="10"/>
      <c r="CBL103" s="10"/>
      <c r="CBM103" s="10"/>
      <c r="CBN103" s="10"/>
      <c r="CBO103" s="10"/>
      <c r="CBP103" s="10"/>
      <c r="CBQ103" s="10"/>
      <c r="CBR103" s="10"/>
      <c r="CBS103" s="10"/>
      <c r="CBT103" s="10"/>
      <c r="CBU103" s="10"/>
      <c r="CBV103" s="10"/>
      <c r="CBW103" s="10"/>
      <c r="CBX103" s="10"/>
      <c r="CBY103" s="10"/>
      <c r="CBZ103" s="10"/>
      <c r="CCA103" s="10"/>
      <c r="CCB103" s="10"/>
      <c r="CCC103" s="10"/>
      <c r="CCD103" s="10"/>
      <c r="CCE103" s="10"/>
      <c r="CCF103" s="10"/>
      <c r="CCG103" s="10"/>
      <c r="CCH103" s="10"/>
      <c r="CCI103" s="10"/>
      <c r="CCJ103" s="10"/>
      <c r="CCK103" s="10"/>
      <c r="CCL103" s="10"/>
      <c r="CCM103" s="10"/>
      <c r="CCN103" s="10"/>
      <c r="CCO103" s="10"/>
      <c r="CCP103" s="10"/>
      <c r="CCQ103" s="10"/>
      <c r="CCR103" s="10"/>
      <c r="CCS103" s="10"/>
      <c r="CCT103" s="10"/>
      <c r="CCU103" s="10"/>
      <c r="CCV103" s="10"/>
      <c r="CCW103" s="10"/>
      <c r="CCX103" s="10"/>
      <c r="CCY103" s="10"/>
      <c r="CCZ103" s="10"/>
      <c r="CDA103" s="10"/>
      <c r="CDB103" s="10"/>
      <c r="CDC103" s="10"/>
      <c r="CDD103" s="10"/>
      <c r="CDE103" s="10"/>
      <c r="CDF103" s="10"/>
      <c r="CDG103" s="10"/>
      <c r="CDH103" s="10"/>
      <c r="CDI103" s="10"/>
      <c r="CDJ103" s="10"/>
      <c r="CDK103" s="10"/>
      <c r="CDL103" s="10"/>
      <c r="CDM103" s="10"/>
      <c r="CDN103" s="10"/>
      <c r="CDO103" s="10"/>
      <c r="CDP103" s="10"/>
      <c r="CDQ103" s="10"/>
      <c r="CDR103" s="10"/>
      <c r="CDS103" s="10"/>
      <c r="CDT103" s="10"/>
      <c r="CDU103" s="10"/>
      <c r="CDV103" s="10"/>
      <c r="CDW103" s="10"/>
      <c r="CDX103" s="10"/>
      <c r="CDY103" s="10"/>
      <c r="CDZ103" s="10"/>
      <c r="CEA103" s="10"/>
      <c r="CEB103" s="10"/>
      <c r="CEC103" s="10"/>
      <c r="CED103" s="10"/>
      <c r="CEE103" s="10"/>
      <c r="CEF103" s="10"/>
      <c r="CEG103" s="10"/>
      <c r="CEH103" s="10"/>
      <c r="CEI103" s="10"/>
      <c r="CEJ103" s="10"/>
      <c r="CEK103" s="10"/>
      <c r="CEL103" s="10"/>
      <c r="CEM103" s="10"/>
      <c r="CEN103" s="10"/>
      <c r="CEO103" s="10"/>
      <c r="CEP103" s="10"/>
      <c r="CEQ103" s="10"/>
      <c r="CER103" s="10"/>
      <c r="CES103" s="10"/>
      <c r="CET103" s="10"/>
      <c r="CEU103" s="10"/>
      <c r="CEV103" s="10"/>
      <c r="CEW103" s="10"/>
      <c r="CEX103" s="10"/>
      <c r="CEY103" s="10"/>
      <c r="CEZ103" s="10"/>
      <c r="CFA103" s="10"/>
      <c r="CFB103" s="10"/>
      <c r="CFC103" s="10"/>
      <c r="CFD103" s="10"/>
      <c r="CFE103" s="10"/>
      <c r="CFF103" s="10"/>
      <c r="CFG103" s="10"/>
      <c r="CFH103" s="10"/>
      <c r="CFI103" s="10"/>
      <c r="CFJ103" s="10"/>
      <c r="CFK103" s="10"/>
      <c r="CFL103" s="10"/>
      <c r="CFM103" s="10"/>
      <c r="CFN103" s="10"/>
      <c r="CFO103" s="10"/>
      <c r="CFP103" s="10"/>
      <c r="CFQ103" s="10"/>
      <c r="CFR103" s="10"/>
      <c r="CFS103" s="10"/>
      <c r="CFT103" s="10"/>
      <c r="CFU103" s="10"/>
      <c r="CFV103" s="10"/>
      <c r="CFW103" s="10"/>
      <c r="CFX103" s="10"/>
      <c r="CFY103" s="10"/>
      <c r="CFZ103" s="10"/>
      <c r="CGA103" s="10"/>
      <c r="CGB103" s="10"/>
      <c r="CGC103" s="10"/>
      <c r="CGD103" s="10"/>
      <c r="CGE103" s="10"/>
      <c r="CGF103" s="10"/>
      <c r="CGG103" s="10"/>
      <c r="CGH103" s="10"/>
      <c r="CGI103" s="10"/>
      <c r="CGJ103" s="10"/>
      <c r="CGK103" s="10"/>
      <c r="CGL103" s="10"/>
      <c r="CGM103" s="10"/>
      <c r="CGN103" s="10"/>
      <c r="CGO103" s="10"/>
      <c r="CGP103" s="10"/>
      <c r="CGQ103" s="10"/>
      <c r="CGR103" s="10"/>
      <c r="CGS103" s="10"/>
      <c r="CGT103" s="10"/>
      <c r="CGU103" s="10"/>
      <c r="CGV103" s="10"/>
      <c r="CGW103" s="10"/>
      <c r="CGX103" s="10"/>
      <c r="CGY103" s="10"/>
      <c r="CGZ103" s="10"/>
      <c r="CHA103" s="10"/>
      <c r="CHB103" s="10"/>
      <c r="CHC103" s="10"/>
      <c r="CHD103" s="10"/>
      <c r="CHE103" s="10"/>
      <c r="CHF103" s="10"/>
      <c r="CHG103" s="10"/>
      <c r="CHH103" s="10"/>
      <c r="CHI103" s="10"/>
      <c r="CHJ103" s="10"/>
      <c r="CHK103" s="10"/>
      <c r="CHL103" s="10"/>
      <c r="CHM103" s="10"/>
      <c r="CHN103" s="10"/>
      <c r="CHO103" s="10"/>
      <c r="CHP103" s="10"/>
      <c r="CHQ103" s="10"/>
      <c r="CHR103" s="10"/>
      <c r="CHS103" s="10"/>
      <c r="CHT103" s="10"/>
      <c r="CHU103" s="10"/>
      <c r="CHV103" s="10"/>
      <c r="CHW103" s="10"/>
      <c r="CHX103" s="10"/>
      <c r="CHY103" s="10"/>
      <c r="CHZ103" s="10"/>
      <c r="CIA103" s="10"/>
      <c r="CIB103" s="10"/>
      <c r="CIC103" s="10"/>
      <c r="CID103" s="10"/>
      <c r="CIE103" s="10"/>
      <c r="CIF103" s="10"/>
      <c r="CIG103" s="10"/>
      <c r="CIH103" s="10"/>
      <c r="CII103" s="10"/>
      <c r="CIJ103" s="10"/>
      <c r="CIK103" s="10"/>
      <c r="CIL103" s="10"/>
      <c r="CIM103" s="10"/>
      <c r="CIN103" s="10"/>
      <c r="CIO103" s="10"/>
      <c r="CIP103" s="10"/>
      <c r="CIQ103" s="10"/>
      <c r="CIR103" s="10"/>
      <c r="CIS103" s="10"/>
      <c r="CIT103" s="10"/>
      <c r="CIU103" s="10"/>
      <c r="CIV103" s="10"/>
      <c r="CIW103" s="10"/>
      <c r="CIX103" s="10"/>
      <c r="CIY103" s="10"/>
      <c r="CIZ103" s="10"/>
      <c r="CJA103" s="10"/>
      <c r="CJB103" s="10"/>
      <c r="CJC103" s="10"/>
      <c r="CJD103" s="10"/>
      <c r="CJE103" s="10"/>
      <c r="CJF103" s="10"/>
      <c r="CJG103" s="10"/>
      <c r="CJH103" s="10"/>
      <c r="CJI103" s="10"/>
      <c r="CJJ103" s="10"/>
      <c r="CJK103" s="10"/>
      <c r="CJL103" s="10"/>
      <c r="CJM103" s="10"/>
      <c r="CJN103" s="10"/>
      <c r="CJO103" s="10"/>
      <c r="CJP103" s="10"/>
      <c r="CJQ103" s="10"/>
      <c r="CJR103" s="10"/>
      <c r="CJS103" s="10"/>
      <c r="CJT103" s="10"/>
      <c r="CJU103" s="10"/>
      <c r="CJV103" s="10"/>
      <c r="CJW103" s="10"/>
      <c r="CJX103" s="10"/>
      <c r="CJY103" s="10"/>
      <c r="CJZ103" s="10"/>
      <c r="CKA103" s="10"/>
      <c r="CKB103" s="10"/>
      <c r="CKC103" s="10"/>
      <c r="CKD103" s="10"/>
      <c r="CKE103" s="10"/>
      <c r="CKF103" s="10"/>
      <c r="CKG103" s="10"/>
      <c r="CKH103" s="10"/>
      <c r="CKI103" s="10"/>
      <c r="CKJ103" s="10"/>
      <c r="CKK103" s="10"/>
      <c r="CKL103" s="10"/>
      <c r="CKM103" s="10"/>
      <c r="CKN103" s="10"/>
      <c r="CKO103" s="10"/>
      <c r="CKP103" s="10"/>
      <c r="CKQ103" s="10"/>
      <c r="CKR103" s="10"/>
      <c r="CKS103" s="10"/>
      <c r="CKT103" s="10"/>
      <c r="CKU103" s="10"/>
      <c r="CKV103" s="10"/>
      <c r="CKW103" s="10"/>
      <c r="CKX103" s="10"/>
      <c r="CKY103" s="10"/>
      <c r="CKZ103" s="10"/>
      <c r="CLA103" s="10"/>
      <c r="CLB103" s="10"/>
      <c r="CLC103" s="10"/>
      <c r="CLD103" s="10"/>
      <c r="CLE103" s="10"/>
      <c r="CLF103" s="10"/>
      <c r="CLG103" s="10"/>
      <c r="CLH103" s="10"/>
      <c r="CLI103" s="10"/>
      <c r="CLJ103" s="10"/>
      <c r="CLK103" s="10"/>
      <c r="CLL103" s="10"/>
      <c r="CLM103" s="10"/>
      <c r="CLN103" s="10"/>
      <c r="CLO103" s="10"/>
      <c r="CLP103" s="10"/>
      <c r="CLQ103" s="10"/>
      <c r="CLR103" s="10"/>
      <c r="CLS103" s="10"/>
      <c r="CLT103" s="10"/>
      <c r="CLU103" s="10"/>
      <c r="CLV103" s="10"/>
      <c r="CLW103" s="10"/>
      <c r="CLX103" s="10"/>
      <c r="CLY103" s="10"/>
      <c r="CLZ103" s="10"/>
      <c r="CMA103" s="10"/>
      <c r="CMB103" s="10"/>
      <c r="CMC103" s="10"/>
      <c r="CMD103" s="10"/>
      <c r="CME103" s="10"/>
      <c r="CMF103" s="10"/>
      <c r="CMG103" s="10"/>
      <c r="CMH103" s="10"/>
      <c r="CMI103" s="10"/>
      <c r="CMJ103" s="10"/>
      <c r="CMK103" s="10"/>
      <c r="CML103" s="10"/>
      <c r="CMM103" s="10"/>
      <c r="CMN103" s="10"/>
      <c r="CMO103" s="10"/>
      <c r="CMP103" s="10"/>
      <c r="CMQ103" s="10"/>
      <c r="CMR103" s="10"/>
      <c r="CMS103" s="10"/>
      <c r="CMT103" s="10"/>
      <c r="CMU103" s="10"/>
      <c r="CMV103" s="10"/>
      <c r="CMW103" s="10"/>
      <c r="CMX103" s="10"/>
      <c r="CMY103" s="10"/>
      <c r="CMZ103" s="10"/>
      <c r="CNA103" s="10"/>
      <c r="CNB103" s="10"/>
      <c r="CNC103" s="10"/>
      <c r="CND103" s="10"/>
      <c r="CNE103" s="10"/>
      <c r="CNF103" s="10"/>
      <c r="CNG103" s="10"/>
      <c r="CNH103" s="10"/>
      <c r="CNI103" s="10"/>
      <c r="CNJ103" s="10"/>
      <c r="CNK103" s="10"/>
      <c r="CNL103" s="10"/>
      <c r="CNM103" s="10"/>
      <c r="CNN103" s="10"/>
      <c r="CNO103" s="10"/>
      <c r="CNP103" s="10"/>
      <c r="CNQ103" s="10"/>
      <c r="CNR103" s="10"/>
      <c r="CNS103" s="10"/>
      <c r="CNT103" s="10"/>
      <c r="CNU103" s="10"/>
      <c r="CNV103" s="10"/>
      <c r="CNW103" s="10"/>
      <c r="CNX103" s="10"/>
      <c r="CNY103" s="10"/>
      <c r="CNZ103" s="10"/>
      <c r="COA103" s="10"/>
      <c r="COB103" s="10"/>
      <c r="COC103" s="10"/>
      <c r="COD103" s="10"/>
      <c r="COE103" s="10"/>
      <c r="COF103" s="10"/>
      <c r="COG103" s="10"/>
      <c r="COH103" s="10"/>
      <c r="COI103" s="10"/>
      <c r="COJ103" s="10"/>
      <c r="COK103" s="10"/>
      <c r="COL103" s="10"/>
      <c r="COM103" s="10"/>
      <c r="CON103" s="10"/>
      <c r="COO103" s="10"/>
      <c r="COP103" s="10"/>
      <c r="COQ103" s="10"/>
      <c r="COR103" s="10"/>
      <c r="COS103" s="10"/>
      <c r="COT103" s="10"/>
      <c r="COU103" s="10"/>
      <c r="COV103" s="10"/>
      <c r="COW103" s="10"/>
      <c r="COX103" s="10"/>
      <c r="COY103" s="10"/>
      <c r="COZ103" s="10"/>
      <c r="CPA103" s="10"/>
      <c r="CPB103" s="10"/>
      <c r="CPC103" s="10"/>
      <c r="CPD103" s="10"/>
      <c r="CPE103" s="10"/>
      <c r="CPF103" s="10"/>
      <c r="CPG103" s="10"/>
      <c r="CPH103" s="10"/>
      <c r="CPI103" s="10"/>
      <c r="CPJ103" s="10"/>
      <c r="CPK103" s="10"/>
      <c r="CPL103" s="10"/>
      <c r="CPM103" s="10"/>
      <c r="CPN103" s="10"/>
      <c r="CPO103" s="10"/>
      <c r="CPP103" s="10"/>
      <c r="CPQ103" s="10"/>
      <c r="CPR103" s="10"/>
      <c r="CPS103" s="10"/>
      <c r="CPT103" s="10"/>
      <c r="CPU103" s="10"/>
      <c r="CPV103" s="10"/>
      <c r="CPW103" s="10"/>
      <c r="CPX103" s="10"/>
      <c r="CPY103" s="10"/>
      <c r="CPZ103" s="10"/>
      <c r="CQA103" s="10"/>
      <c r="CQB103" s="10"/>
      <c r="CQC103" s="10"/>
      <c r="CQD103" s="10"/>
      <c r="CQE103" s="10"/>
      <c r="CQF103" s="10"/>
      <c r="CQG103" s="10"/>
      <c r="CQH103" s="10"/>
      <c r="CQI103" s="10"/>
      <c r="CQJ103" s="10"/>
      <c r="CQK103" s="10"/>
      <c r="CQL103" s="10"/>
      <c r="CQM103" s="10"/>
      <c r="CQN103" s="10"/>
      <c r="CQO103" s="10"/>
      <c r="CQP103" s="10"/>
      <c r="CQQ103" s="10"/>
      <c r="CQR103" s="10"/>
      <c r="CQS103" s="10"/>
      <c r="CQT103" s="10"/>
      <c r="CQU103" s="10"/>
      <c r="CQV103" s="10"/>
      <c r="CQW103" s="10"/>
      <c r="CQX103" s="10"/>
      <c r="CQY103" s="10"/>
      <c r="CQZ103" s="10"/>
      <c r="CRA103" s="10"/>
      <c r="CRB103" s="10"/>
      <c r="CRC103" s="10"/>
      <c r="CRD103" s="10"/>
      <c r="CRE103" s="10"/>
      <c r="CRF103" s="10"/>
      <c r="CRG103" s="10"/>
      <c r="CRH103" s="10"/>
      <c r="CRI103" s="10"/>
      <c r="CRJ103" s="10"/>
      <c r="CRK103" s="10"/>
      <c r="CRL103" s="10"/>
      <c r="CRM103" s="10"/>
      <c r="CRN103" s="10"/>
      <c r="CRO103" s="10"/>
      <c r="CRP103" s="10"/>
      <c r="CRQ103" s="10"/>
      <c r="CRR103" s="10"/>
      <c r="CRS103" s="10"/>
      <c r="CRT103" s="10"/>
      <c r="CRU103" s="10"/>
      <c r="CRV103" s="10"/>
      <c r="CRW103" s="10"/>
      <c r="CRX103" s="10"/>
      <c r="CRY103" s="10"/>
      <c r="CRZ103" s="10"/>
      <c r="CSA103" s="10"/>
      <c r="CSB103" s="10"/>
      <c r="CSC103" s="10"/>
      <c r="CSD103" s="10"/>
      <c r="CSE103" s="10"/>
      <c r="CSF103" s="10"/>
      <c r="CSG103" s="10"/>
      <c r="CSH103" s="10"/>
      <c r="CSI103" s="10"/>
      <c r="CSJ103" s="10"/>
      <c r="CSK103" s="10"/>
      <c r="CSL103" s="10"/>
      <c r="CSM103" s="10"/>
      <c r="CSN103" s="10"/>
      <c r="CSO103" s="10"/>
      <c r="CSP103" s="10"/>
      <c r="CSQ103" s="10"/>
      <c r="CSR103" s="10"/>
      <c r="CSS103" s="10"/>
      <c r="CST103" s="10"/>
      <c r="CSU103" s="10"/>
      <c r="CSV103" s="10"/>
      <c r="CSW103" s="10"/>
      <c r="CSX103" s="10"/>
      <c r="CSY103" s="10"/>
      <c r="CSZ103" s="10"/>
      <c r="CTA103" s="10"/>
      <c r="CTB103" s="10"/>
      <c r="CTC103" s="10"/>
      <c r="CTD103" s="10"/>
      <c r="CTE103" s="10"/>
      <c r="CTF103" s="10"/>
      <c r="CTG103" s="10"/>
      <c r="CTH103" s="10"/>
      <c r="CTI103" s="10"/>
      <c r="CTJ103" s="10"/>
      <c r="CTK103" s="10"/>
      <c r="CTL103" s="10"/>
      <c r="CTM103" s="10"/>
      <c r="CTN103" s="10"/>
      <c r="CTO103" s="10"/>
      <c r="CTP103" s="10"/>
      <c r="CTQ103" s="10"/>
      <c r="CTR103" s="10"/>
      <c r="CTS103" s="10"/>
      <c r="CTT103" s="10"/>
      <c r="CTU103" s="10"/>
      <c r="CTV103" s="10"/>
      <c r="CTW103" s="10"/>
      <c r="CTX103" s="10"/>
      <c r="CTY103" s="10"/>
      <c r="CTZ103" s="10"/>
      <c r="CUA103" s="10"/>
      <c r="CUB103" s="10"/>
      <c r="CUC103" s="10"/>
      <c r="CUD103" s="10"/>
      <c r="CUE103" s="10"/>
      <c r="CUF103" s="10"/>
      <c r="CUG103" s="10"/>
      <c r="CUH103" s="10"/>
      <c r="CUI103" s="10"/>
      <c r="CUJ103" s="10"/>
      <c r="CUK103" s="10"/>
      <c r="CUL103" s="10"/>
      <c r="CUM103" s="10"/>
      <c r="CUN103" s="10"/>
      <c r="CUO103" s="10"/>
      <c r="CUP103" s="10"/>
      <c r="CUQ103" s="10"/>
      <c r="CUR103" s="10"/>
      <c r="CUS103" s="10"/>
      <c r="CUT103" s="10"/>
      <c r="CUU103" s="10"/>
      <c r="CUV103" s="10"/>
      <c r="CUW103" s="10"/>
      <c r="CUX103" s="10"/>
      <c r="CUY103" s="10"/>
      <c r="CUZ103" s="10"/>
      <c r="CVA103" s="10"/>
      <c r="CVB103" s="10"/>
      <c r="CVC103" s="10"/>
      <c r="CVD103" s="10"/>
      <c r="CVE103" s="10"/>
      <c r="CVF103" s="10"/>
      <c r="CVG103" s="10"/>
      <c r="CVH103" s="10"/>
      <c r="CVI103" s="10"/>
      <c r="CVJ103" s="10"/>
      <c r="CVK103" s="10"/>
      <c r="CVL103" s="10"/>
      <c r="CVM103" s="10"/>
      <c r="CVN103" s="10"/>
      <c r="CVO103" s="10"/>
      <c r="CVP103" s="10"/>
      <c r="CVQ103" s="10"/>
      <c r="CVR103" s="10"/>
      <c r="CVS103" s="10"/>
      <c r="CVT103" s="10"/>
      <c r="CVU103" s="10"/>
      <c r="CVV103" s="10"/>
      <c r="CVW103" s="10"/>
      <c r="CVX103" s="10"/>
      <c r="CVY103" s="10"/>
      <c r="CVZ103" s="10"/>
      <c r="CWA103" s="10"/>
      <c r="CWB103" s="10"/>
      <c r="CWC103" s="10"/>
      <c r="CWD103" s="10"/>
      <c r="CWE103" s="10"/>
      <c r="CWF103" s="10"/>
      <c r="CWG103" s="10"/>
      <c r="CWH103" s="10"/>
      <c r="CWI103" s="10"/>
      <c r="CWJ103" s="10"/>
      <c r="CWK103" s="10"/>
      <c r="CWL103" s="10"/>
      <c r="CWM103" s="10"/>
      <c r="CWN103" s="10"/>
      <c r="CWO103" s="10"/>
      <c r="CWP103" s="10"/>
      <c r="CWQ103" s="10"/>
      <c r="CWR103" s="10"/>
      <c r="CWS103" s="10"/>
      <c r="CWT103" s="10"/>
      <c r="CWU103" s="10"/>
      <c r="CWV103" s="10"/>
      <c r="CWW103" s="10"/>
      <c r="CWX103" s="10"/>
      <c r="CWY103" s="10"/>
      <c r="CWZ103" s="10"/>
      <c r="CXA103" s="10"/>
      <c r="CXB103" s="10"/>
      <c r="CXC103" s="10"/>
      <c r="CXD103" s="10"/>
      <c r="CXE103" s="10"/>
      <c r="CXF103" s="10"/>
      <c r="CXG103" s="10"/>
      <c r="CXH103" s="10"/>
      <c r="CXI103" s="10"/>
      <c r="CXJ103" s="10"/>
      <c r="CXK103" s="10"/>
      <c r="CXL103" s="10"/>
      <c r="CXM103" s="10"/>
      <c r="CXN103" s="10"/>
      <c r="CXO103" s="10"/>
      <c r="CXP103" s="10"/>
      <c r="CXQ103" s="10"/>
      <c r="CXR103" s="10"/>
      <c r="CXS103" s="10"/>
      <c r="CXT103" s="10"/>
      <c r="CXU103" s="10"/>
      <c r="CXV103" s="10"/>
      <c r="CXW103" s="10"/>
      <c r="CXX103" s="10"/>
      <c r="CXY103" s="10"/>
      <c r="CXZ103" s="10"/>
      <c r="CYA103" s="10"/>
      <c r="CYB103" s="10"/>
      <c r="CYC103" s="10"/>
      <c r="CYD103" s="10"/>
      <c r="CYE103" s="10"/>
      <c r="CYF103" s="10"/>
      <c r="CYG103" s="10"/>
      <c r="CYH103" s="10"/>
      <c r="CYI103" s="10"/>
      <c r="CYJ103" s="10"/>
      <c r="CYK103" s="10"/>
      <c r="CYL103" s="10"/>
      <c r="CYM103" s="10"/>
      <c r="CYN103" s="10"/>
      <c r="CYO103" s="10"/>
      <c r="CYP103" s="10"/>
      <c r="CYQ103" s="10"/>
      <c r="CYR103" s="10"/>
      <c r="CYS103" s="10"/>
      <c r="CYT103" s="10"/>
      <c r="CYU103" s="10"/>
      <c r="CYV103" s="10"/>
      <c r="CYW103" s="10"/>
      <c r="CYX103" s="10"/>
      <c r="CYY103" s="10"/>
      <c r="CYZ103" s="10"/>
      <c r="CZA103" s="10"/>
      <c r="CZB103" s="10"/>
      <c r="CZC103" s="10"/>
      <c r="CZD103" s="10"/>
      <c r="CZE103" s="10"/>
      <c r="CZF103" s="10"/>
      <c r="CZG103" s="10"/>
      <c r="CZH103" s="10"/>
      <c r="CZI103" s="10"/>
      <c r="CZJ103" s="10"/>
      <c r="CZK103" s="10"/>
      <c r="CZL103" s="10"/>
      <c r="CZM103" s="10"/>
      <c r="CZN103" s="10"/>
      <c r="CZO103" s="10"/>
      <c r="CZP103" s="10"/>
      <c r="CZQ103" s="10"/>
      <c r="CZR103" s="10"/>
      <c r="CZS103" s="10"/>
      <c r="CZT103" s="10"/>
      <c r="CZU103" s="10"/>
      <c r="CZV103" s="10"/>
      <c r="CZW103" s="10"/>
      <c r="CZX103" s="10"/>
      <c r="CZY103" s="10"/>
      <c r="CZZ103" s="10"/>
      <c r="DAA103" s="10"/>
      <c r="DAB103" s="10"/>
      <c r="DAC103" s="10"/>
      <c r="DAD103" s="10"/>
      <c r="DAE103" s="10"/>
      <c r="DAF103" s="10"/>
      <c r="DAG103" s="10"/>
      <c r="DAH103" s="10"/>
      <c r="DAI103" s="10"/>
      <c r="DAJ103" s="10"/>
      <c r="DAK103" s="10"/>
      <c r="DAL103" s="10"/>
      <c r="DAM103" s="10"/>
      <c r="DAN103" s="10"/>
      <c r="DAO103" s="10"/>
      <c r="DAP103" s="10"/>
      <c r="DAQ103" s="10"/>
      <c r="DAR103" s="10"/>
      <c r="DAS103" s="10"/>
      <c r="DAT103" s="10"/>
      <c r="DAU103" s="10"/>
      <c r="DAV103" s="10"/>
      <c r="DAW103" s="10"/>
      <c r="DAX103" s="10"/>
      <c r="DAY103" s="10"/>
      <c r="DAZ103" s="10"/>
      <c r="DBA103" s="10"/>
      <c r="DBB103" s="10"/>
      <c r="DBC103" s="10"/>
      <c r="DBD103" s="10"/>
      <c r="DBE103" s="10"/>
      <c r="DBF103" s="10"/>
      <c r="DBG103" s="10"/>
      <c r="DBH103" s="10"/>
      <c r="DBI103" s="10"/>
      <c r="DBJ103" s="10"/>
      <c r="DBK103" s="10"/>
      <c r="DBL103" s="10"/>
      <c r="DBM103" s="10"/>
      <c r="DBN103" s="10"/>
      <c r="DBO103" s="10"/>
      <c r="DBP103" s="10"/>
      <c r="DBQ103" s="10"/>
      <c r="DBR103" s="10"/>
      <c r="DBS103" s="10"/>
      <c r="DBT103" s="10"/>
      <c r="DBU103" s="10"/>
      <c r="DBV103" s="10"/>
      <c r="DBW103" s="10"/>
      <c r="DBX103" s="10"/>
      <c r="DBY103" s="10"/>
      <c r="DBZ103" s="10"/>
      <c r="DCA103" s="10"/>
      <c r="DCB103" s="10"/>
      <c r="DCC103" s="10"/>
      <c r="DCD103" s="10"/>
      <c r="DCE103" s="10"/>
      <c r="DCF103" s="10"/>
      <c r="DCG103" s="10"/>
      <c r="DCH103" s="10"/>
      <c r="DCI103" s="10"/>
      <c r="DCJ103" s="10"/>
      <c r="DCK103" s="10"/>
      <c r="DCL103" s="10"/>
      <c r="DCM103" s="10"/>
      <c r="DCN103" s="10"/>
      <c r="DCO103" s="10"/>
      <c r="DCP103" s="10"/>
      <c r="DCQ103" s="10"/>
      <c r="DCR103" s="10"/>
      <c r="DCS103" s="10"/>
      <c r="DCT103" s="10"/>
      <c r="DCU103" s="10"/>
      <c r="DCV103" s="10"/>
      <c r="DCW103" s="10"/>
      <c r="DCX103" s="10"/>
      <c r="DCY103" s="10"/>
      <c r="DCZ103" s="10"/>
      <c r="DDA103" s="10"/>
      <c r="DDB103" s="10"/>
      <c r="DDC103" s="10"/>
      <c r="DDD103" s="10"/>
      <c r="DDE103" s="10"/>
      <c r="DDF103" s="10"/>
      <c r="DDG103" s="10"/>
      <c r="DDH103" s="10"/>
      <c r="DDI103" s="10"/>
      <c r="DDJ103" s="10"/>
      <c r="DDK103" s="10"/>
      <c r="DDL103" s="10"/>
      <c r="DDM103" s="10"/>
      <c r="DDN103" s="10"/>
      <c r="DDO103" s="10"/>
      <c r="DDP103" s="10"/>
      <c r="DDQ103" s="10"/>
      <c r="DDR103" s="10"/>
      <c r="DDS103" s="10"/>
      <c r="DDT103" s="10"/>
      <c r="DDU103" s="10"/>
      <c r="DDV103" s="10"/>
      <c r="DDW103" s="10"/>
      <c r="DDX103" s="10"/>
      <c r="DDY103" s="10"/>
      <c r="DDZ103" s="10"/>
      <c r="DEA103" s="10"/>
      <c r="DEB103" s="10"/>
      <c r="DEC103" s="10"/>
      <c r="DED103" s="10"/>
      <c r="DEE103" s="10"/>
      <c r="DEF103" s="10"/>
      <c r="DEG103" s="10"/>
      <c r="DEH103" s="10"/>
      <c r="DEI103" s="10"/>
      <c r="DEJ103" s="10"/>
      <c r="DEK103" s="10"/>
      <c r="DEL103" s="10"/>
      <c r="DEM103" s="10"/>
      <c r="DEN103" s="10"/>
      <c r="DEO103" s="10"/>
      <c r="DEP103" s="10"/>
      <c r="DEQ103" s="10"/>
      <c r="DER103" s="10"/>
      <c r="DES103" s="10"/>
      <c r="DET103" s="10"/>
      <c r="DEU103" s="10"/>
      <c r="DEV103" s="10"/>
      <c r="DEW103" s="10"/>
      <c r="DEX103" s="10"/>
      <c r="DEY103" s="10"/>
      <c r="DEZ103" s="10"/>
      <c r="DFA103" s="10"/>
      <c r="DFB103" s="10"/>
      <c r="DFC103" s="10"/>
      <c r="DFD103" s="10"/>
      <c r="DFE103" s="10"/>
      <c r="DFF103" s="10"/>
      <c r="DFG103" s="10"/>
      <c r="DFH103" s="10"/>
      <c r="DFI103" s="10"/>
      <c r="DFJ103" s="10"/>
      <c r="DFK103" s="10"/>
      <c r="DFL103" s="10"/>
      <c r="DFM103" s="10"/>
      <c r="DFN103" s="10"/>
      <c r="DFO103" s="10"/>
      <c r="DFP103" s="10"/>
      <c r="DFQ103" s="10"/>
      <c r="DFR103" s="10"/>
      <c r="DFS103" s="10"/>
      <c r="DFT103" s="10"/>
      <c r="DFU103" s="10"/>
      <c r="DFV103" s="10"/>
      <c r="DFW103" s="10"/>
      <c r="DFX103" s="10"/>
      <c r="DFY103" s="10"/>
      <c r="DFZ103" s="10"/>
      <c r="DGA103" s="10"/>
      <c r="DGB103" s="10"/>
      <c r="DGC103" s="10"/>
      <c r="DGD103" s="10"/>
      <c r="DGE103" s="10"/>
      <c r="DGF103" s="10"/>
      <c r="DGG103" s="10"/>
      <c r="DGH103" s="10"/>
      <c r="DGI103" s="10"/>
      <c r="DGJ103" s="10"/>
      <c r="DGK103" s="10"/>
      <c r="DGL103" s="10"/>
      <c r="DGM103" s="10"/>
      <c r="DGN103" s="10"/>
      <c r="DGO103" s="10"/>
      <c r="DGP103" s="10"/>
      <c r="DGQ103" s="10"/>
      <c r="DGR103" s="10"/>
      <c r="DGS103" s="10"/>
      <c r="DGT103" s="10"/>
      <c r="DGU103" s="10"/>
      <c r="DGV103" s="10"/>
      <c r="DGW103" s="10"/>
      <c r="DGX103" s="10"/>
      <c r="DGY103" s="10"/>
      <c r="DGZ103" s="10"/>
      <c r="DHA103" s="10"/>
      <c r="DHB103" s="10"/>
      <c r="DHC103" s="10"/>
      <c r="DHD103" s="10"/>
      <c r="DHE103" s="10"/>
      <c r="DHF103" s="10"/>
      <c r="DHG103" s="10"/>
      <c r="DHH103" s="10"/>
      <c r="DHI103" s="10"/>
      <c r="DHJ103" s="10"/>
      <c r="DHK103" s="10"/>
      <c r="DHL103" s="10"/>
      <c r="DHM103" s="10"/>
      <c r="DHN103" s="10"/>
      <c r="DHO103" s="10"/>
      <c r="DHP103" s="10"/>
      <c r="DHQ103" s="10"/>
      <c r="DHR103" s="10"/>
      <c r="DHS103" s="10"/>
      <c r="DHT103" s="10"/>
      <c r="DHU103" s="10"/>
      <c r="DHV103" s="10"/>
      <c r="DHW103" s="10"/>
      <c r="DHX103" s="10"/>
      <c r="DHY103" s="10"/>
      <c r="DHZ103" s="10"/>
      <c r="DIA103" s="10"/>
      <c r="DIB103" s="10"/>
      <c r="DIC103" s="10"/>
      <c r="DID103" s="10"/>
      <c r="DIE103" s="10"/>
      <c r="DIF103" s="10"/>
      <c r="DIG103" s="10"/>
      <c r="DIH103" s="10"/>
      <c r="DII103" s="10"/>
      <c r="DIJ103" s="10"/>
      <c r="DIK103" s="10"/>
      <c r="DIL103" s="10"/>
      <c r="DIM103" s="10"/>
      <c r="DIN103" s="10"/>
      <c r="DIO103" s="10"/>
      <c r="DIP103" s="10"/>
      <c r="DIQ103" s="10"/>
      <c r="DIR103" s="10"/>
      <c r="DIS103" s="10"/>
      <c r="DIT103" s="10"/>
      <c r="DIU103" s="10"/>
      <c r="DIV103" s="10"/>
      <c r="DIW103" s="10"/>
      <c r="DIX103" s="10"/>
      <c r="DIY103" s="10"/>
      <c r="DIZ103" s="10"/>
      <c r="DJA103" s="10"/>
      <c r="DJB103" s="10"/>
      <c r="DJC103" s="10"/>
      <c r="DJD103" s="10"/>
      <c r="DJE103" s="10"/>
      <c r="DJF103" s="10"/>
      <c r="DJG103" s="10"/>
      <c r="DJH103" s="10"/>
      <c r="DJI103" s="10"/>
      <c r="DJJ103" s="10"/>
      <c r="DJK103" s="10"/>
      <c r="DJL103" s="10"/>
      <c r="DJM103" s="10"/>
      <c r="DJN103" s="10"/>
      <c r="DJO103" s="10"/>
      <c r="DJP103" s="10"/>
      <c r="DJQ103" s="10"/>
      <c r="DJR103" s="10"/>
      <c r="DJS103" s="10"/>
      <c r="DJT103" s="10"/>
      <c r="DJU103" s="10"/>
      <c r="DJV103" s="10"/>
      <c r="DJW103" s="10"/>
      <c r="DJX103" s="10"/>
      <c r="DJY103" s="10"/>
      <c r="DJZ103" s="10"/>
      <c r="DKA103" s="10"/>
      <c r="DKB103" s="10"/>
      <c r="DKC103" s="10"/>
      <c r="DKD103" s="10"/>
      <c r="DKE103" s="10"/>
      <c r="DKF103" s="10"/>
      <c r="DKG103" s="10"/>
      <c r="DKH103" s="10"/>
      <c r="DKI103" s="10"/>
      <c r="DKJ103" s="10"/>
      <c r="DKK103" s="10"/>
      <c r="DKL103" s="10"/>
      <c r="DKM103" s="10"/>
      <c r="DKN103" s="10"/>
      <c r="DKO103" s="10"/>
      <c r="DKP103" s="10"/>
      <c r="DKQ103" s="10"/>
      <c r="DKR103" s="10"/>
      <c r="DKS103" s="10"/>
      <c r="DKT103" s="10"/>
      <c r="DKU103" s="10"/>
      <c r="DKV103" s="10"/>
      <c r="DKW103" s="10"/>
      <c r="DKX103" s="10"/>
      <c r="DKY103" s="10"/>
      <c r="DKZ103" s="10"/>
      <c r="DLA103" s="10"/>
      <c r="DLB103" s="10"/>
      <c r="DLC103" s="10"/>
      <c r="DLD103" s="10"/>
      <c r="DLE103" s="10"/>
      <c r="DLF103" s="10"/>
      <c r="DLG103" s="10"/>
      <c r="DLH103" s="10"/>
      <c r="DLI103" s="10"/>
      <c r="DLJ103" s="10"/>
      <c r="DLK103" s="10"/>
      <c r="DLL103" s="10"/>
      <c r="DLM103" s="10"/>
      <c r="DLN103" s="10"/>
      <c r="DLO103" s="10"/>
      <c r="DLP103" s="10"/>
      <c r="DLQ103" s="10"/>
      <c r="DLR103" s="10"/>
      <c r="DLS103" s="10"/>
      <c r="DLT103" s="10"/>
      <c r="DLU103" s="10"/>
      <c r="DLV103" s="10"/>
      <c r="DLW103" s="10"/>
      <c r="DLX103" s="10"/>
      <c r="DLY103" s="10"/>
      <c r="DLZ103" s="10"/>
      <c r="DMA103" s="10"/>
      <c r="DMB103" s="10"/>
      <c r="DMC103" s="10"/>
      <c r="DMD103" s="10"/>
      <c r="DME103" s="10"/>
      <c r="DMF103" s="10"/>
      <c r="DMG103" s="10"/>
      <c r="DMH103" s="10"/>
      <c r="DMI103" s="10"/>
      <c r="DMJ103" s="10"/>
      <c r="DMK103" s="10"/>
      <c r="DML103" s="10"/>
      <c r="DMM103" s="10"/>
      <c r="DMN103" s="10"/>
      <c r="DMO103" s="10"/>
      <c r="DMP103" s="10"/>
      <c r="DMQ103" s="10"/>
      <c r="DMR103" s="10"/>
      <c r="DMS103" s="10"/>
      <c r="DMT103" s="10"/>
      <c r="DMU103" s="10"/>
      <c r="DMV103" s="10"/>
      <c r="DMW103" s="10"/>
      <c r="DMX103" s="10"/>
      <c r="DMY103" s="10"/>
      <c r="DMZ103" s="10"/>
      <c r="DNA103" s="10"/>
      <c r="DNB103" s="10"/>
      <c r="DNC103" s="10"/>
      <c r="DND103" s="10"/>
      <c r="DNE103" s="10"/>
      <c r="DNF103" s="10"/>
      <c r="DNG103" s="10"/>
      <c r="DNH103" s="10"/>
      <c r="DNI103" s="10"/>
      <c r="DNJ103" s="10"/>
      <c r="DNK103" s="10"/>
      <c r="DNL103" s="10"/>
      <c r="DNM103" s="10"/>
      <c r="DNN103" s="10"/>
      <c r="DNO103" s="10"/>
      <c r="DNP103" s="10"/>
      <c r="DNQ103" s="10"/>
      <c r="DNR103" s="10"/>
      <c r="DNS103" s="10"/>
      <c r="DNT103" s="10"/>
      <c r="DNU103" s="10"/>
      <c r="DNV103" s="10"/>
      <c r="DNW103" s="10"/>
      <c r="DNX103" s="10"/>
      <c r="DNY103" s="10"/>
      <c r="DNZ103" s="10"/>
      <c r="DOA103" s="10"/>
      <c r="DOB103" s="10"/>
      <c r="DOC103" s="10"/>
      <c r="DOD103" s="10"/>
      <c r="DOE103" s="10"/>
      <c r="DOF103" s="10"/>
      <c r="DOG103" s="10"/>
      <c r="DOH103" s="10"/>
      <c r="DOI103" s="10"/>
      <c r="DOJ103" s="10"/>
      <c r="DOK103" s="10"/>
      <c r="DOL103" s="10"/>
      <c r="DOM103" s="10"/>
      <c r="DON103" s="10"/>
      <c r="DOO103" s="10"/>
      <c r="DOP103" s="10"/>
      <c r="DOQ103" s="10"/>
      <c r="DOR103" s="10"/>
      <c r="DOS103" s="10"/>
      <c r="DOT103" s="10"/>
      <c r="DOU103" s="10"/>
      <c r="DOV103" s="10"/>
      <c r="DOW103" s="10"/>
      <c r="DOX103" s="10"/>
      <c r="DOY103" s="10"/>
      <c r="DOZ103" s="10"/>
      <c r="DPA103" s="10"/>
      <c r="DPB103" s="10"/>
      <c r="DPC103" s="10"/>
      <c r="DPD103" s="10"/>
      <c r="DPE103" s="10"/>
      <c r="DPF103" s="10"/>
      <c r="DPG103" s="10"/>
      <c r="DPH103" s="10"/>
      <c r="DPI103" s="10"/>
      <c r="DPJ103" s="10"/>
      <c r="DPK103" s="10"/>
      <c r="DPL103" s="10"/>
      <c r="DPM103" s="10"/>
      <c r="DPN103" s="10"/>
      <c r="DPO103" s="10"/>
      <c r="DPP103" s="10"/>
      <c r="DPQ103" s="10"/>
      <c r="DPR103" s="10"/>
      <c r="DPS103" s="10"/>
      <c r="DPT103" s="10"/>
      <c r="DPU103" s="10"/>
      <c r="DPV103" s="10"/>
      <c r="DPW103" s="10"/>
      <c r="DPX103" s="10"/>
      <c r="DPY103" s="10"/>
      <c r="DPZ103" s="10"/>
      <c r="DQA103" s="10"/>
      <c r="DQB103" s="10"/>
      <c r="DQC103" s="10"/>
      <c r="DQD103" s="10"/>
      <c r="DQE103" s="10"/>
      <c r="DQF103" s="10"/>
      <c r="DQG103" s="10"/>
      <c r="DQH103" s="10"/>
      <c r="DQI103" s="10"/>
      <c r="DQJ103" s="10"/>
      <c r="DQK103" s="10"/>
      <c r="DQL103" s="10"/>
      <c r="DQM103" s="10"/>
      <c r="DQN103" s="10"/>
      <c r="DQO103" s="10"/>
      <c r="DQP103" s="10"/>
      <c r="DQQ103" s="10"/>
      <c r="DQR103" s="10"/>
      <c r="DQS103" s="10"/>
      <c r="DQT103" s="10"/>
      <c r="DQU103" s="10"/>
      <c r="DQV103" s="10"/>
      <c r="DQW103" s="10"/>
      <c r="DQX103" s="10"/>
      <c r="DQY103" s="10"/>
      <c r="DQZ103" s="10"/>
      <c r="DRA103" s="10"/>
      <c r="DRB103" s="10"/>
      <c r="DRC103" s="10"/>
      <c r="DRD103" s="10"/>
      <c r="DRE103" s="10"/>
      <c r="DRF103" s="10"/>
      <c r="DRG103" s="10"/>
      <c r="DRH103" s="10"/>
      <c r="DRI103" s="10"/>
      <c r="DRJ103" s="10"/>
      <c r="DRK103" s="10"/>
      <c r="DRL103" s="10"/>
      <c r="DRM103" s="10"/>
      <c r="DRN103" s="10"/>
      <c r="DRO103" s="10"/>
      <c r="DRP103" s="10"/>
      <c r="DRQ103" s="10"/>
      <c r="DRR103" s="10"/>
      <c r="DRS103" s="10"/>
      <c r="DRT103" s="10"/>
      <c r="DRU103" s="10"/>
      <c r="DRV103" s="10"/>
      <c r="DRW103" s="10"/>
      <c r="DRX103" s="10"/>
      <c r="DRY103" s="10"/>
      <c r="DRZ103" s="10"/>
      <c r="DSA103" s="10"/>
      <c r="DSB103" s="10"/>
      <c r="DSC103" s="10"/>
      <c r="DSD103" s="10"/>
      <c r="DSE103" s="10"/>
      <c r="DSF103" s="10"/>
      <c r="DSG103" s="10"/>
      <c r="DSH103" s="10"/>
      <c r="DSI103" s="10"/>
      <c r="DSJ103" s="10"/>
      <c r="DSK103" s="10"/>
      <c r="DSL103" s="10"/>
      <c r="DSM103" s="10"/>
      <c r="DSN103" s="10"/>
      <c r="DSO103" s="10"/>
      <c r="DSP103" s="10"/>
      <c r="DSQ103" s="10"/>
      <c r="DSR103" s="10"/>
      <c r="DSS103" s="10"/>
      <c r="DST103" s="10"/>
      <c r="DSU103" s="10"/>
      <c r="DSV103" s="10"/>
      <c r="DSW103" s="10"/>
      <c r="DSX103" s="10"/>
      <c r="DSY103" s="10"/>
      <c r="DSZ103" s="10"/>
      <c r="DTA103" s="10"/>
      <c r="DTB103" s="10"/>
      <c r="DTC103" s="10"/>
      <c r="DTD103" s="10"/>
      <c r="DTE103" s="10"/>
      <c r="DTF103" s="10"/>
      <c r="DTG103" s="10"/>
      <c r="DTH103" s="10"/>
      <c r="DTI103" s="10"/>
      <c r="DTJ103" s="10"/>
      <c r="DTK103" s="10"/>
      <c r="DTL103" s="10"/>
      <c r="DTM103" s="10"/>
      <c r="DTN103" s="10"/>
      <c r="DTO103" s="10"/>
      <c r="DTP103" s="10"/>
      <c r="DTQ103" s="10"/>
      <c r="DTR103" s="10"/>
      <c r="DTS103" s="10"/>
      <c r="DTT103" s="10"/>
      <c r="DTU103" s="10"/>
      <c r="DTV103" s="10"/>
      <c r="DTW103" s="10"/>
      <c r="DTX103" s="10"/>
      <c r="DTY103" s="10"/>
      <c r="DTZ103" s="10"/>
      <c r="DUA103" s="10"/>
      <c r="DUB103" s="10"/>
      <c r="DUC103" s="10"/>
      <c r="DUD103" s="10"/>
      <c r="DUE103" s="10"/>
      <c r="DUF103" s="10"/>
      <c r="DUG103" s="10"/>
      <c r="DUH103" s="10"/>
      <c r="DUI103" s="10"/>
      <c r="DUJ103" s="10"/>
      <c r="DUK103" s="10"/>
      <c r="DUL103" s="10"/>
      <c r="DUM103" s="10"/>
      <c r="DUN103" s="10"/>
      <c r="DUO103" s="10"/>
      <c r="DUP103" s="10"/>
      <c r="DUQ103" s="10"/>
      <c r="DUR103" s="10"/>
      <c r="DUS103" s="10"/>
      <c r="DUT103" s="10"/>
      <c r="DUU103" s="10"/>
      <c r="DUV103" s="10"/>
      <c r="DUW103" s="10"/>
      <c r="DUX103" s="10"/>
      <c r="DUY103" s="10"/>
      <c r="DUZ103" s="10"/>
      <c r="DVA103" s="10"/>
      <c r="DVB103" s="10"/>
      <c r="DVC103" s="10"/>
      <c r="DVD103" s="10"/>
      <c r="DVE103" s="10"/>
      <c r="DVF103" s="10"/>
      <c r="DVG103" s="10"/>
      <c r="DVH103" s="10"/>
      <c r="DVI103" s="10"/>
      <c r="DVJ103" s="10"/>
      <c r="DVK103" s="10"/>
      <c r="DVL103" s="10"/>
      <c r="DVM103" s="10"/>
      <c r="DVN103" s="10"/>
      <c r="DVO103" s="10"/>
      <c r="DVP103" s="10"/>
      <c r="DVQ103" s="10"/>
      <c r="DVR103" s="10"/>
      <c r="DVS103" s="10"/>
      <c r="DVT103" s="10"/>
      <c r="DVU103" s="10"/>
      <c r="DVV103" s="10"/>
      <c r="DVW103" s="10"/>
      <c r="DVX103" s="10"/>
      <c r="DVY103" s="10"/>
      <c r="DVZ103" s="10"/>
      <c r="DWA103" s="10"/>
      <c r="DWB103" s="10"/>
      <c r="DWC103" s="10"/>
      <c r="DWD103" s="10"/>
      <c r="DWE103" s="10"/>
      <c r="DWF103" s="10"/>
      <c r="DWG103" s="10"/>
      <c r="DWH103" s="10"/>
      <c r="DWI103" s="10"/>
      <c r="DWJ103" s="10"/>
      <c r="DWK103" s="10"/>
      <c r="DWL103" s="10"/>
      <c r="DWM103" s="10"/>
      <c r="DWN103" s="10"/>
      <c r="DWO103" s="10"/>
      <c r="DWP103" s="10"/>
      <c r="DWQ103" s="10"/>
      <c r="DWR103" s="10"/>
      <c r="DWS103" s="10"/>
      <c r="DWT103" s="10"/>
      <c r="DWU103" s="10"/>
      <c r="DWV103" s="10"/>
      <c r="DWW103" s="10"/>
      <c r="DWX103" s="10"/>
      <c r="DWY103" s="10"/>
      <c r="DWZ103" s="10"/>
      <c r="DXA103" s="10"/>
      <c r="DXB103" s="10"/>
      <c r="DXC103" s="10"/>
      <c r="DXD103" s="10"/>
      <c r="DXE103" s="10"/>
      <c r="DXF103" s="10"/>
      <c r="DXG103" s="10"/>
      <c r="DXH103" s="10"/>
      <c r="DXI103" s="10"/>
      <c r="DXJ103" s="10"/>
      <c r="DXK103" s="10"/>
      <c r="DXL103" s="10"/>
      <c r="DXM103" s="10"/>
      <c r="DXN103" s="10"/>
      <c r="DXO103" s="10"/>
      <c r="DXP103" s="10"/>
      <c r="DXQ103" s="10"/>
      <c r="DXR103" s="10"/>
      <c r="DXS103" s="10"/>
      <c r="DXT103" s="10"/>
      <c r="DXU103" s="10"/>
      <c r="DXV103" s="10"/>
      <c r="DXW103" s="10"/>
      <c r="DXX103" s="10"/>
      <c r="DXY103" s="10"/>
      <c r="DXZ103" s="10"/>
      <c r="DYA103" s="10"/>
      <c r="DYB103" s="10"/>
      <c r="DYC103" s="10"/>
      <c r="DYD103" s="10"/>
      <c r="DYE103" s="10"/>
      <c r="DYF103" s="10"/>
      <c r="DYG103" s="10"/>
      <c r="DYH103" s="10"/>
      <c r="DYI103" s="10"/>
      <c r="DYJ103" s="10"/>
      <c r="DYK103" s="10"/>
      <c r="DYL103" s="10"/>
      <c r="DYM103" s="10"/>
      <c r="DYN103" s="10"/>
      <c r="DYO103" s="10"/>
      <c r="DYP103" s="10"/>
      <c r="DYQ103" s="10"/>
      <c r="DYR103" s="10"/>
      <c r="DYS103" s="10"/>
      <c r="DYT103" s="10"/>
      <c r="DYU103" s="10"/>
      <c r="DYV103" s="10"/>
      <c r="DYW103" s="10"/>
      <c r="DYX103" s="10"/>
      <c r="DYY103" s="10"/>
      <c r="DYZ103" s="10"/>
      <c r="DZA103" s="10"/>
      <c r="DZB103" s="10"/>
      <c r="DZC103" s="10"/>
      <c r="DZD103" s="10"/>
      <c r="DZE103" s="10"/>
      <c r="DZF103" s="10"/>
      <c r="DZG103" s="10"/>
      <c r="DZH103" s="10"/>
      <c r="DZI103" s="10"/>
      <c r="DZJ103" s="10"/>
      <c r="DZK103" s="10"/>
      <c r="DZL103" s="10"/>
      <c r="DZM103" s="10"/>
      <c r="DZN103" s="10"/>
      <c r="DZO103" s="10"/>
      <c r="DZP103" s="10"/>
      <c r="DZQ103" s="10"/>
      <c r="DZR103" s="10"/>
      <c r="DZS103" s="10"/>
      <c r="DZT103" s="10"/>
      <c r="DZU103" s="10"/>
      <c r="DZV103" s="10"/>
      <c r="DZW103" s="10"/>
      <c r="DZX103" s="10"/>
      <c r="DZY103" s="10"/>
      <c r="DZZ103" s="10"/>
      <c r="EAA103" s="10"/>
      <c r="EAB103" s="10"/>
      <c r="EAC103" s="10"/>
      <c r="EAD103" s="10"/>
      <c r="EAE103" s="10"/>
      <c r="EAF103" s="10"/>
      <c r="EAG103" s="10"/>
      <c r="EAH103" s="10"/>
      <c r="EAI103" s="10"/>
      <c r="EAJ103" s="10"/>
      <c r="EAK103" s="10"/>
      <c r="EAL103" s="10"/>
      <c r="EAM103" s="10"/>
      <c r="EAN103" s="10"/>
      <c r="EAO103" s="10"/>
    </row>
    <row r="104" spans="1:3421" ht="20.100000000000001" customHeight="1" x14ac:dyDescent="0.25">
      <c r="A104" s="536"/>
      <c r="B104" s="170" t="s">
        <v>8</v>
      </c>
      <c r="C104" s="128" t="s">
        <v>132</v>
      </c>
      <c r="D104" s="172">
        <v>1367</v>
      </c>
      <c r="E104" s="173">
        <v>1156</v>
      </c>
      <c r="F104" s="173">
        <v>1276</v>
      </c>
      <c r="G104" s="173">
        <v>1220</v>
      </c>
      <c r="H104" s="173">
        <v>1280</v>
      </c>
      <c r="I104" s="173">
        <v>1226</v>
      </c>
      <c r="J104" s="173">
        <v>1283</v>
      </c>
      <c r="K104" s="173">
        <v>1145</v>
      </c>
      <c r="L104" s="173">
        <v>1363</v>
      </c>
      <c r="M104" s="173">
        <v>1416</v>
      </c>
      <c r="N104" s="173">
        <v>1345</v>
      </c>
      <c r="O104" s="173">
        <v>1457</v>
      </c>
      <c r="P104" s="174">
        <f t="shared" ref="P104:P112" si="57">SUM(D104:O104)</f>
        <v>15534</v>
      </c>
      <c r="Q104" s="173">
        <v>1212</v>
      </c>
      <c r="R104" s="173">
        <v>1148</v>
      </c>
      <c r="S104" s="173">
        <v>1481</v>
      </c>
      <c r="T104" s="173">
        <v>1396</v>
      </c>
      <c r="U104" s="173">
        <v>1409</v>
      </c>
      <c r="V104" s="173">
        <v>1370</v>
      </c>
      <c r="W104" s="173">
        <v>1474</v>
      </c>
      <c r="X104" s="173">
        <v>1524</v>
      </c>
      <c r="Y104" s="173">
        <v>1521</v>
      </c>
      <c r="Z104" s="173">
        <v>1548</v>
      </c>
      <c r="AA104" s="173">
        <v>1481</v>
      </c>
      <c r="AB104" s="173">
        <v>1582</v>
      </c>
      <c r="AC104" s="174">
        <f t="shared" ref="AC104:AC112" si="58">SUM(Q104:AB104)</f>
        <v>17146</v>
      </c>
      <c r="AD104" s="173">
        <v>1458</v>
      </c>
      <c r="AE104" s="173">
        <v>1514</v>
      </c>
      <c r="AF104" s="173">
        <v>1632</v>
      </c>
      <c r="AG104" s="173">
        <v>1386</v>
      </c>
      <c r="AH104" s="173">
        <v>1590</v>
      </c>
      <c r="AI104" s="173">
        <v>1450</v>
      </c>
      <c r="AJ104" s="173">
        <v>1208</v>
      </c>
      <c r="AK104" s="173">
        <v>1265</v>
      </c>
      <c r="AL104" s="173">
        <v>1187</v>
      </c>
      <c r="AM104" s="247">
        <v>1127</v>
      </c>
      <c r="AN104" s="247">
        <v>1134</v>
      </c>
      <c r="AO104" s="247">
        <v>1255</v>
      </c>
      <c r="AP104" s="137">
        <v>1038</v>
      </c>
      <c r="AQ104" s="98">
        <v>875</v>
      </c>
      <c r="AR104" s="98">
        <v>1014</v>
      </c>
      <c r="AS104" s="98">
        <v>836</v>
      </c>
      <c r="AT104" s="98">
        <v>1009</v>
      </c>
      <c r="AU104" s="98">
        <v>892</v>
      </c>
      <c r="AV104" s="98">
        <v>1003</v>
      </c>
      <c r="AW104" s="98">
        <v>983</v>
      </c>
      <c r="AX104" s="98">
        <v>888</v>
      </c>
      <c r="AY104" s="98">
        <v>1055</v>
      </c>
      <c r="AZ104" s="98">
        <v>897</v>
      </c>
      <c r="BA104" s="98">
        <v>836</v>
      </c>
      <c r="BB104" s="137">
        <v>743</v>
      </c>
      <c r="BC104" s="98">
        <v>786</v>
      </c>
      <c r="BD104" s="98">
        <v>850</v>
      </c>
      <c r="BE104" s="98">
        <v>934</v>
      </c>
      <c r="BF104" s="98">
        <v>1037</v>
      </c>
      <c r="BG104" s="98">
        <v>931</v>
      </c>
      <c r="BH104" s="98">
        <v>1055</v>
      </c>
      <c r="BI104" s="98">
        <v>870</v>
      </c>
      <c r="BJ104" s="98">
        <v>812</v>
      </c>
      <c r="BK104" s="98">
        <v>836</v>
      </c>
      <c r="BL104" s="98">
        <v>841</v>
      </c>
      <c r="BM104" s="98">
        <v>949</v>
      </c>
      <c r="BN104" s="433">
        <f t="shared" ref="BN104:BN138" si="59">SUM(BB104:BM104)</f>
        <v>10644</v>
      </c>
      <c r="BO104" s="34">
        <v>891</v>
      </c>
      <c r="BP104" s="34">
        <v>827</v>
      </c>
      <c r="BQ104" s="34">
        <v>852</v>
      </c>
      <c r="BR104" s="34">
        <v>996</v>
      </c>
      <c r="BS104" s="34">
        <v>965</v>
      </c>
      <c r="BT104" s="34">
        <v>978</v>
      </c>
      <c r="BU104" s="34">
        <v>1113</v>
      </c>
      <c r="BV104" s="34">
        <v>927</v>
      </c>
      <c r="BW104" s="34">
        <v>239</v>
      </c>
      <c r="BX104" s="34">
        <v>22</v>
      </c>
      <c r="BY104" s="34">
        <v>8</v>
      </c>
      <c r="BZ104" s="34">
        <v>13</v>
      </c>
      <c r="CA104" s="472">
        <f t="shared" si="33"/>
        <v>7831</v>
      </c>
      <c r="CB104" s="137">
        <v>15</v>
      </c>
      <c r="CC104" s="98">
        <v>14</v>
      </c>
      <c r="CD104" s="98">
        <v>26</v>
      </c>
      <c r="CE104" s="98">
        <v>22</v>
      </c>
      <c r="CF104" s="98">
        <v>23</v>
      </c>
      <c r="CG104" s="98">
        <v>17</v>
      </c>
      <c r="CH104" s="98">
        <v>14</v>
      </c>
      <c r="CI104" s="98">
        <v>6</v>
      </c>
      <c r="CJ104" s="98">
        <v>3</v>
      </c>
      <c r="CK104" s="98">
        <v>7</v>
      </c>
      <c r="CL104" s="98">
        <v>17</v>
      </c>
      <c r="CM104" s="241">
        <v>30</v>
      </c>
      <c r="CN104" s="433">
        <f>SUM(CB104:CM104)</f>
        <v>194</v>
      </c>
      <c r="CO104" s="98">
        <v>25</v>
      </c>
      <c r="CP104" s="98">
        <v>23</v>
      </c>
      <c r="CQ104" s="98">
        <v>48</v>
      </c>
      <c r="CR104" s="98">
        <v>30</v>
      </c>
      <c r="CS104" s="98">
        <v>41</v>
      </c>
      <c r="CT104" s="98">
        <v>26</v>
      </c>
      <c r="CU104" s="98">
        <v>37</v>
      </c>
      <c r="CV104" s="98">
        <v>40</v>
      </c>
      <c r="CW104" s="98">
        <v>59</v>
      </c>
      <c r="CX104" s="98">
        <v>70</v>
      </c>
      <c r="CY104" s="98">
        <v>51</v>
      </c>
      <c r="CZ104" s="98">
        <v>40</v>
      </c>
      <c r="DA104" s="472">
        <f t="shared" si="31"/>
        <v>490</v>
      </c>
      <c r="DB104" s="137">
        <v>19</v>
      </c>
      <c r="DC104" s="98">
        <v>57</v>
      </c>
      <c r="DD104" s="98">
        <v>43</v>
      </c>
      <c r="DE104" s="98">
        <v>49</v>
      </c>
      <c r="DF104" s="98">
        <v>43</v>
      </c>
      <c r="DG104" s="98">
        <v>39</v>
      </c>
      <c r="DH104" s="98">
        <v>33</v>
      </c>
      <c r="DI104" s="98">
        <v>23</v>
      </c>
      <c r="DJ104" s="98">
        <v>50</v>
      </c>
      <c r="DK104" s="98">
        <v>53</v>
      </c>
      <c r="DL104" s="98">
        <v>47</v>
      </c>
      <c r="DM104" s="568">
        <f t="shared" si="38"/>
        <v>164</v>
      </c>
      <c r="DN104" s="485">
        <f t="shared" si="39"/>
        <v>450</v>
      </c>
      <c r="DO104" s="474">
        <f t="shared" si="40"/>
        <v>456</v>
      </c>
      <c r="DP104" s="362">
        <f t="shared" si="16"/>
        <v>1.3333333333333419</v>
      </c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  <c r="EF104" s="231"/>
      <c r="EG104" s="231"/>
      <c r="EH104" s="231"/>
      <c r="EI104" s="231"/>
      <c r="EJ104" s="231"/>
      <c r="EK104" s="231"/>
      <c r="EL104" s="231"/>
      <c r="EM104" s="231"/>
    </row>
    <row r="105" spans="1:3421" ht="20.100000000000001" customHeight="1" x14ac:dyDescent="0.25">
      <c r="A105" s="536"/>
      <c r="B105" s="170" t="s">
        <v>9</v>
      </c>
      <c r="C105" s="171" t="s">
        <v>10</v>
      </c>
      <c r="D105" s="175">
        <v>70</v>
      </c>
      <c r="E105" s="176">
        <v>64</v>
      </c>
      <c r="F105" s="176">
        <v>88</v>
      </c>
      <c r="G105" s="176">
        <v>68</v>
      </c>
      <c r="H105" s="176">
        <v>60</v>
      </c>
      <c r="I105" s="176">
        <v>63</v>
      </c>
      <c r="J105" s="176">
        <v>57</v>
      </c>
      <c r="K105" s="176">
        <v>41</v>
      </c>
      <c r="L105" s="176">
        <v>42</v>
      </c>
      <c r="M105" s="176">
        <v>48</v>
      </c>
      <c r="N105" s="176">
        <v>55</v>
      </c>
      <c r="O105" s="176">
        <v>48</v>
      </c>
      <c r="P105" s="168">
        <f t="shared" si="57"/>
        <v>704</v>
      </c>
      <c r="Q105" s="177">
        <v>37</v>
      </c>
      <c r="R105" s="177">
        <v>36</v>
      </c>
      <c r="S105" s="177">
        <v>50</v>
      </c>
      <c r="T105" s="177">
        <v>57</v>
      </c>
      <c r="U105" s="177">
        <v>52</v>
      </c>
      <c r="V105" s="177">
        <v>65</v>
      </c>
      <c r="W105" s="177">
        <v>53</v>
      </c>
      <c r="X105" s="177">
        <v>59</v>
      </c>
      <c r="Y105" s="177">
        <v>65</v>
      </c>
      <c r="Z105" s="177">
        <v>61</v>
      </c>
      <c r="AA105" s="178">
        <v>68</v>
      </c>
      <c r="AB105" s="178">
        <v>68</v>
      </c>
      <c r="AC105" s="168">
        <f t="shared" si="58"/>
        <v>671</v>
      </c>
      <c r="AD105" s="178">
        <v>69</v>
      </c>
      <c r="AE105" s="178">
        <v>72</v>
      </c>
      <c r="AF105" s="178">
        <v>85</v>
      </c>
      <c r="AG105" s="178">
        <v>84</v>
      </c>
      <c r="AH105" s="178">
        <v>92</v>
      </c>
      <c r="AI105" s="178">
        <v>92</v>
      </c>
      <c r="AJ105" s="178">
        <v>86</v>
      </c>
      <c r="AK105" s="178">
        <v>97</v>
      </c>
      <c r="AL105" s="178">
        <v>79</v>
      </c>
      <c r="AM105" s="240">
        <v>81</v>
      </c>
      <c r="AN105" s="240">
        <v>92</v>
      </c>
      <c r="AO105" s="240">
        <v>82</v>
      </c>
      <c r="AP105" s="137">
        <v>79</v>
      </c>
      <c r="AQ105" s="98">
        <v>81</v>
      </c>
      <c r="AR105" s="98">
        <v>69</v>
      </c>
      <c r="AS105" s="98">
        <v>82</v>
      </c>
      <c r="AT105" s="98">
        <v>95</v>
      </c>
      <c r="AU105" s="98">
        <v>67</v>
      </c>
      <c r="AV105" s="98">
        <v>90</v>
      </c>
      <c r="AW105" s="98">
        <v>101</v>
      </c>
      <c r="AX105" s="98">
        <v>86</v>
      </c>
      <c r="AY105" s="98">
        <v>108</v>
      </c>
      <c r="AZ105" s="98">
        <v>86</v>
      </c>
      <c r="BA105" s="98">
        <v>83</v>
      </c>
      <c r="BB105" s="137">
        <v>85</v>
      </c>
      <c r="BC105" s="98">
        <v>68</v>
      </c>
      <c r="BD105" s="98">
        <v>73</v>
      </c>
      <c r="BE105" s="98">
        <v>85</v>
      </c>
      <c r="BF105" s="98">
        <v>89</v>
      </c>
      <c r="BG105" s="98">
        <v>97</v>
      </c>
      <c r="BH105" s="98">
        <v>87</v>
      </c>
      <c r="BI105" s="98">
        <v>106</v>
      </c>
      <c r="BJ105" s="98">
        <v>111</v>
      </c>
      <c r="BK105" s="98">
        <v>117</v>
      </c>
      <c r="BL105" s="98">
        <v>101</v>
      </c>
      <c r="BM105" s="98">
        <v>87</v>
      </c>
      <c r="BN105" s="433">
        <f t="shared" si="59"/>
        <v>1106</v>
      </c>
      <c r="BO105" s="98">
        <v>104</v>
      </c>
      <c r="BP105" s="98">
        <v>93</v>
      </c>
      <c r="BQ105" s="98">
        <v>82</v>
      </c>
      <c r="BR105" s="98">
        <v>95</v>
      </c>
      <c r="BS105" s="98">
        <v>94</v>
      </c>
      <c r="BT105" s="98">
        <v>91</v>
      </c>
      <c r="BU105" s="98">
        <v>92</v>
      </c>
      <c r="BV105" s="98">
        <v>95</v>
      </c>
      <c r="BW105" s="98">
        <v>93</v>
      </c>
      <c r="BX105" s="98">
        <v>100</v>
      </c>
      <c r="BY105" s="98">
        <v>81</v>
      </c>
      <c r="BZ105" s="98">
        <v>91</v>
      </c>
      <c r="CA105" s="472">
        <f t="shared" si="33"/>
        <v>1111</v>
      </c>
      <c r="CB105" s="137">
        <v>80</v>
      </c>
      <c r="CC105" s="98">
        <v>85</v>
      </c>
      <c r="CD105" s="98">
        <v>105</v>
      </c>
      <c r="CE105" s="98">
        <v>103</v>
      </c>
      <c r="CF105" s="98">
        <v>94</v>
      </c>
      <c r="CG105" s="98">
        <v>103</v>
      </c>
      <c r="CH105" s="98">
        <v>92</v>
      </c>
      <c r="CI105" s="98">
        <v>96</v>
      </c>
      <c r="CJ105" s="98">
        <v>111</v>
      </c>
      <c r="CK105" s="98">
        <v>108</v>
      </c>
      <c r="CL105" s="98">
        <v>95</v>
      </c>
      <c r="CM105" s="241">
        <v>106</v>
      </c>
      <c r="CN105" s="433">
        <f t="shared" ref="CN105:CN146" si="60">SUM(CB105:CM105)</f>
        <v>1178</v>
      </c>
      <c r="CO105" s="98">
        <v>79</v>
      </c>
      <c r="CP105" s="98">
        <v>88</v>
      </c>
      <c r="CQ105" s="98">
        <v>113</v>
      </c>
      <c r="CR105" s="98">
        <v>98</v>
      </c>
      <c r="CS105" s="98">
        <v>96</v>
      </c>
      <c r="CT105" s="98">
        <v>91</v>
      </c>
      <c r="CU105" s="98">
        <v>92</v>
      </c>
      <c r="CV105" s="98">
        <v>114</v>
      </c>
      <c r="CW105" s="98">
        <v>98</v>
      </c>
      <c r="CX105" s="98">
        <v>95</v>
      </c>
      <c r="CY105" s="98">
        <v>94</v>
      </c>
      <c r="CZ105" s="98">
        <v>93</v>
      </c>
      <c r="DA105" s="472">
        <f t="shared" si="31"/>
        <v>1151</v>
      </c>
      <c r="DB105" s="137">
        <v>110</v>
      </c>
      <c r="DC105" s="98">
        <v>86</v>
      </c>
      <c r="DD105" s="98">
        <v>123</v>
      </c>
      <c r="DE105" s="98">
        <v>97</v>
      </c>
      <c r="DF105" s="98">
        <v>122</v>
      </c>
      <c r="DG105" s="98">
        <v>98</v>
      </c>
      <c r="DH105" s="98">
        <v>106</v>
      </c>
      <c r="DI105" s="98">
        <v>105</v>
      </c>
      <c r="DJ105" s="98">
        <v>100</v>
      </c>
      <c r="DK105" s="98">
        <v>109</v>
      </c>
      <c r="DL105" s="98">
        <v>113</v>
      </c>
      <c r="DM105" s="568">
        <f t="shared" si="38"/>
        <v>1072</v>
      </c>
      <c r="DN105" s="485">
        <f t="shared" si="39"/>
        <v>1058</v>
      </c>
      <c r="DO105" s="474">
        <f t="shared" si="40"/>
        <v>1169</v>
      </c>
      <c r="DP105" s="363">
        <f t="shared" si="16"/>
        <v>10.491493383742911</v>
      </c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  <c r="EG105" s="231"/>
      <c r="EH105" s="231"/>
      <c r="EI105" s="231"/>
      <c r="EJ105" s="231"/>
      <c r="EK105" s="231"/>
      <c r="EL105" s="231"/>
      <c r="EM105" s="231"/>
    </row>
    <row r="106" spans="1:3421" ht="20.100000000000001" customHeight="1" x14ac:dyDescent="0.25">
      <c r="A106" s="536"/>
      <c r="B106" s="170" t="s">
        <v>11</v>
      </c>
      <c r="C106" s="171" t="s">
        <v>12</v>
      </c>
      <c r="D106" s="175">
        <v>84</v>
      </c>
      <c r="E106" s="176">
        <v>72</v>
      </c>
      <c r="F106" s="176">
        <v>92</v>
      </c>
      <c r="G106" s="176">
        <v>71</v>
      </c>
      <c r="H106" s="176">
        <v>74</v>
      </c>
      <c r="I106" s="176">
        <v>69</v>
      </c>
      <c r="J106" s="176">
        <v>74</v>
      </c>
      <c r="K106" s="176">
        <v>40</v>
      </c>
      <c r="L106" s="176">
        <v>45</v>
      </c>
      <c r="M106" s="176">
        <v>41</v>
      </c>
      <c r="N106" s="176">
        <v>52</v>
      </c>
      <c r="O106" s="176">
        <v>53</v>
      </c>
      <c r="P106" s="168">
        <f t="shared" si="57"/>
        <v>767</v>
      </c>
      <c r="Q106" s="177">
        <v>29</v>
      </c>
      <c r="R106" s="177">
        <v>30</v>
      </c>
      <c r="S106" s="177">
        <v>48</v>
      </c>
      <c r="T106" s="177">
        <v>54</v>
      </c>
      <c r="U106" s="177">
        <v>50</v>
      </c>
      <c r="V106" s="177">
        <v>51</v>
      </c>
      <c r="W106" s="177">
        <v>54</v>
      </c>
      <c r="X106" s="177">
        <v>60</v>
      </c>
      <c r="Y106" s="177">
        <v>64</v>
      </c>
      <c r="Z106" s="177">
        <v>73</v>
      </c>
      <c r="AA106" s="178">
        <v>76</v>
      </c>
      <c r="AB106" s="178">
        <v>71</v>
      </c>
      <c r="AC106" s="168">
        <f t="shared" si="58"/>
        <v>660</v>
      </c>
      <c r="AD106" s="178">
        <v>62</v>
      </c>
      <c r="AE106" s="178">
        <v>64</v>
      </c>
      <c r="AF106" s="178">
        <v>90</v>
      </c>
      <c r="AG106" s="178">
        <v>89</v>
      </c>
      <c r="AH106" s="178">
        <v>90</v>
      </c>
      <c r="AI106" s="178">
        <v>83</v>
      </c>
      <c r="AJ106" s="178">
        <v>87</v>
      </c>
      <c r="AK106" s="178">
        <v>80</v>
      </c>
      <c r="AL106" s="178">
        <v>77</v>
      </c>
      <c r="AM106" s="240">
        <v>88</v>
      </c>
      <c r="AN106" s="240">
        <v>76</v>
      </c>
      <c r="AO106" s="240">
        <v>94</v>
      </c>
      <c r="AP106" s="137">
        <v>84</v>
      </c>
      <c r="AQ106" s="98">
        <v>78</v>
      </c>
      <c r="AR106" s="98">
        <v>106</v>
      </c>
      <c r="AS106" s="98">
        <v>67</v>
      </c>
      <c r="AT106" s="98">
        <v>102</v>
      </c>
      <c r="AU106" s="98">
        <v>102</v>
      </c>
      <c r="AV106" s="98">
        <v>90</v>
      </c>
      <c r="AW106" s="98">
        <v>109</v>
      </c>
      <c r="AX106" s="98">
        <v>80</v>
      </c>
      <c r="AY106" s="98">
        <v>94</v>
      </c>
      <c r="AZ106" s="98">
        <v>88</v>
      </c>
      <c r="BA106" s="98">
        <v>92</v>
      </c>
      <c r="BB106" s="137">
        <v>81</v>
      </c>
      <c r="BC106" s="98">
        <v>68</v>
      </c>
      <c r="BD106" s="98">
        <v>94</v>
      </c>
      <c r="BE106" s="98">
        <v>117</v>
      </c>
      <c r="BF106" s="98">
        <v>93</v>
      </c>
      <c r="BG106" s="98">
        <v>96</v>
      </c>
      <c r="BH106" s="98">
        <v>119</v>
      </c>
      <c r="BI106" s="98">
        <v>110</v>
      </c>
      <c r="BJ106" s="98">
        <v>106</v>
      </c>
      <c r="BK106" s="98">
        <v>112</v>
      </c>
      <c r="BL106" s="98">
        <v>90</v>
      </c>
      <c r="BM106" s="98">
        <v>96</v>
      </c>
      <c r="BN106" s="433">
        <f t="shared" si="59"/>
        <v>1182</v>
      </c>
      <c r="BO106" s="98">
        <v>102</v>
      </c>
      <c r="BP106" s="98">
        <v>93</v>
      </c>
      <c r="BQ106" s="98">
        <v>91</v>
      </c>
      <c r="BR106" s="98">
        <v>104</v>
      </c>
      <c r="BS106" s="98">
        <v>103</v>
      </c>
      <c r="BT106" s="98">
        <v>82</v>
      </c>
      <c r="BU106" s="98">
        <v>115</v>
      </c>
      <c r="BV106" s="98">
        <v>98</v>
      </c>
      <c r="BW106" s="98">
        <v>111</v>
      </c>
      <c r="BX106" s="98">
        <v>107</v>
      </c>
      <c r="BY106" s="98">
        <v>98</v>
      </c>
      <c r="BZ106" s="98">
        <v>109</v>
      </c>
      <c r="CA106" s="472">
        <f t="shared" si="33"/>
        <v>1213</v>
      </c>
      <c r="CB106" s="137">
        <v>103</v>
      </c>
      <c r="CC106" s="98">
        <v>88</v>
      </c>
      <c r="CD106" s="98">
        <v>112</v>
      </c>
      <c r="CE106" s="98">
        <v>109</v>
      </c>
      <c r="CF106" s="98">
        <v>105</v>
      </c>
      <c r="CG106" s="98">
        <v>118</v>
      </c>
      <c r="CH106" s="98">
        <v>123</v>
      </c>
      <c r="CI106" s="98">
        <v>114</v>
      </c>
      <c r="CJ106" s="98">
        <v>110</v>
      </c>
      <c r="CK106" s="98">
        <v>150</v>
      </c>
      <c r="CL106" s="98">
        <v>124</v>
      </c>
      <c r="CM106" s="241">
        <v>103</v>
      </c>
      <c r="CN106" s="433">
        <f t="shared" si="60"/>
        <v>1359</v>
      </c>
      <c r="CO106" s="98">
        <v>116</v>
      </c>
      <c r="CP106" s="98">
        <v>96</v>
      </c>
      <c r="CQ106" s="98">
        <v>115</v>
      </c>
      <c r="CR106" s="98">
        <v>116</v>
      </c>
      <c r="CS106" s="98">
        <v>100</v>
      </c>
      <c r="CT106" s="98">
        <v>62</v>
      </c>
      <c r="CU106" s="98">
        <v>26</v>
      </c>
      <c r="CV106" s="98">
        <v>116</v>
      </c>
      <c r="CW106" s="98">
        <v>138</v>
      </c>
      <c r="CX106" s="98">
        <v>126</v>
      </c>
      <c r="CY106" s="98">
        <v>110</v>
      </c>
      <c r="CZ106" s="98">
        <v>134</v>
      </c>
      <c r="DA106" s="472">
        <f t="shared" si="31"/>
        <v>1255</v>
      </c>
      <c r="DB106" s="137">
        <v>122</v>
      </c>
      <c r="DC106" s="98">
        <v>101</v>
      </c>
      <c r="DD106" s="98">
        <v>145</v>
      </c>
      <c r="DE106" s="98">
        <v>108</v>
      </c>
      <c r="DF106" s="98">
        <v>130</v>
      </c>
      <c r="DG106" s="98">
        <v>111</v>
      </c>
      <c r="DH106" s="98">
        <v>120</v>
      </c>
      <c r="DI106" s="98">
        <v>123</v>
      </c>
      <c r="DJ106" s="98">
        <v>111</v>
      </c>
      <c r="DK106" s="98">
        <v>147</v>
      </c>
      <c r="DL106" s="98">
        <v>134</v>
      </c>
      <c r="DM106" s="568">
        <f t="shared" si="38"/>
        <v>1256</v>
      </c>
      <c r="DN106" s="485">
        <f t="shared" si="39"/>
        <v>1121</v>
      </c>
      <c r="DO106" s="474">
        <f t="shared" si="40"/>
        <v>1352</v>
      </c>
      <c r="DP106" s="363">
        <f t="shared" si="16"/>
        <v>20.606601248884914</v>
      </c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  <c r="EG106" s="231"/>
      <c r="EH106" s="231"/>
      <c r="EI106" s="231"/>
      <c r="EJ106" s="231"/>
      <c r="EK106" s="231"/>
      <c r="EL106" s="231"/>
      <c r="EM106" s="231"/>
    </row>
    <row r="107" spans="1:3421" ht="20.100000000000001" customHeight="1" x14ac:dyDescent="0.25">
      <c r="A107" s="536"/>
      <c r="B107" s="170" t="s">
        <v>13</v>
      </c>
      <c r="C107" s="129" t="s">
        <v>134</v>
      </c>
      <c r="D107" s="175">
        <v>261</v>
      </c>
      <c r="E107" s="176">
        <v>193</v>
      </c>
      <c r="F107" s="176">
        <v>244</v>
      </c>
      <c r="G107" s="176">
        <v>255</v>
      </c>
      <c r="H107" s="176">
        <v>211</v>
      </c>
      <c r="I107" s="176">
        <v>238</v>
      </c>
      <c r="J107" s="176">
        <v>319</v>
      </c>
      <c r="K107" s="176">
        <v>265</v>
      </c>
      <c r="L107" s="176">
        <v>282</v>
      </c>
      <c r="M107" s="176">
        <v>287</v>
      </c>
      <c r="N107" s="176">
        <v>306</v>
      </c>
      <c r="O107" s="176">
        <v>291</v>
      </c>
      <c r="P107" s="168">
        <f t="shared" si="57"/>
        <v>3152</v>
      </c>
      <c r="Q107" s="177">
        <v>305</v>
      </c>
      <c r="R107" s="177">
        <v>236</v>
      </c>
      <c r="S107" s="177">
        <v>279</v>
      </c>
      <c r="T107" s="177">
        <v>297</v>
      </c>
      <c r="U107" s="177">
        <v>253</v>
      </c>
      <c r="V107" s="177">
        <v>273</v>
      </c>
      <c r="W107" s="177">
        <v>286</v>
      </c>
      <c r="X107" s="177">
        <v>327</v>
      </c>
      <c r="Y107" s="177">
        <v>276</v>
      </c>
      <c r="Z107" s="177">
        <v>258</v>
      </c>
      <c r="AA107" s="178">
        <v>293</v>
      </c>
      <c r="AB107" s="178">
        <v>315</v>
      </c>
      <c r="AC107" s="168">
        <f t="shared" si="58"/>
        <v>3398</v>
      </c>
      <c r="AD107" s="178">
        <v>343</v>
      </c>
      <c r="AE107" s="178">
        <v>117</v>
      </c>
      <c r="AF107" s="178">
        <v>140</v>
      </c>
      <c r="AG107" s="178">
        <v>120</v>
      </c>
      <c r="AH107" s="178">
        <v>115</v>
      </c>
      <c r="AI107" s="249">
        <v>106</v>
      </c>
      <c r="AJ107" s="249">
        <v>115</v>
      </c>
      <c r="AK107" s="249">
        <v>118</v>
      </c>
      <c r="AL107" s="249">
        <v>120</v>
      </c>
      <c r="AM107" s="240">
        <v>110</v>
      </c>
      <c r="AN107" s="240">
        <v>110</v>
      </c>
      <c r="AO107" s="240">
        <v>106</v>
      </c>
      <c r="AP107" s="137">
        <v>116</v>
      </c>
      <c r="AQ107" s="98">
        <v>103</v>
      </c>
      <c r="AR107" s="98">
        <v>116</v>
      </c>
      <c r="AS107" s="98">
        <v>103</v>
      </c>
      <c r="AT107" s="98">
        <v>124</v>
      </c>
      <c r="AU107" s="98">
        <v>99</v>
      </c>
      <c r="AV107" s="98">
        <v>115</v>
      </c>
      <c r="AW107" s="98">
        <v>120</v>
      </c>
      <c r="AX107" s="98">
        <v>108</v>
      </c>
      <c r="AY107" s="98">
        <v>127</v>
      </c>
      <c r="AZ107" s="98">
        <v>103</v>
      </c>
      <c r="BA107" s="98">
        <v>102</v>
      </c>
      <c r="BB107" s="137">
        <v>114</v>
      </c>
      <c r="BC107" s="98">
        <v>24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19</v>
      </c>
      <c r="BJ107" s="98">
        <v>21</v>
      </c>
      <c r="BK107" s="98">
        <v>23</v>
      </c>
      <c r="BL107" s="98">
        <v>21</v>
      </c>
      <c r="BM107" s="98">
        <v>22</v>
      </c>
      <c r="BN107" s="433">
        <f t="shared" si="59"/>
        <v>348</v>
      </c>
      <c r="BO107" s="98">
        <v>21</v>
      </c>
      <c r="BP107" s="98">
        <v>20</v>
      </c>
      <c r="BQ107" s="98">
        <v>19</v>
      </c>
      <c r="BR107" s="98">
        <v>21</v>
      </c>
      <c r="BS107" s="98">
        <v>19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f t="shared" si="33"/>
        <v>247</v>
      </c>
      <c r="CB107" s="137">
        <v>19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f t="shared" si="60"/>
        <v>248</v>
      </c>
      <c r="CO107" s="98">
        <v>19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23</v>
      </c>
      <c r="DA107" s="472">
        <f t="shared" si="31"/>
        <v>253</v>
      </c>
      <c r="DB107" s="137">
        <v>19</v>
      </c>
      <c r="DC107" s="98">
        <v>18</v>
      </c>
      <c r="DD107" s="98">
        <v>23</v>
      </c>
      <c r="DE107" s="98">
        <v>20</v>
      </c>
      <c r="DF107" s="98">
        <v>21</v>
      </c>
      <c r="DG107" s="98">
        <v>20</v>
      </c>
      <c r="DH107" s="98">
        <v>21</v>
      </c>
      <c r="DI107" s="98">
        <v>22</v>
      </c>
      <c r="DJ107" s="98">
        <v>21</v>
      </c>
      <c r="DK107" s="98">
        <v>22</v>
      </c>
      <c r="DL107" s="98">
        <v>21</v>
      </c>
      <c r="DM107" s="568">
        <f t="shared" si="38"/>
        <v>226</v>
      </c>
      <c r="DN107" s="485">
        <f t="shared" si="39"/>
        <v>230</v>
      </c>
      <c r="DO107" s="474">
        <f t="shared" si="40"/>
        <v>228</v>
      </c>
      <c r="DP107" s="363">
        <f t="shared" si="16"/>
        <v>-0.86956521739129933</v>
      </c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  <c r="EG107" s="231"/>
      <c r="EH107" s="231"/>
      <c r="EI107" s="231"/>
      <c r="EJ107" s="231"/>
      <c r="EK107" s="231"/>
      <c r="EL107" s="231"/>
      <c r="EM107" s="231"/>
    </row>
    <row r="108" spans="1:3421" ht="20.100000000000001" customHeight="1" x14ac:dyDescent="0.25">
      <c r="A108" s="536"/>
      <c r="B108" s="170" t="s">
        <v>14</v>
      </c>
      <c r="C108" s="129" t="s">
        <v>135</v>
      </c>
      <c r="D108" s="175">
        <v>0</v>
      </c>
      <c r="E108" s="176">
        <v>0</v>
      </c>
      <c r="F108" s="176">
        <v>0</v>
      </c>
      <c r="G108" s="176">
        <v>0</v>
      </c>
      <c r="H108" s="176">
        <v>0</v>
      </c>
      <c r="I108" s="176">
        <v>3</v>
      </c>
      <c r="J108" s="176">
        <v>21</v>
      </c>
      <c r="K108" s="176">
        <v>29</v>
      </c>
      <c r="L108" s="176">
        <v>44</v>
      </c>
      <c r="M108" s="176">
        <v>44</v>
      </c>
      <c r="N108" s="176">
        <v>40</v>
      </c>
      <c r="O108" s="176">
        <v>41</v>
      </c>
      <c r="P108" s="168">
        <f t="shared" si="57"/>
        <v>222</v>
      </c>
      <c r="Q108" s="177">
        <v>38</v>
      </c>
      <c r="R108" s="177">
        <v>36</v>
      </c>
      <c r="S108" s="177">
        <v>46</v>
      </c>
      <c r="T108" s="177">
        <v>42</v>
      </c>
      <c r="U108" s="177">
        <v>43</v>
      </c>
      <c r="V108" s="177">
        <v>40</v>
      </c>
      <c r="W108" s="177">
        <v>42</v>
      </c>
      <c r="X108" s="177">
        <v>42</v>
      </c>
      <c r="Y108" s="177">
        <v>43</v>
      </c>
      <c r="Z108" s="177">
        <v>43</v>
      </c>
      <c r="AA108" s="178">
        <v>42</v>
      </c>
      <c r="AB108" s="178">
        <v>43</v>
      </c>
      <c r="AC108" s="168">
        <f t="shared" si="58"/>
        <v>500</v>
      </c>
      <c r="AD108" s="178">
        <v>42</v>
      </c>
      <c r="AE108" s="178">
        <v>40</v>
      </c>
      <c r="AF108" s="178">
        <v>42</v>
      </c>
      <c r="AG108" s="178">
        <v>42</v>
      </c>
      <c r="AH108" s="178">
        <v>42</v>
      </c>
      <c r="AI108" s="178">
        <v>40</v>
      </c>
      <c r="AJ108" s="178">
        <v>22</v>
      </c>
      <c r="AK108" s="178">
        <v>23</v>
      </c>
      <c r="AL108" s="178">
        <v>22</v>
      </c>
      <c r="AM108" s="240">
        <v>21</v>
      </c>
      <c r="AN108" s="240">
        <v>21</v>
      </c>
      <c r="AO108" s="240">
        <v>20</v>
      </c>
      <c r="AP108" s="137">
        <v>21</v>
      </c>
      <c r="AQ108" s="98">
        <v>19</v>
      </c>
      <c r="AR108" s="98">
        <v>22</v>
      </c>
      <c r="AS108" s="98">
        <v>19</v>
      </c>
      <c r="AT108" s="98">
        <v>22</v>
      </c>
      <c r="AU108" s="98">
        <v>19</v>
      </c>
      <c r="AV108" s="98">
        <v>21</v>
      </c>
      <c r="AW108" s="98">
        <v>22</v>
      </c>
      <c r="AX108" s="98">
        <v>20</v>
      </c>
      <c r="AY108" s="98">
        <v>23</v>
      </c>
      <c r="AZ108" s="98">
        <v>20</v>
      </c>
      <c r="BA108" s="98">
        <v>19</v>
      </c>
      <c r="BB108" s="137">
        <v>21</v>
      </c>
      <c r="BC108" s="98">
        <v>18</v>
      </c>
      <c r="BD108" s="98">
        <v>20</v>
      </c>
      <c r="BE108" s="98">
        <v>22</v>
      </c>
      <c r="BF108" s="98">
        <v>21</v>
      </c>
      <c r="BG108" s="98">
        <v>19</v>
      </c>
      <c r="BH108" s="98">
        <v>22</v>
      </c>
      <c r="BI108" s="98">
        <v>21</v>
      </c>
      <c r="BJ108" s="98">
        <v>21</v>
      </c>
      <c r="BK108" s="98">
        <v>23</v>
      </c>
      <c r="BL108" s="98">
        <v>21</v>
      </c>
      <c r="BM108" s="98">
        <v>21</v>
      </c>
      <c r="BN108" s="433">
        <f t="shared" si="59"/>
        <v>250</v>
      </c>
      <c r="BO108" s="98">
        <v>21</v>
      </c>
      <c r="BP108" s="98">
        <v>20</v>
      </c>
      <c r="BQ108" s="98">
        <v>19</v>
      </c>
      <c r="BR108" s="98">
        <v>21</v>
      </c>
      <c r="BS108" s="98">
        <v>21</v>
      </c>
      <c r="BT108" s="98">
        <v>20</v>
      </c>
      <c r="BU108" s="98">
        <v>22</v>
      </c>
      <c r="BV108" s="98">
        <v>20</v>
      </c>
      <c r="BW108" s="98">
        <v>22</v>
      </c>
      <c r="BX108" s="98">
        <v>22</v>
      </c>
      <c r="BY108" s="98">
        <v>19</v>
      </c>
      <c r="BZ108" s="98">
        <v>22</v>
      </c>
      <c r="CA108" s="472">
        <f t="shared" si="33"/>
        <v>249</v>
      </c>
      <c r="CB108" s="137">
        <v>20</v>
      </c>
      <c r="CC108" s="98">
        <v>18</v>
      </c>
      <c r="CD108" s="98">
        <v>22</v>
      </c>
      <c r="CE108" s="98">
        <v>21</v>
      </c>
      <c r="CF108" s="98">
        <v>20</v>
      </c>
      <c r="CG108" s="98">
        <v>21</v>
      </c>
      <c r="CH108" s="98">
        <v>21</v>
      </c>
      <c r="CI108" s="98">
        <v>20</v>
      </c>
      <c r="CJ108" s="98">
        <v>22</v>
      </c>
      <c r="CK108" s="98">
        <v>22</v>
      </c>
      <c r="CL108" s="98">
        <v>20</v>
      </c>
      <c r="CM108" s="241">
        <v>22</v>
      </c>
      <c r="CN108" s="433">
        <f t="shared" si="60"/>
        <v>249</v>
      </c>
      <c r="CO108" s="98">
        <v>20</v>
      </c>
      <c r="CP108" s="98">
        <v>19</v>
      </c>
      <c r="CQ108" s="98">
        <v>22</v>
      </c>
      <c r="CR108" s="98">
        <v>21</v>
      </c>
      <c r="CS108" s="98">
        <v>20</v>
      </c>
      <c r="CT108" s="98">
        <v>21</v>
      </c>
      <c r="CU108" s="98">
        <v>21</v>
      </c>
      <c r="CV108" s="98">
        <v>23</v>
      </c>
      <c r="CW108" s="98">
        <v>22</v>
      </c>
      <c r="CX108" s="98">
        <v>21</v>
      </c>
      <c r="CY108" s="98">
        <v>21</v>
      </c>
      <c r="CZ108" s="98">
        <v>21</v>
      </c>
      <c r="DA108" s="472">
        <f t="shared" si="31"/>
        <v>252</v>
      </c>
      <c r="DB108" s="137">
        <v>21</v>
      </c>
      <c r="DC108" s="98">
        <v>18</v>
      </c>
      <c r="DD108" s="98">
        <v>23</v>
      </c>
      <c r="DE108" s="98">
        <v>19</v>
      </c>
      <c r="DF108" s="98">
        <v>22</v>
      </c>
      <c r="DG108" s="98">
        <v>20</v>
      </c>
      <c r="DH108" s="98">
        <v>20</v>
      </c>
      <c r="DI108" s="98">
        <v>22</v>
      </c>
      <c r="DJ108" s="98">
        <v>21</v>
      </c>
      <c r="DK108" s="98">
        <v>22</v>
      </c>
      <c r="DL108" s="98">
        <v>21</v>
      </c>
      <c r="DM108" s="568">
        <f t="shared" si="38"/>
        <v>227</v>
      </c>
      <c r="DN108" s="485">
        <f t="shared" si="39"/>
        <v>231</v>
      </c>
      <c r="DO108" s="474">
        <f t="shared" si="40"/>
        <v>229</v>
      </c>
      <c r="DP108" s="363">
        <f t="shared" si="16"/>
        <v>-0.86580086580086979</v>
      </c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  <c r="EG108" s="231"/>
      <c r="EH108" s="231"/>
      <c r="EI108" s="231"/>
      <c r="EJ108" s="231"/>
      <c r="EK108" s="231"/>
      <c r="EL108" s="231"/>
      <c r="EM108" s="231"/>
    </row>
    <row r="109" spans="1:3421" ht="20.100000000000001" customHeight="1" x14ac:dyDescent="0.25">
      <c r="A109" s="536"/>
      <c r="B109" s="170" t="s">
        <v>15</v>
      </c>
      <c r="C109" s="171" t="s">
        <v>16</v>
      </c>
      <c r="D109" s="175">
        <v>16</v>
      </c>
      <c r="E109" s="176">
        <v>16</v>
      </c>
      <c r="F109" s="176">
        <v>15</v>
      </c>
      <c r="G109" s="176">
        <v>12</v>
      </c>
      <c r="H109" s="176">
        <v>24</v>
      </c>
      <c r="I109" s="176">
        <v>20</v>
      </c>
      <c r="J109" s="176">
        <v>7</v>
      </c>
      <c r="K109" s="176">
        <v>6</v>
      </c>
      <c r="L109" s="176">
        <v>7</v>
      </c>
      <c r="M109" s="176">
        <v>1</v>
      </c>
      <c r="N109" s="176">
        <v>2</v>
      </c>
      <c r="O109" s="176">
        <v>13</v>
      </c>
      <c r="P109" s="168">
        <f t="shared" si="57"/>
        <v>139</v>
      </c>
      <c r="Q109" s="177">
        <v>3</v>
      </c>
      <c r="R109" s="177">
        <v>2</v>
      </c>
      <c r="S109" s="177">
        <v>17</v>
      </c>
      <c r="T109" s="177">
        <v>29</v>
      </c>
      <c r="U109" s="177">
        <v>21</v>
      </c>
      <c r="V109" s="177">
        <v>2</v>
      </c>
      <c r="W109" s="177">
        <v>2</v>
      </c>
      <c r="X109" s="177"/>
      <c r="Y109" s="177">
        <v>2</v>
      </c>
      <c r="Z109" s="177">
        <v>7</v>
      </c>
      <c r="AA109" s="178">
        <v>11</v>
      </c>
      <c r="AB109" s="178">
        <v>6</v>
      </c>
      <c r="AC109" s="168">
        <f t="shared" si="58"/>
        <v>102</v>
      </c>
      <c r="AD109" s="178">
        <v>2</v>
      </c>
      <c r="AE109" s="178">
        <v>3</v>
      </c>
      <c r="AF109" s="178">
        <v>4</v>
      </c>
      <c r="AG109" s="178">
        <v>2</v>
      </c>
      <c r="AH109" s="178">
        <v>6</v>
      </c>
      <c r="AI109" s="178">
        <v>2</v>
      </c>
      <c r="AJ109" s="178">
        <v>0</v>
      </c>
      <c r="AK109" s="178">
        <v>2</v>
      </c>
      <c r="AL109" s="178">
        <v>1</v>
      </c>
      <c r="AM109" s="178">
        <v>0</v>
      </c>
      <c r="AN109" s="178">
        <v>0</v>
      </c>
      <c r="AO109" s="178">
        <v>2</v>
      </c>
      <c r="AP109" s="137">
        <v>2</v>
      </c>
      <c r="AQ109" s="98">
        <v>3</v>
      </c>
      <c r="AR109" s="98">
        <v>1</v>
      </c>
      <c r="AS109" s="98">
        <v>0</v>
      </c>
      <c r="AT109" s="98">
        <v>0</v>
      </c>
      <c r="AU109" s="98">
        <v>0</v>
      </c>
      <c r="AV109" s="98">
        <v>1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7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2</v>
      </c>
      <c r="BI109" s="98">
        <v>0</v>
      </c>
      <c r="BJ109" s="98">
        <v>0</v>
      </c>
      <c r="BK109" s="98">
        <v>0</v>
      </c>
      <c r="BL109" s="98">
        <v>0</v>
      </c>
      <c r="BM109" s="98">
        <v>1</v>
      </c>
      <c r="BN109" s="433">
        <f t="shared" si="59"/>
        <v>3</v>
      </c>
      <c r="BO109" s="98">
        <v>0</v>
      </c>
      <c r="BP109" s="98">
        <v>0</v>
      </c>
      <c r="BQ109" s="98">
        <v>0</v>
      </c>
      <c r="BR109" s="98">
        <v>0</v>
      </c>
      <c r="BS109" s="98">
        <v>1</v>
      </c>
      <c r="BT109" s="98">
        <v>0</v>
      </c>
      <c r="BU109" s="98">
        <v>2</v>
      </c>
      <c r="BV109" s="98">
        <v>0</v>
      </c>
      <c r="BW109" s="98">
        <v>0</v>
      </c>
      <c r="BX109" s="98">
        <v>3</v>
      </c>
      <c r="BY109" s="98">
        <v>0</v>
      </c>
      <c r="BZ109" s="98">
        <v>0</v>
      </c>
      <c r="CA109" s="472">
        <f t="shared" si="33"/>
        <v>6</v>
      </c>
      <c r="CB109" s="137">
        <v>1</v>
      </c>
      <c r="CC109" s="98">
        <v>2</v>
      </c>
      <c r="CD109" s="98">
        <v>1</v>
      </c>
      <c r="CE109" s="98">
        <v>0</v>
      </c>
      <c r="CF109" s="98">
        <v>1</v>
      </c>
      <c r="CG109" s="98">
        <v>0</v>
      </c>
      <c r="CH109" s="98">
        <v>0</v>
      </c>
      <c r="CI109" s="98">
        <v>2</v>
      </c>
      <c r="CJ109" s="98">
        <v>1</v>
      </c>
      <c r="CK109" s="98">
        <v>0</v>
      </c>
      <c r="CL109" s="98">
        <v>0</v>
      </c>
      <c r="CM109" s="241">
        <v>3</v>
      </c>
      <c r="CN109" s="433">
        <f t="shared" si="60"/>
        <v>11</v>
      </c>
      <c r="CO109" s="98">
        <v>0</v>
      </c>
      <c r="CP109" s="98">
        <v>0</v>
      </c>
      <c r="CQ109" s="98">
        <v>1</v>
      </c>
      <c r="CR109" s="98">
        <v>1</v>
      </c>
      <c r="CS109" s="98">
        <v>1</v>
      </c>
      <c r="CT109" s="98">
        <v>1</v>
      </c>
      <c r="CU109" s="98">
        <v>1</v>
      </c>
      <c r="CV109" s="98">
        <v>2</v>
      </c>
      <c r="CW109" s="98">
        <v>2</v>
      </c>
      <c r="CX109" s="98">
        <v>1</v>
      </c>
      <c r="CY109" s="98">
        <v>0</v>
      </c>
      <c r="CZ109" s="98">
        <v>0</v>
      </c>
      <c r="DA109" s="472">
        <f t="shared" si="31"/>
        <v>10</v>
      </c>
      <c r="DB109" s="137">
        <v>0</v>
      </c>
      <c r="DC109" s="98">
        <v>0</v>
      </c>
      <c r="DD109" s="98">
        <v>0</v>
      </c>
      <c r="DE109" s="98">
        <v>5</v>
      </c>
      <c r="DF109" s="98">
        <v>1</v>
      </c>
      <c r="DG109" s="98">
        <v>1</v>
      </c>
      <c r="DH109" s="98">
        <v>1</v>
      </c>
      <c r="DI109" s="98">
        <v>0</v>
      </c>
      <c r="DJ109" s="98">
        <v>2</v>
      </c>
      <c r="DK109" s="98">
        <v>3</v>
      </c>
      <c r="DL109" s="98">
        <v>2</v>
      </c>
      <c r="DM109" s="568">
        <f t="shared" si="38"/>
        <v>8</v>
      </c>
      <c r="DN109" s="485">
        <f t="shared" si="39"/>
        <v>10</v>
      </c>
      <c r="DO109" s="474">
        <f t="shared" si="40"/>
        <v>15</v>
      </c>
      <c r="DP109" s="363">
        <f t="shared" si="16"/>
        <v>50</v>
      </c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  <c r="EG109" s="231"/>
      <c r="EH109" s="231"/>
      <c r="EI109" s="231"/>
      <c r="EJ109" s="231"/>
      <c r="EK109" s="231"/>
      <c r="EL109" s="231"/>
      <c r="EM109" s="231"/>
    </row>
    <row r="110" spans="1:3421" ht="20.100000000000001" customHeight="1" x14ac:dyDescent="0.25">
      <c r="A110" s="536"/>
      <c r="B110" s="170" t="s">
        <v>19</v>
      </c>
      <c r="C110" s="171" t="s">
        <v>20</v>
      </c>
      <c r="D110" s="175">
        <v>257</v>
      </c>
      <c r="E110" s="176">
        <v>212</v>
      </c>
      <c r="F110" s="176">
        <v>236</v>
      </c>
      <c r="G110" s="176">
        <v>254</v>
      </c>
      <c r="H110" s="176">
        <v>230</v>
      </c>
      <c r="I110" s="176">
        <v>237</v>
      </c>
      <c r="J110" s="176">
        <v>265</v>
      </c>
      <c r="K110" s="176">
        <v>232</v>
      </c>
      <c r="L110" s="176">
        <v>263</v>
      </c>
      <c r="M110" s="176">
        <v>235</v>
      </c>
      <c r="N110" s="176">
        <v>246</v>
      </c>
      <c r="O110" s="176">
        <v>256</v>
      </c>
      <c r="P110" s="168">
        <f t="shared" si="57"/>
        <v>2923</v>
      </c>
      <c r="Q110" s="177">
        <v>236</v>
      </c>
      <c r="R110" s="177">
        <v>211</v>
      </c>
      <c r="S110" s="177">
        <v>274</v>
      </c>
      <c r="T110" s="177">
        <v>250</v>
      </c>
      <c r="U110" s="177">
        <v>253</v>
      </c>
      <c r="V110" s="177">
        <v>241</v>
      </c>
      <c r="W110" s="177">
        <v>259</v>
      </c>
      <c r="X110" s="177">
        <v>266</v>
      </c>
      <c r="Y110" s="177">
        <v>268</v>
      </c>
      <c r="Z110" s="177">
        <v>253</v>
      </c>
      <c r="AA110" s="178">
        <v>245</v>
      </c>
      <c r="AB110" s="178">
        <v>279</v>
      </c>
      <c r="AC110" s="168">
        <f t="shared" si="58"/>
        <v>3035</v>
      </c>
      <c r="AD110" s="178">
        <v>235</v>
      </c>
      <c r="AE110" s="178">
        <v>238</v>
      </c>
      <c r="AF110" s="178">
        <v>243</v>
      </c>
      <c r="AG110" s="178">
        <v>229</v>
      </c>
      <c r="AH110" s="178">
        <v>261</v>
      </c>
      <c r="AI110" s="178">
        <v>247</v>
      </c>
      <c r="AJ110" s="178">
        <v>266</v>
      </c>
      <c r="AK110" s="178">
        <v>404</v>
      </c>
      <c r="AL110" s="178">
        <v>385</v>
      </c>
      <c r="AM110" s="240">
        <v>323</v>
      </c>
      <c r="AN110" s="240">
        <v>377</v>
      </c>
      <c r="AO110" s="240">
        <v>397</v>
      </c>
      <c r="AP110" s="137">
        <v>371</v>
      </c>
      <c r="AQ110" s="98">
        <v>372</v>
      </c>
      <c r="AR110" s="98">
        <v>449</v>
      </c>
      <c r="AS110" s="98">
        <v>351</v>
      </c>
      <c r="AT110" s="98">
        <v>435</v>
      </c>
      <c r="AU110" s="98">
        <v>371</v>
      </c>
      <c r="AV110" s="98">
        <v>387</v>
      </c>
      <c r="AW110" s="98">
        <v>416</v>
      </c>
      <c r="AX110" s="98">
        <v>382</v>
      </c>
      <c r="AY110" s="98">
        <v>413</v>
      </c>
      <c r="AZ110" s="98">
        <v>359</v>
      </c>
      <c r="BA110" s="98">
        <v>372</v>
      </c>
      <c r="BB110" s="137">
        <v>384</v>
      </c>
      <c r="BC110" s="98">
        <v>308</v>
      </c>
      <c r="BD110" s="98">
        <v>380</v>
      </c>
      <c r="BE110" s="98">
        <v>394</v>
      </c>
      <c r="BF110" s="98">
        <v>398</v>
      </c>
      <c r="BG110" s="98">
        <v>356</v>
      </c>
      <c r="BH110" s="98">
        <v>419</v>
      </c>
      <c r="BI110" s="98">
        <v>396</v>
      </c>
      <c r="BJ110" s="98">
        <v>394</v>
      </c>
      <c r="BK110" s="98">
        <v>442</v>
      </c>
      <c r="BL110" s="98">
        <v>434</v>
      </c>
      <c r="BM110" s="98">
        <v>449</v>
      </c>
      <c r="BN110" s="433">
        <f t="shared" si="59"/>
        <v>4754</v>
      </c>
      <c r="BO110" s="98">
        <v>444</v>
      </c>
      <c r="BP110" s="98">
        <v>407</v>
      </c>
      <c r="BQ110" s="98">
        <v>386</v>
      </c>
      <c r="BR110" s="98">
        <v>429</v>
      </c>
      <c r="BS110" s="98">
        <v>437</v>
      </c>
      <c r="BT110" s="98">
        <v>417</v>
      </c>
      <c r="BU110" s="98">
        <v>481</v>
      </c>
      <c r="BV110" s="98">
        <v>475</v>
      </c>
      <c r="BW110" s="98">
        <v>501</v>
      </c>
      <c r="BX110" s="98">
        <v>488</v>
      </c>
      <c r="BY110" s="98">
        <v>418</v>
      </c>
      <c r="BZ110" s="98">
        <v>482</v>
      </c>
      <c r="CA110" s="472">
        <f t="shared" si="33"/>
        <v>5365</v>
      </c>
      <c r="CB110" s="137">
        <v>396</v>
      </c>
      <c r="CC110" s="98">
        <v>362</v>
      </c>
      <c r="CD110" s="98">
        <v>448</v>
      </c>
      <c r="CE110" s="98">
        <v>419</v>
      </c>
      <c r="CF110" s="98">
        <v>439</v>
      </c>
      <c r="CG110" s="98">
        <v>437</v>
      </c>
      <c r="CH110" s="98">
        <v>463</v>
      </c>
      <c r="CI110" s="98">
        <v>412</v>
      </c>
      <c r="CJ110" s="98">
        <v>472</v>
      </c>
      <c r="CK110" s="98">
        <v>504</v>
      </c>
      <c r="CL110" s="98">
        <v>455</v>
      </c>
      <c r="CM110" s="241">
        <v>519</v>
      </c>
      <c r="CN110" s="433">
        <f t="shared" si="60"/>
        <v>5326</v>
      </c>
      <c r="CO110" s="98">
        <v>439</v>
      </c>
      <c r="CP110" s="98">
        <v>424</v>
      </c>
      <c r="CQ110" s="98">
        <v>495</v>
      </c>
      <c r="CR110" s="98">
        <v>487</v>
      </c>
      <c r="CS110" s="98">
        <v>480</v>
      </c>
      <c r="CT110" s="98">
        <v>493</v>
      </c>
      <c r="CU110" s="98">
        <v>435</v>
      </c>
      <c r="CV110" s="98">
        <v>541</v>
      </c>
      <c r="CW110" s="98">
        <v>564</v>
      </c>
      <c r="CX110" s="98">
        <v>530</v>
      </c>
      <c r="CY110" s="98">
        <v>549</v>
      </c>
      <c r="CZ110" s="98">
        <v>575</v>
      </c>
      <c r="DA110" s="472">
        <f t="shared" si="31"/>
        <v>6012</v>
      </c>
      <c r="DB110" s="137">
        <v>523</v>
      </c>
      <c r="DC110" s="98">
        <v>473</v>
      </c>
      <c r="DD110" s="98">
        <v>616</v>
      </c>
      <c r="DE110" s="98">
        <v>565</v>
      </c>
      <c r="DF110" s="98">
        <v>633</v>
      </c>
      <c r="DG110" s="98">
        <v>583</v>
      </c>
      <c r="DH110" s="98">
        <v>631</v>
      </c>
      <c r="DI110" s="98">
        <v>636</v>
      </c>
      <c r="DJ110" s="98">
        <v>638</v>
      </c>
      <c r="DK110" s="98">
        <v>698</v>
      </c>
      <c r="DL110" s="98">
        <v>666</v>
      </c>
      <c r="DM110" s="568">
        <f t="shared" si="38"/>
        <v>4807</v>
      </c>
      <c r="DN110" s="485">
        <f t="shared" si="39"/>
        <v>5437</v>
      </c>
      <c r="DO110" s="474">
        <f t="shared" si="40"/>
        <v>6662</v>
      </c>
      <c r="DP110" s="363">
        <f t="shared" si="16"/>
        <v>22.530807430568323</v>
      </c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  <c r="EF110" s="231"/>
      <c r="EG110" s="231"/>
      <c r="EH110" s="231"/>
      <c r="EI110" s="231"/>
      <c r="EJ110" s="231"/>
      <c r="EK110" s="231"/>
      <c r="EL110" s="231"/>
      <c r="EM110" s="231"/>
    </row>
    <row r="111" spans="1:3421" ht="20.100000000000001" customHeight="1" x14ac:dyDescent="0.3">
      <c r="A111" s="536"/>
      <c r="B111" s="463" t="s">
        <v>219</v>
      </c>
      <c r="C111" s="488" t="s">
        <v>222</v>
      </c>
      <c r="D111" s="175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68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8"/>
      <c r="AB111" s="178"/>
      <c r="AC111" s="16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240"/>
      <c r="AN111" s="240"/>
      <c r="AO111" s="240"/>
      <c r="AP111" s="137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137"/>
      <c r="BC111" s="98"/>
      <c r="BD111" s="98"/>
      <c r="BE111" s="98"/>
      <c r="BF111" s="98"/>
      <c r="BG111" s="98"/>
      <c r="BH111" s="98"/>
      <c r="BI111" s="98"/>
      <c r="BJ111" s="98"/>
      <c r="BK111" s="98"/>
      <c r="BL111" s="98"/>
      <c r="BM111" s="98"/>
      <c r="BN111" s="433"/>
      <c r="BO111" s="98"/>
      <c r="BP111" s="98"/>
      <c r="BQ111" s="98"/>
      <c r="BR111" s="98"/>
      <c r="BS111" s="98"/>
      <c r="BT111" s="98"/>
      <c r="BU111" s="98"/>
      <c r="BV111" s="98"/>
      <c r="BW111" s="98"/>
      <c r="BX111" s="98"/>
      <c r="BY111" s="98"/>
      <c r="BZ111" s="98"/>
      <c r="CA111" s="472"/>
      <c r="CB111" s="137">
        <v>0</v>
      </c>
      <c r="CC111" s="98">
        <v>0</v>
      </c>
      <c r="CD111" s="98">
        <v>0</v>
      </c>
      <c r="CE111" s="98">
        <v>0</v>
      </c>
      <c r="CF111" s="98">
        <v>0</v>
      </c>
      <c r="CG111" s="98">
        <v>0</v>
      </c>
      <c r="CH111" s="98">
        <v>0</v>
      </c>
      <c r="CI111" s="98">
        <v>0</v>
      </c>
      <c r="CJ111" s="98">
        <v>0</v>
      </c>
      <c r="CK111" s="98">
        <v>0</v>
      </c>
      <c r="CL111" s="98">
        <v>0</v>
      </c>
      <c r="CM111" s="241">
        <v>0</v>
      </c>
      <c r="CN111" s="433">
        <f t="shared" si="60"/>
        <v>0</v>
      </c>
      <c r="CO111" s="98">
        <v>0</v>
      </c>
      <c r="CP111" s="98">
        <v>0</v>
      </c>
      <c r="CQ111" s="98">
        <v>0</v>
      </c>
      <c r="CR111" s="98">
        <v>0</v>
      </c>
      <c r="CS111" s="98">
        <v>0</v>
      </c>
      <c r="CT111" s="98">
        <v>0</v>
      </c>
      <c r="CU111" s="98">
        <v>0</v>
      </c>
      <c r="CV111" s="98">
        <v>0</v>
      </c>
      <c r="CW111" s="98">
        <v>0</v>
      </c>
      <c r="CX111" s="98">
        <v>0</v>
      </c>
      <c r="CY111" s="98">
        <v>0</v>
      </c>
      <c r="CZ111" s="98">
        <v>0</v>
      </c>
      <c r="DA111" s="472">
        <f t="shared" si="31"/>
        <v>0</v>
      </c>
      <c r="DB111" s="137">
        <v>0</v>
      </c>
      <c r="DC111" s="98">
        <v>1</v>
      </c>
      <c r="DD111" s="98">
        <v>0</v>
      </c>
      <c r="DE111" s="98">
        <v>0</v>
      </c>
      <c r="DF111" s="98">
        <v>0</v>
      </c>
      <c r="DG111" s="98">
        <v>0</v>
      </c>
      <c r="DH111" s="98">
        <v>0</v>
      </c>
      <c r="DI111" s="98">
        <v>0</v>
      </c>
      <c r="DJ111" s="98">
        <v>0</v>
      </c>
      <c r="DK111" s="98">
        <v>0</v>
      </c>
      <c r="DL111" s="98">
        <v>0</v>
      </c>
      <c r="DM111" s="568">
        <f t="shared" si="38"/>
        <v>0</v>
      </c>
      <c r="DN111" s="485">
        <f t="shared" si="39"/>
        <v>0</v>
      </c>
      <c r="DO111" s="474">
        <f t="shared" si="40"/>
        <v>1</v>
      </c>
      <c r="DP111" s="363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  <c r="EG111" s="231"/>
      <c r="EH111" s="231"/>
      <c r="EI111" s="231"/>
      <c r="EJ111" s="231"/>
      <c r="EK111" s="231"/>
      <c r="EL111" s="231"/>
      <c r="EM111" s="231"/>
    </row>
    <row r="112" spans="1:3421" ht="20.100000000000001" customHeight="1" x14ac:dyDescent="0.25">
      <c r="A112" s="536"/>
      <c r="B112" s="110" t="s">
        <v>26</v>
      </c>
      <c r="C112" s="129" t="s">
        <v>124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168">
        <f t="shared" si="57"/>
        <v>0</v>
      </c>
      <c r="Q112" s="177">
        <v>0</v>
      </c>
      <c r="R112" s="177">
        <v>0</v>
      </c>
      <c r="S112" s="177">
        <v>0</v>
      </c>
      <c r="T112" s="177">
        <v>0</v>
      </c>
      <c r="U112" s="177">
        <v>0</v>
      </c>
      <c r="V112" s="177">
        <v>0</v>
      </c>
      <c r="W112" s="177">
        <v>0</v>
      </c>
      <c r="X112" s="177">
        <v>0</v>
      </c>
      <c r="Y112" s="177">
        <v>0</v>
      </c>
      <c r="Z112" s="177">
        <v>0</v>
      </c>
      <c r="AA112" s="178">
        <v>0</v>
      </c>
      <c r="AB112" s="178">
        <v>0</v>
      </c>
      <c r="AC112" s="168">
        <f t="shared" si="58"/>
        <v>0</v>
      </c>
      <c r="AD112" s="178">
        <v>0</v>
      </c>
      <c r="AE112" s="178">
        <v>0</v>
      </c>
      <c r="AF112" s="178">
        <v>0</v>
      </c>
      <c r="AG112" s="178">
        <v>0</v>
      </c>
      <c r="AH112" s="178">
        <v>0</v>
      </c>
      <c r="AI112" s="178">
        <v>0</v>
      </c>
      <c r="AJ112" s="178">
        <v>0</v>
      </c>
      <c r="AK112" s="178">
        <v>0</v>
      </c>
      <c r="AL112" s="178">
        <v>0</v>
      </c>
      <c r="AM112" s="178">
        <v>0</v>
      </c>
      <c r="AN112" s="178">
        <v>0</v>
      </c>
      <c r="AO112" s="178">
        <v>0</v>
      </c>
      <c r="AP112" s="248">
        <v>0</v>
      </c>
      <c r="AQ112" s="178">
        <v>0</v>
      </c>
      <c r="AR112" s="178">
        <v>0</v>
      </c>
      <c r="AS112" s="178">
        <v>0</v>
      </c>
      <c r="AT112" s="178">
        <v>0</v>
      </c>
      <c r="AU112" s="178">
        <v>0</v>
      </c>
      <c r="AV112" s="178">
        <v>0</v>
      </c>
      <c r="AW112" s="178">
        <v>0</v>
      </c>
      <c r="AX112" s="178">
        <v>0</v>
      </c>
      <c r="AY112" s="178">
        <v>0</v>
      </c>
      <c r="AZ112" s="178">
        <v>0</v>
      </c>
      <c r="BA112" s="178">
        <v>0</v>
      </c>
      <c r="BB112" s="248">
        <v>0</v>
      </c>
      <c r="BC112" s="178">
        <v>0</v>
      </c>
      <c r="BD112" s="178">
        <v>0</v>
      </c>
      <c r="BE112" s="178">
        <v>0</v>
      </c>
      <c r="BF112" s="178">
        <v>0</v>
      </c>
      <c r="BG112" s="178">
        <v>0</v>
      </c>
      <c r="BH112" s="178">
        <v>0</v>
      </c>
      <c r="BI112" s="178">
        <v>0</v>
      </c>
      <c r="BJ112" s="178">
        <v>0</v>
      </c>
      <c r="BK112" s="178">
        <v>0</v>
      </c>
      <c r="BL112" s="178">
        <v>0</v>
      </c>
      <c r="BM112" s="178">
        <v>0</v>
      </c>
      <c r="BN112" s="433">
        <f t="shared" si="59"/>
        <v>0</v>
      </c>
      <c r="BO112" s="178">
        <v>0</v>
      </c>
      <c r="BP112" s="178">
        <v>0</v>
      </c>
      <c r="BQ112" s="178">
        <v>0</v>
      </c>
      <c r="BR112" s="178">
        <v>0</v>
      </c>
      <c r="BS112" s="178">
        <v>0</v>
      </c>
      <c r="BT112" s="178">
        <v>0</v>
      </c>
      <c r="BU112" s="178">
        <v>0</v>
      </c>
      <c r="BV112" s="178">
        <v>0</v>
      </c>
      <c r="BW112" s="178">
        <v>12</v>
      </c>
      <c r="BX112" s="178">
        <v>50</v>
      </c>
      <c r="BY112" s="178">
        <v>12</v>
      </c>
      <c r="BZ112" s="178">
        <v>26</v>
      </c>
      <c r="CA112" s="472">
        <f t="shared" si="33"/>
        <v>100</v>
      </c>
      <c r="CB112" s="248">
        <v>16</v>
      </c>
      <c r="CC112" s="178">
        <v>22</v>
      </c>
      <c r="CD112" s="178">
        <v>17</v>
      </c>
      <c r="CE112" s="178">
        <v>38</v>
      </c>
      <c r="CF112" s="178">
        <v>33</v>
      </c>
      <c r="CG112" s="178">
        <v>20</v>
      </c>
      <c r="CH112" s="178">
        <v>20</v>
      </c>
      <c r="CI112" s="178">
        <v>15</v>
      </c>
      <c r="CJ112" s="178">
        <v>6</v>
      </c>
      <c r="CK112" s="178">
        <v>9</v>
      </c>
      <c r="CL112" s="178">
        <v>16</v>
      </c>
      <c r="CM112" s="428">
        <v>23</v>
      </c>
      <c r="CN112" s="433">
        <f t="shared" si="60"/>
        <v>235</v>
      </c>
      <c r="CO112" s="178">
        <v>27</v>
      </c>
      <c r="CP112" s="178">
        <v>23</v>
      </c>
      <c r="CQ112" s="178">
        <v>44</v>
      </c>
      <c r="CR112" s="178">
        <v>34</v>
      </c>
      <c r="CS112" s="178">
        <v>35</v>
      </c>
      <c r="CT112" s="178">
        <v>28</v>
      </c>
      <c r="CU112" s="178">
        <v>32</v>
      </c>
      <c r="CV112" s="178">
        <v>48</v>
      </c>
      <c r="CW112" s="178">
        <v>45</v>
      </c>
      <c r="CX112" s="178">
        <v>71</v>
      </c>
      <c r="CY112" s="178">
        <v>53</v>
      </c>
      <c r="CZ112" s="178">
        <v>53</v>
      </c>
      <c r="DA112" s="472">
        <f t="shared" si="31"/>
        <v>493</v>
      </c>
      <c r="DB112" s="248">
        <v>18</v>
      </c>
      <c r="DC112" s="178">
        <v>37</v>
      </c>
      <c r="DD112" s="178">
        <v>44</v>
      </c>
      <c r="DE112" s="178">
        <v>55</v>
      </c>
      <c r="DF112" s="178">
        <v>42</v>
      </c>
      <c r="DG112" s="178">
        <v>27</v>
      </c>
      <c r="DH112" s="178">
        <v>41</v>
      </c>
      <c r="DI112" s="178">
        <v>25</v>
      </c>
      <c r="DJ112" s="178">
        <v>33</v>
      </c>
      <c r="DK112" s="178">
        <v>65</v>
      </c>
      <c r="DL112" s="178">
        <v>48</v>
      </c>
      <c r="DM112" s="568">
        <f t="shared" si="38"/>
        <v>212</v>
      </c>
      <c r="DN112" s="485">
        <f t="shared" si="39"/>
        <v>440</v>
      </c>
      <c r="DO112" s="474">
        <f t="shared" si="40"/>
        <v>435</v>
      </c>
      <c r="DP112" s="363">
        <f t="shared" si="16"/>
        <v>-1.1363636363636354</v>
      </c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  <c r="EG112" s="231"/>
      <c r="EH112" s="231"/>
      <c r="EI112" s="231"/>
      <c r="EJ112" s="231"/>
      <c r="EK112" s="231"/>
      <c r="EL112" s="231"/>
      <c r="EM112" s="231"/>
    </row>
    <row r="113" spans="1:143" ht="20.100000000000001" customHeight="1" x14ac:dyDescent="0.25">
      <c r="A113" s="536"/>
      <c r="B113" s="110" t="s">
        <v>150</v>
      </c>
      <c r="C113" s="129" t="s">
        <v>154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f t="shared" si="59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234</v>
      </c>
      <c r="CA113" s="472">
        <f t="shared" si="33"/>
        <v>234</v>
      </c>
      <c r="CB113" s="137">
        <v>225</v>
      </c>
      <c r="CC113" s="98">
        <v>205</v>
      </c>
      <c r="CD113" s="98">
        <v>265</v>
      </c>
      <c r="CE113" s="98">
        <v>245</v>
      </c>
      <c r="CF113" s="98">
        <v>225</v>
      </c>
      <c r="CG113" s="98">
        <v>256</v>
      </c>
      <c r="CH113" s="98">
        <v>247</v>
      </c>
      <c r="CI113" s="98">
        <v>242</v>
      </c>
      <c r="CJ113" s="98">
        <v>261</v>
      </c>
      <c r="CK113" s="98">
        <v>268</v>
      </c>
      <c r="CL113" s="98">
        <v>244</v>
      </c>
      <c r="CM113" s="241">
        <v>272</v>
      </c>
      <c r="CN113" s="433">
        <f t="shared" si="60"/>
        <v>2955</v>
      </c>
      <c r="CO113" s="98">
        <v>240</v>
      </c>
      <c r="CP113" s="98">
        <v>239</v>
      </c>
      <c r="CQ113" s="98">
        <v>255</v>
      </c>
      <c r="CR113" s="98">
        <v>240</v>
      </c>
      <c r="CS113" s="98">
        <v>244</v>
      </c>
      <c r="CT113" s="98">
        <v>250</v>
      </c>
      <c r="CU113" s="98">
        <v>242</v>
      </c>
      <c r="CV113" s="98">
        <v>266</v>
      </c>
      <c r="CW113" s="98">
        <v>264</v>
      </c>
      <c r="CX113" s="98">
        <v>239</v>
      </c>
      <c r="CY113" s="98">
        <v>241</v>
      </c>
      <c r="CZ113" s="98">
        <v>256</v>
      </c>
      <c r="DA113" s="472">
        <f t="shared" si="31"/>
        <v>2976</v>
      </c>
      <c r="DB113" s="137">
        <v>243</v>
      </c>
      <c r="DC113" s="98">
        <v>198</v>
      </c>
      <c r="DD113" s="98">
        <v>276</v>
      </c>
      <c r="DE113" s="98">
        <v>228</v>
      </c>
      <c r="DF113" s="98">
        <v>268</v>
      </c>
      <c r="DG113" s="98">
        <v>273</v>
      </c>
      <c r="DH113" s="98">
        <v>247</v>
      </c>
      <c r="DI113" s="98">
        <v>291</v>
      </c>
      <c r="DJ113" s="98">
        <v>275</v>
      </c>
      <c r="DK113" s="98">
        <v>302</v>
      </c>
      <c r="DL113" s="98">
        <v>287</v>
      </c>
      <c r="DM113" s="568">
        <f t="shared" si="38"/>
        <v>2683</v>
      </c>
      <c r="DN113" s="485">
        <f t="shared" si="39"/>
        <v>2720</v>
      </c>
      <c r="DO113" s="474">
        <f t="shared" si="40"/>
        <v>2888</v>
      </c>
      <c r="DP113" s="363">
        <f t="shared" si="16"/>
        <v>6.1764705882352944</v>
      </c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  <c r="EF113" s="231"/>
      <c r="EG113" s="231"/>
      <c r="EH113" s="231"/>
      <c r="EI113" s="231"/>
      <c r="EJ113" s="231"/>
      <c r="EK113" s="231"/>
      <c r="EL113" s="231"/>
      <c r="EM113" s="231"/>
    </row>
    <row r="114" spans="1:143" ht="20.100000000000001" customHeight="1" x14ac:dyDescent="0.25">
      <c r="A114" s="536"/>
      <c r="B114" s="110" t="s">
        <v>148</v>
      </c>
      <c r="C114" s="129" t="s">
        <v>153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f t="shared" si="59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161</v>
      </c>
      <c r="CA114" s="472">
        <f t="shared" si="33"/>
        <v>161</v>
      </c>
      <c r="CB114" s="137">
        <v>155</v>
      </c>
      <c r="CC114" s="98">
        <v>127</v>
      </c>
      <c r="CD114" s="98">
        <v>178</v>
      </c>
      <c r="CE114" s="98">
        <v>148</v>
      </c>
      <c r="CF114" s="98">
        <v>149</v>
      </c>
      <c r="CG114" s="98">
        <v>160</v>
      </c>
      <c r="CH114" s="98">
        <v>160</v>
      </c>
      <c r="CI114" s="98">
        <v>150</v>
      </c>
      <c r="CJ114" s="98">
        <v>161</v>
      </c>
      <c r="CK114" s="98">
        <v>163</v>
      </c>
      <c r="CL114" s="98">
        <v>121</v>
      </c>
      <c r="CM114" s="241">
        <v>135</v>
      </c>
      <c r="CN114" s="433">
        <f t="shared" si="60"/>
        <v>1807</v>
      </c>
      <c r="CO114" s="98">
        <v>130</v>
      </c>
      <c r="CP114" s="98">
        <v>114</v>
      </c>
      <c r="CQ114" s="98">
        <v>144</v>
      </c>
      <c r="CR114" s="98">
        <v>142</v>
      </c>
      <c r="CS114" s="98">
        <v>116</v>
      </c>
      <c r="CT114" s="98">
        <v>114</v>
      </c>
      <c r="CU114" s="98">
        <v>120</v>
      </c>
      <c r="CV114" s="98">
        <v>114</v>
      </c>
      <c r="CW114" s="98">
        <v>119</v>
      </c>
      <c r="CX114" s="98">
        <v>114</v>
      </c>
      <c r="CY114" s="98">
        <v>117</v>
      </c>
      <c r="CZ114" s="98">
        <v>138</v>
      </c>
      <c r="DA114" s="472">
        <f t="shared" si="31"/>
        <v>1482</v>
      </c>
      <c r="DB114" s="137">
        <v>144</v>
      </c>
      <c r="DC114" s="98">
        <v>103</v>
      </c>
      <c r="DD114" s="98">
        <v>142</v>
      </c>
      <c r="DE114" s="98">
        <v>124</v>
      </c>
      <c r="DF114" s="98">
        <v>163</v>
      </c>
      <c r="DG114" s="98">
        <v>145</v>
      </c>
      <c r="DH114" s="98">
        <v>134</v>
      </c>
      <c r="DI114" s="98">
        <v>186</v>
      </c>
      <c r="DJ114" s="98">
        <v>159</v>
      </c>
      <c r="DK114" s="98">
        <v>161</v>
      </c>
      <c r="DL114" s="98">
        <v>153</v>
      </c>
      <c r="DM114" s="568">
        <f t="shared" si="38"/>
        <v>1672</v>
      </c>
      <c r="DN114" s="485">
        <f t="shared" si="39"/>
        <v>1344</v>
      </c>
      <c r="DO114" s="474">
        <f t="shared" si="40"/>
        <v>1614</v>
      </c>
      <c r="DP114" s="363">
        <f t="shared" si="16"/>
        <v>20.089285714285722</v>
      </c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  <c r="EG114" s="231"/>
      <c r="EH114" s="231"/>
      <c r="EI114" s="231"/>
      <c r="EJ114" s="231"/>
      <c r="EK114" s="231"/>
      <c r="EL114" s="231"/>
      <c r="EM114" s="231"/>
    </row>
    <row r="115" spans="1:143" ht="20.100000000000001" customHeight="1" x14ac:dyDescent="0.25">
      <c r="A115" s="536"/>
      <c r="B115" s="110" t="s">
        <v>151</v>
      </c>
      <c r="C115" s="129" t="s">
        <v>155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363">
        <v>0</v>
      </c>
      <c r="Q115" s="176">
        <v>0</v>
      </c>
      <c r="R115" s="176">
        <v>0</v>
      </c>
      <c r="S115" s="176">
        <v>0</v>
      </c>
      <c r="T115" s="176">
        <v>0</v>
      </c>
      <c r="U115" s="176">
        <v>0</v>
      </c>
      <c r="V115" s="176">
        <v>0</v>
      </c>
      <c r="W115" s="176">
        <v>0</v>
      </c>
      <c r="X115" s="176">
        <v>0</v>
      </c>
      <c r="Y115" s="176">
        <v>0</v>
      </c>
      <c r="Z115" s="176">
        <v>0</v>
      </c>
      <c r="AA115" s="176">
        <v>0</v>
      </c>
      <c r="AB115" s="176">
        <v>0</v>
      </c>
      <c r="AC115" s="392">
        <v>0</v>
      </c>
      <c r="AD115" s="176">
        <v>0</v>
      </c>
      <c r="AE115" s="176">
        <v>0</v>
      </c>
      <c r="AF115" s="176">
        <v>0</v>
      </c>
      <c r="AG115" s="176">
        <v>0</v>
      </c>
      <c r="AH115" s="176">
        <v>0</v>
      </c>
      <c r="AI115" s="176">
        <v>0</v>
      </c>
      <c r="AJ115" s="176">
        <v>0</v>
      </c>
      <c r="AK115" s="176">
        <v>0</v>
      </c>
      <c r="AL115" s="176">
        <v>0</v>
      </c>
      <c r="AM115" s="176">
        <v>0</v>
      </c>
      <c r="AN115" s="176">
        <v>0</v>
      </c>
      <c r="AO115" s="176">
        <v>0</v>
      </c>
      <c r="AP115" s="137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7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3">
        <f t="shared" si="59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57</v>
      </c>
      <c r="CA115" s="472">
        <f t="shared" si="33"/>
        <v>57</v>
      </c>
      <c r="CB115" s="137">
        <v>41</v>
      </c>
      <c r="CC115" s="98">
        <v>27</v>
      </c>
      <c r="CD115" s="98">
        <v>17</v>
      </c>
      <c r="CE115" s="98">
        <v>23</v>
      </c>
      <c r="CF115" s="98">
        <v>9</v>
      </c>
      <c r="CG115" s="98">
        <v>9</v>
      </c>
      <c r="CH115" s="98">
        <v>7</v>
      </c>
      <c r="CI115" s="98">
        <v>10</v>
      </c>
      <c r="CJ115" s="98">
        <v>6</v>
      </c>
      <c r="CK115" s="98">
        <v>6</v>
      </c>
      <c r="CL115" s="98">
        <v>11</v>
      </c>
      <c r="CM115" s="241">
        <v>19</v>
      </c>
      <c r="CN115" s="433">
        <f t="shared" si="60"/>
        <v>185</v>
      </c>
      <c r="CO115" s="98">
        <v>20</v>
      </c>
      <c r="CP115" s="98">
        <v>20</v>
      </c>
      <c r="CQ115" s="98">
        <v>21</v>
      </c>
      <c r="CR115" s="98">
        <v>17</v>
      </c>
      <c r="CS115" s="98">
        <v>20</v>
      </c>
      <c r="CT115" s="98">
        <v>16</v>
      </c>
      <c r="CU115" s="98">
        <v>18</v>
      </c>
      <c r="CV115" s="98">
        <v>19</v>
      </c>
      <c r="CW115" s="98">
        <v>13</v>
      </c>
      <c r="CX115" s="98">
        <v>19</v>
      </c>
      <c r="CY115" s="98">
        <v>12</v>
      </c>
      <c r="CZ115" s="98">
        <v>14</v>
      </c>
      <c r="DA115" s="472">
        <f t="shared" si="31"/>
        <v>209</v>
      </c>
      <c r="DB115" s="137">
        <v>16</v>
      </c>
      <c r="DC115" s="98">
        <v>11</v>
      </c>
      <c r="DD115" s="98">
        <v>20</v>
      </c>
      <c r="DE115" s="98">
        <v>11</v>
      </c>
      <c r="DF115" s="98">
        <v>20</v>
      </c>
      <c r="DG115" s="98">
        <v>16</v>
      </c>
      <c r="DH115" s="98">
        <v>15</v>
      </c>
      <c r="DI115" s="98">
        <v>12</v>
      </c>
      <c r="DJ115" s="98">
        <v>11</v>
      </c>
      <c r="DK115" s="98">
        <v>10</v>
      </c>
      <c r="DL115" s="98">
        <v>11</v>
      </c>
      <c r="DM115" s="568">
        <f t="shared" si="38"/>
        <v>166</v>
      </c>
      <c r="DN115" s="485">
        <f t="shared" si="39"/>
        <v>195</v>
      </c>
      <c r="DO115" s="474">
        <f t="shared" si="40"/>
        <v>153</v>
      </c>
      <c r="DP115" s="363">
        <f t="shared" si="16"/>
        <v>-21.53846153846154</v>
      </c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  <c r="EF115" s="231"/>
      <c r="EG115" s="231"/>
      <c r="EH115" s="231"/>
      <c r="EI115" s="231"/>
      <c r="EJ115" s="231"/>
      <c r="EK115" s="231"/>
      <c r="EL115" s="231"/>
      <c r="EM115" s="231"/>
    </row>
    <row r="116" spans="1:143" ht="20.100000000000001" customHeight="1" x14ac:dyDescent="0.25">
      <c r="A116" s="536"/>
      <c r="B116" s="110" t="s">
        <v>123</v>
      </c>
      <c r="C116" s="129" t="s">
        <v>125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f>SUM(D116:O116)</f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f>SUM(Q116:AB116)</f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f t="shared" si="59"/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f t="shared" si="33"/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f t="shared" si="60"/>
        <v>0</v>
      </c>
      <c r="CO116" s="178">
        <v>0</v>
      </c>
      <c r="CP116" s="178">
        <v>0</v>
      </c>
      <c r="CQ116" s="178">
        <v>0</v>
      </c>
      <c r="CR116" s="178">
        <v>0</v>
      </c>
      <c r="CS116" s="178">
        <v>0</v>
      </c>
      <c r="CT116" s="178">
        <v>0</v>
      </c>
      <c r="CU116" s="178">
        <v>0</v>
      </c>
      <c r="CV116" s="178">
        <v>0</v>
      </c>
      <c r="CW116" s="178">
        <v>0</v>
      </c>
      <c r="CX116" s="178">
        <v>0</v>
      </c>
      <c r="CY116" s="178">
        <v>0</v>
      </c>
      <c r="CZ116" s="178">
        <v>0</v>
      </c>
      <c r="DA116" s="472">
        <f t="shared" si="31"/>
        <v>0</v>
      </c>
      <c r="DB116" s="248">
        <v>0</v>
      </c>
      <c r="DC116" s="178">
        <v>0</v>
      </c>
      <c r="DD116" s="178">
        <v>0</v>
      </c>
      <c r="DE116" s="178">
        <v>0</v>
      </c>
      <c r="DF116" s="178">
        <v>0</v>
      </c>
      <c r="DG116" s="178">
        <v>0</v>
      </c>
      <c r="DH116" s="178">
        <v>0</v>
      </c>
      <c r="DI116" s="178">
        <v>0</v>
      </c>
      <c r="DJ116" s="178">
        <v>0</v>
      </c>
      <c r="DK116" s="178">
        <v>0</v>
      </c>
      <c r="DL116" s="178">
        <v>0</v>
      </c>
      <c r="DM116" s="568">
        <f t="shared" si="38"/>
        <v>0</v>
      </c>
      <c r="DN116" s="485">
        <f t="shared" si="39"/>
        <v>0</v>
      </c>
      <c r="DO116" s="474">
        <f t="shared" si="40"/>
        <v>0</v>
      </c>
      <c r="DP116" s="363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  <c r="EF116" s="231"/>
      <c r="EG116" s="231"/>
      <c r="EH116" s="231"/>
      <c r="EI116" s="231"/>
      <c r="EJ116" s="231"/>
      <c r="EK116" s="231"/>
      <c r="EL116" s="231"/>
      <c r="EM116" s="231"/>
    </row>
    <row r="117" spans="1:143" ht="20.100000000000001" customHeight="1" x14ac:dyDescent="0.25">
      <c r="A117" s="536"/>
      <c r="B117" s="110" t="s">
        <v>179</v>
      </c>
      <c r="C117" s="464" t="s">
        <v>213</v>
      </c>
      <c r="D117" s="175">
        <v>0</v>
      </c>
      <c r="E117" s="176">
        <v>0</v>
      </c>
      <c r="F117" s="176">
        <v>0</v>
      </c>
      <c r="G117" s="176">
        <v>0</v>
      </c>
      <c r="H117" s="176">
        <v>0</v>
      </c>
      <c r="I117" s="176">
        <v>0</v>
      </c>
      <c r="J117" s="176">
        <v>0</v>
      </c>
      <c r="K117" s="176">
        <v>0</v>
      </c>
      <c r="L117" s="176">
        <v>0</v>
      </c>
      <c r="M117" s="176">
        <v>0</v>
      </c>
      <c r="N117" s="176">
        <v>0</v>
      </c>
      <c r="O117" s="176">
        <v>0</v>
      </c>
      <c r="P117" s="168">
        <f>SUM(D117:O117)</f>
        <v>0</v>
      </c>
      <c r="Q117" s="177">
        <v>0</v>
      </c>
      <c r="R117" s="177">
        <v>0</v>
      </c>
      <c r="S117" s="177">
        <v>0</v>
      </c>
      <c r="T117" s="177">
        <v>0</v>
      </c>
      <c r="U117" s="177">
        <v>0</v>
      </c>
      <c r="V117" s="177">
        <v>0</v>
      </c>
      <c r="W117" s="177">
        <v>0</v>
      </c>
      <c r="X117" s="177">
        <v>0</v>
      </c>
      <c r="Y117" s="177">
        <v>0</v>
      </c>
      <c r="Z117" s="177">
        <v>0</v>
      </c>
      <c r="AA117" s="178">
        <v>0</v>
      </c>
      <c r="AB117" s="178">
        <v>0</v>
      </c>
      <c r="AC117" s="168">
        <f>SUM(Q117:AB117)</f>
        <v>0</v>
      </c>
      <c r="AD117" s="178">
        <v>0</v>
      </c>
      <c r="AE117" s="178">
        <v>0</v>
      </c>
      <c r="AF117" s="178">
        <v>0</v>
      </c>
      <c r="AG117" s="178">
        <v>0</v>
      </c>
      <c r="AH117" s="178">
        <v>0</v>
      </c>
      <c r="AI117" s="178">
        <v>0</v>
      </c>
      <c r="AJ117" s="178">
        <v>0</v>
      </c>
      <c r="AK117" s="178">
        <v>0</v>
      </c>
      <c r="AL117" s="178">
        <v>0</v>
      </c>
      <c r="AM117" s="178">
        <v>0</v>
      </c>
      <c r="AN117" s="178">
        <v>0</v>
      </c>
      <c r="AO117" s="178">
        <v>0</v>
      </c>
      <c r="AP117" s="248">
        <v>0</v>
      </c>
      <c r="AQ117" s="178">
        <v>0</v>
      </c>
      <c r="AR117" s="178">
        <v>0</v>
      </c>
      <c r="AS117" s="178">
        <v>0</v>
      </c>
      <c r="AT117" s="178">
        <v>0</v>
      </c>
      <c r="AU117" s="178">
        <v>0</v>
      </c>
      <c r="AV117" s="178">
        <v>0</v>
      </c>
      <c r="AW117" s="178">
        <v>0</v>
      </c>
      <c r="AX117" s="178">
        <v>0</v>
      </c>
      <c r="AY117" s="178">
        <v>0</v>
      </c>
      <c r="AZ117" s="178">
        <v>0</v>
      </c>
      <c r="BA117" s="178">
        <v>0</v>
      </c>
      <c r="BB117" s="248">
        <v>0</v>
      </c>
      <c r="BC117" s="178">
        <v>0</v>
      </c>
      <c r="BD117" s="178">
        <v>0</v>
      </c>
      <c r="BE117" s="178">
        <v>0</v>
      </c>
      <c r="BF117" s="178">
        <v>0</v>
      </c>
      <c r="BG117" s="178">
        <v>0</v>
      </c>
      <c r="BH117" s="178">
        <v>0</v>
      </c>
      <c r="BI117" s="178">
        <v>0</v>
      </c>
      <c r="BJ117" s="178">
        <v>0</v>
      </c>
      <c r="BK117" s="178">
        <v>0</v>
      </c>
      <c r="BL117" s="178">
        <v>0</v>
      </c>
      <c r="BM117" s="178">
        <v>0</v>
      </c>
      <c r="BN117" s="433">
        <f t="shared" si="59"/>
        <v>0</v>
      </c>
      <c r="BO117" s="178">
        <v>0</v>
      </c>
      <c r="BP117" s="178">
        <v>0</v>
      </c>
      <c r="BQ117" s="178">
        <v>0</v>
      </c>
      <c r="BR117" s="178">
        <v>0</v>
      </c>
      <c r="BS117" s="178">
        <v>0</v>
      </c>
      <c r="BT117" s="178">
        <v>0</v>
      </c>
      <c r="BU117" s="178">
        <v>0</v>
      </c>
      <c r="BV117" s="178">
        <v>0</v>
      </c>
      <c r="BW117" s="178">
        <v>0</v>
      </c>
      <c r="BX117" s="178">
        <v>0</v>
      </c>
      <c r="BY117" s="178">
        <v>0</v>
      </c>
      <c r="BZ117" s="178">
        <v>0</v>
      </c>
      <c r="CA117" s="472">
        <f t="shared" si="33"/>
        <v>0</v>
      </c>
      <c r="CB117" s="248">
        <v>0</v>
      </c>
      <c r="CC117" s="178">
        <v>0</v>
      </c>
      <c r="CD117" s="178">
        <v>0</v>
      </c>
      <c r="CE117" s="178">
        <v>0</v>
      </c>
      <c r="CF117" s="178">
        <v>0</v>
      </c>
      <c r="CG117" s="178">
        <v>0</v>
      </c>
      <c r="CH117" s="178">
        <v>0</v>
      </c>
      <c r="CI117" s="178">
        <v>0</v>
      </c>
      <c r="CJ117" s="178">
        <v>0</v>
      </c>
      <c r="CK117" s="178">
        <v>0</v>
      </c>
      <c r="CL117" s="178">
        <v>0</v>
      </c>
      <c r="CM117" s="428">
        <v>0</v>
      </c>
      <c r="CN117" s="433">
        <f t="shared" si="60"/>
        <v>0</v>
      </c>
      <c r="CO117" s="178">
        <v>0</v>
      </c>
      <c r="CP117" s="178">
        <v>0</v>
      </c>
      <c r="CQ117" s="178">
        <v>0</v>
      </c>
      <c r="CR117" s="178">
        <v>1</v>
      </c>
      <c r="CS117" s="178">
        <v>1</v>
      </c>
      <c r="CT117" s="178">
        <v>0</v>
      </c>
      <c r="CU117" s="178">
        <v>6</v>
      </c>
      <c r="CV117" s="178">
        <v>6</v>
      </c>
      <c r="CW117" s="178">
        <v>3</v>
      </c>
      <c r="CX117" s="178">
        <v>2</v>
      </c>
      <c r="CY117" s="178">
        <v>7</v>
      </c>
      <c r="CZ117" s="178">
        <v>23</v>
      </c>
      <c r="DA117" s="472">
        <f t="shared" si="31"/>
        <v>49</v>
      </c>
      <c r="DB117" s="248">
        <v>5</v>
      </c>
      <c r="DC117" s="178">
        <v>1</v>
      </c>
      <c r="DD117" s="178">
        <v>2</v>
      </c>
      <c r="DE117" s="178">
        <v>1</v>
      </c>
      <c r="DF117" s="178">
        <v>1</v>
      </c>
      <c r="DG117" s="178">
        <v>2</v>
      </c>
      <c r="DH117" s="178">
        <v>2</v>
      </c>
      <c r="DI117" s="178">
        <v>4</v>
      </c>
      <c r="DJ117" s="178">
        <v>3</v>
      </c>
      <c r="DK117" s="178">
        <v>5</v>
      </c>
      <c r="DL117" s="178">
        <v>1</v>
      </c>
      <c r="DM117" s="568">
        <f t="shared" si="38"/>
        <v>0</v>
      </c>
      <c r="DN117" s="485">
        <f t="shared" si="39"/>
        <v>26</v>
      </c>
      <c r="DO117" s="474">
        <f t="shared" si="40"/>
        <v>27</v>
      </c>
      <c r="DP117" s="363">
        <f t="shared" si="16"/>
        <v>3.8461538461538547</v>
      </c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  <c r="EG117" s="231"/>
      <c r="EH117" s="231"/>
      <c r="EI117" s="231"/>
      <c r="EJ117" s="231"/>
      <c r="EK117" s="231"/>
      <c r="EL117" s="231"/>
      <c r="EM117" s="231"/>
    </row>
    <row r="118" spans="1:143" ht="19.5" customHeight="1" x14ac:dyDescent="0.25">
      <c r="A118" s="536"/>
      <c r="B118" s="170" t="s">
        <v>17</v>
      </c>
      <c r="C118" s="171" t="s">
        <v>18</v>
      </c>
      <c r="D118" s="175">
        <v>217</v>
      </c>
      <c r="E118" s="176">
        <v>201</v>
      </c>
      <c r="F118" s="176">
        <v>256</v>
      </c>
      <c r="G118" s="176">
        <v>235</v>
      </c>
      <c r="H118" s="176">
        <v>218</v>
      </c>
      <c r="I118" s="176">
        <v>246</v>
      </c>
      <c r="J118" s="176">
        <v>245</v>
      </c>
      <c r="K118" s="176">
        <v>227</v>
      </c>
      <c r="L118" s="176">
        <v>257</v>
      </c>
      <c r="M118" s="176">
        <v>262</v>
      </c>
      <c r="N118" s="176">
        <v>237</v>
      </c>
      <c r="O118" s="176">
        <v>260</v>
      </c>
      <c r="P118" s="168">
        <f>SUM(D118:O118)</f>
        <v>2861</v>
      </c>
      <c r="Q118" s="177">
        <v>219</v>
      </c>
      <c r="R118" s="177">
        <v>223</v>
      </c>
      <c r="S118" s="177">
        <v>287</v>
      </c>
      <c r="T118" s="177">
        <v>251</v>
      </c>
      <c r="U118" s="177">
        <v>256</v>
      </c>
      <c r="V118" s="177">
        <v>258</v>
      </c>
      <c r="W118" s="177">
        <v>274</v>
      </c>
      <c r="X118" s="177">
        <v>257</v>
      </c>
      <c r="Y118" s="177">
        <v>274</v>
      </c>
      <c r="Z118" s="177">
        <v>268</v>
      </c>
      <c r="AA118" s="178">
        <v>276</v>
      </c>
      <c r="AB118" s="178">
        <v>292</v>
      </c>
      <c r="AC118" s="168">
        <f>SUM(Q118:AB118)</f>
        <v>3135</v>
      </c>
      <c r="AD118" s="178">
        <v>268</v>
      </c>
      <c r="AE118" s="178">
        <v>241</v>
      </c>
      <c r="AF118" s="178">
        <v>273</v>
      </c>
      <c r="AG118" s="178">
        <v>283</v>
      </c>
      <c r="AH118" s="178">
        <v>284</v>
      </c>
      <c r="AI118" s="178">
        <v>280</v>
      </c>
      <c r="AJ118" s="178">
        <v>298</v>
      </c>
      <c r="AK118" s="178">
        <v>413</v>
      </c>
      <c r="AL118" s="178">
        <v>421</v>
      </c>
      <c r="AM118" s="178">
        <v>401</v>
      </c>
      <c r="AN118" s="178">
        <v>403</v>
      </c>
      <c r="AO118" s="178">
        <v>414</v>
      </c>
      <c r="AP118" s="137">
        <v>372</v>
      </c>
      <c r="AQ118" s="98">
        <v>348</v>
      </c>
      <c r="AR118" s="98">
        <v>422</v>
      </c>
      <c r="AS118" s="98">
        <v>408</v>
      </c>
      <c r="AT118" s="98">
        <v>486</v>
      </c>
      <c r="AU118" s="98">
        <v>425</v>
      </c>
      <c r="AV118" s="98">
        <v>486</v>
      </c>
      <c r="AW118" s="98">
        <v>497</v>
      </c>
      <c r="AX118" s="98">
        <v>429</v>
      </c>
      <c r="AY118" s="98">
        <v>558</v>
      </c>
      <c r="AZ118" s="98">
        <v>494</v>
      </c>
      <c r="BA118" s="98">
        <v>453</v>
      </c>
      <c r="BB118" s="137">
        <v>477</v>
      </c>
      <c r="BC118" s="98">
        <v>459</v>
      </c>
      <c r="BD118" s="98">
        <v>482</v>
      </c>
      <c r="BE118" s="98">
        <v>553</v>
      </c>
      <c r="BF118" s="98">
        <v>482</v>
      </c>
      <c r="BG118" s="98">
        <v>484</v>
      </c>
      <c r="BH118" s="98">
        <v>572</v>
      </c>
      <c r="BI118" s="98">
        <v>534</v>
      </c>
      <c r="BJ118" s="98">
        <v>535</v>
      </c>
      <c r="BK118" s="98">
        <v>569</v>
      </c>
      <c r="BL118" s="98">
        <v>532</v>
      </c>
      <c r="BM118" s="98">
        <v>532</v>
      </c>
      <c r="BN118" s="433">
        <f t="shared" si="59"/>
        <v>6211</v>
      </c>
      <c r="BO118" s="98">
        <v>511</v>
      </c>
      <c r="BP118" s="98">
        <v>512</v>
      </c>
      <c r="BQ118" s="98">
        <v>516</v>
      </c>
      <c r="BR118" s="98">
        <v>524</v>
      </c>
      <c r="BS118" s="98">
        <v>567</v>
      </c>
      <c r="BT118" s="98">
        <v>542</v>
      </c>
      <c r="BU118" s="98">
        <v>587</v>
      </c>
      <c r="BV118" s="98">
        <v>538</v>
      </c>
      <c r="BW118" s="98">
        <v>575</v>
      </c>
      <c r="BX118" s="98">
        <v>556</v>
      </c>
      <c r="BY118" s="98">
        <v>443</v>
      </c>
      <c r="BZ118" s="98">
        <v>523</v>
      </c>
      <c r="CA118" s="472">
        <f t="shared" si="33"/>
        <v>6394</v>
      </c>
      <c r="CB118" s="137">
        <v>473</v>
      </c>
      <c r="CC118" s="98">
        <v>403</v>
      </c>
      <c r="CD118" s="98">
        <v>486</v>
      </c>
      <c r="CE118" s="98">
        <v>505</v>
      </c>
      <c r="CF118" s="98">
        <v>440</v>
      </c>
      <c r="CG118" s="98">
        <v>453</v>
      </c>
      <c r="CH118" s="98">
        <v>505</v>
      </c>
      <c r="CI118" s="98">
        <v>429</v>
      </c>
      <c r="CJ118" s="98">
        <v>473</v>
      </c>
      <c r="CK118" s="98">
        <v>482</v>
      </c>
      <c r="CL118" s="98">
        <v>453</v>
      </c>
      <c r="CM118" s="241">
        <v>519</v>
      </c>
      <c r="CN118" s="433">
        <f t="shared" si="60"/>
        <v>5621</v>
      </c>
      <c r="CO118" s="98">
        <v>431</v>
      </c>
      <c r="CP118" s="98">
        <v>432</v>
      </c>
      <c r="CQ118" s="98">
        <v>510</v>
      </c>
      <c r="CR118" s="98">
        <v>482</v>
      </c>
      <c r="CS118" s="98">
        <v>438</v>
      </c>
      <c r="CT118" s="98">
        <v>512</v>
      </c>
      <c r="CU118" s="98">
        <v>527</v>
      </c>
      <c r="CV118" s="98">
        <v>573</v>
      </c>
      <c r="CW118" s="98">
        <v>561</v>
      </c>
      <c r="CX118" s="98">
        <v>560</v>
      </c>
      <c r="CY118" s="98">
        <v>539</v>
      </c>
      <c r="CZ118" s="98">
        <v>532</v>
      </c>
      <c r="DA118" s="472">
        <f t="shared" si="31"/>
        <v>6097</v>
      </c>
      <c r="DB118" s="137">
        <v>523</v>
      </c>
      <c r="DC118" s="98">
        <v>464</v>
      </c>
      <c r="DD118" s="98">
        <v>632</v>
      </c>
      <c r="DE118" s="98">
        <v>498</v>
      </c>
      <c r="DF118" s="98">
        <v>588</v>
      </c>
      <c r="DG118" s="98">
        <v>539</v>
      </c>
      <c r="DH118" s="98">
        <v>548</v>
      </c>
      <c r="DI118" s="98">
        <v>594</v>
      </c>
      <c r="DJ118" s="98">
        <v>588</v>
      </c>
      <c r="DK118" s="98">
        <v>580</v>
      </c>
      <c r="DL118" s="98">
        <v>558</v>
      </c>
      <c r="DM118" s="568">
        <f t="shared" si="38"/>
        <v>5102</v>
      </c>
      <c r="DN118" s="485">
        <f t="shared" si="39"/>
        <v>5565</v>
      </c>
      <c r="DO118" s="474">
        <f t="shared" si="40"/>
        <v>6112</v>
      </c>
      <c r="DP118" s="363">
        <f t="shared" si="16"/>
        <v>9.8292902066486896</v>
      </c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  <c r="EF118" s="231"/>
      <c r="EG118" s="231"/>
      <c r="EH118" s="231"/>
      <c r="EI118" s="231"/>
      <c r="EJ118" s="231"/>
      <c r="EK118" s="231"/>
      <c r="EL118" s="231"/>
      <c r="EM118" s="231"/>
    </row>
    <row r="119" spans="1:143" ht="20.100000000000001" customHeight="1" x14ac:dyDescent="0.25">
      <c r="A119" s="536"/>
      <c r="B119" s="110" t="s">
        <v>166</v>
      </c>
      <c r="C119" s="129" t="s">
        <v>167</v>
      </c>
      <c r="D119" s="175">
        <v>0</v>
      </c>
      <c r="E119" s="176">
        <v>0</v>
      </c>
      <c r="F119" s="176">
        <v>0</v>
      </c>
      <c r="G119" s="176">
        <v>0</v>
      </c>
      <c r="H119" s="176">
        <v>0</v>
      </c>
      <c r="I119" s="176">
        <v>0</v>
      </c>
      <c r="J119" s="176">
        <v>0</v>
      </c>
      <c r="K119" s="176">
        <v>0</v>
      </c>
      <c r="L119" s="176">
        <v>0</v>
      </c>
      <c r="M119" s="176">
        <v>0</v>
      </c>
      <c r="N119" s="176">
        <v>0</v>
      </c>
      <c r="O119" s="176">
        <v>0</v>
      </c>
      <c r="P119" s="363">
        <v>0</v>
      </c>
      <c r="Q119" s="176">
        <v>0</v>
      </c>
      <c r="R119" s="176">
        <v>0</v>
      </c>
      <c r="S119" s="176">
        <v>0</v>
      </c>
      <c r="T119" s="176">
        <v>0</v>
      </c>
      <c r="U119" s="176">
        <v>0</v>
      </c>
      <c r="V119" s="176">
        <v>0</v>
      </c>
      <c r="W119" s="176">
        <v>0</v>
      </c>
      <c r="X119" s="176">
        <v>0</v>
      </c>
      <c r="Y119" s="176">
        <v>0</v>
      </c>
      <c r="Z119" s="176">
        <v>0</v>
      </c>
      <c r="AA119" s="176">
        <v>0</v>
      </c>
      <c r="AB119" s="176">
        <v>0</v>
      </c>
      <c r="AC119" s="392">
        <v>0</v>
      </c>
      <c r="AD119" s="176">
        <v>0</v>
      </c>
      <c r="AE119" s="176">
        <v>0</v>
      </c>
      <c r="AF119" s="176">
        <v>0</v>
      </c>
      <c r="AG119" s="176">
        <v>0</v>
      </c>
      <c r="AH119" s="176">
        <v>0</v>
      </c>
      <c r="AI119" s="176">
        <v>0</v>
      </c>
      <c r="AJ119" s="176">
        <v>0</v>
      </c>
      <c r="AK119" s="176">
        <v>0</v>
      </c>
      <c r="AL119" s="176">
        <v>0</v>
      </c>
      <c r="AM119" s="176">
        <v>0</v>
      </c>
      <c r="AN119" s="176">
        <v>0</v>
      </c>
      <c r="AO119" s="176">
        <v>0</v>
      </c>
      <c r="AP119" s="137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0</v>
      </c>
      <c r="AX119" s="98">
        <v>0</v>
      </c>
      <c r="AY119" s="98">
        <v>0</v>
      </c>
      <c r="AZ119" s="98">
        <v>0</v>
      </c>
      <c r="BA119" s="98">
        <v>0</v>
      </c>
      <c r="BB119" s="137">
        <v>0</v>
      </c>
      <c r="BC119" s="98">
        <v>0</v>
      </c>
      <c r="BD119" s="98">
        <v>0</v>
      </c>
      <c r="BE119" s="98">
        <v>0</v>
      </c>
      <c r="BF119" s="98">
        <v>0</v>
      </c>
      <c r="BG119" s="98">
        <v>0</v>
      </c>
      <c r="BH119" s="98">
        <v>0</v>
      </c>
      <c r="BI119" s="98">
        <v>0</v>
      </c>
      <c r="BJ119" s="98">
        <v>0</v>
      </c>
      <c r="BK119" s="98">
        <v>0</v>
      </c>
      <c r="BL119" s="98">
        <v>0</v>
      </c>
      <c r="BM119" s="98">
        <v>0</v>
      </c>
      <c r="BN119" s="433">
        <f t="shared" si="59"/>
        <v>0</v>
      </c>
      <c r="BO119" s="98">
        <v>0</v>
      </c>
      <c r="BP119" s="98">
        <v>0</v>
      </c>
      <c r="BQ119" s="98">
        <v>0</v>
      </c>
      <c r="BR119" s="98">
        <v>0</v>
      </c>
      <c r="BS119" s="98">
        <v>0</v>
      </c>
      <c r="BT119" s="98">
        <v>0</v>
      </c>
      <c r="BU119" s="98">
        <v>0</v>
      </c>
      <c r="BV119" s="98">
        <v>0</v>
      </c>
      <c r="BW119" s="98">
        <v>0</v>
      </c>
      <c r="BX119" s="98">
        <v>0</v>
      </c>
      <c r="BY119" s="98">
        <v>0</v>
      </c>
      <c r="BZ119" s="98">
        <v>0</v>
      </c>
      <c r="CA119" s="472">
        <f t="shared" si="33"/>
        <v>0</v>
      </c>
      <c r="CB119" s="137">
        <v>0</v>
      </c>
      <c r="CC119" s="98">
        <v>2</v>
      </c>
      <c r="CD119" s="98">
        <v>23</v>
      </c>
      <c r="CE119" s="98">
        <v>16</v>
      </c>
      <c r="CF119" s="98">
        <v>21</v>
      </c>
      <c r="CG119" s="98">
        <v>26</v>
      </c>
      <c r="CH119" s="98">
        <v>33</v>
      </c>
      <c r="CI119" s="98">
        <v>25</v>
      </c>
      <c r="CJ119" s="98">
        <v>16</v>
      </c>
      <c r="CK119" s="98">
        <v>25</v>
      </c>
      <c r="CL119" s="98">
        <v>13</v>
      </c>
      <c r="CM119" s="241">
        <v>28</v>
      </c>
      <c r="CN119" s="433">
        <f t="shared" si="60"/>
        <v>228</v>
      </c>
      <c r="CO119" s="98">
        <v>11</v>
      </c>
      <c r="CP119" s="98">
        <v>14</v>
      </c>
      <c r="CQ119" s="98">
        <v>19</v>
      </c>
      <c r="CR119" s="98">
        <v>11</v>
      </c>
      <c r="CS119" s="98">
        <v>17</v>
      </c>
      <c r="CT119" s="98">
        <v>30</v>
      </c>
      <c r="CU119" s="98">
        <v>17</v>
      </c>
      <c r="CV119" s="98">
        <v>20</v>
      </c>
      <c r="CW119" s="98">
        <v>33</v>
      </c>
      <c r="CX119" s="98">
        <v>19</v>
      </c>
      <c r="CY119" s="98">
        <v>22</v>
      </c>
      <c r="CZ119" s="98">
        <v>29</v>
      </c>
      <c r="DA119" s="472">
        <f t="shared" si="31"/>
        <v>242</v>
      </c>
      <c r="DB119" s="137">
        <v>22</v>
      </c>
      <c r="DC119" s="98">
        <v>16</v>
      </c>
      <c r="DD119" s="98">
        <v>31</v>
      </c>
      <c r="DE119" s="98">
        <v>20</v>
      </c>
      <c r="DF119" s="98">
        <v>28</v>
      </c>
      <c r="DG119" s="98">
        <v>25</v>
      </c>
      <c r="DH119" s="98">
        <v>22</v>
      </c>
      <c r="DI119" s="98">
        <v>41</v>
      </c>
      <c r="DJ119" s="98">
        <v>35</v>
      </c>
      <c r="DK119" s="98">
        <v>51</v>
      </c>
      <c r="DL119" s="98">
        <v>30</v>
      </c>
      <c r="DM119" s="568">
        <f t="shared" si="38"/>
        <v>200</v>
      </c>
      <c r="DN119" s="485">
        <f t="shared" si="39"/>
        <v>213</v>
      </c>
      <c r="DO119" s="474">
        <f t="shared" si="40"/>
        <v>321</v>
      </c>
      <c r="DP119" s="363">
        <f t="shared" si="16"/>
        <v>50.704225352112672</v>
      </c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  <c r="EF119" s="231"/>
      <c r="EG119" s="231"/>
      <c r="EH119" s="231"/>
      <c r="EI119" s="231"/>
      <c r="EJ119" s="231"/>
      <c r="EK119" s="231"/>
      <c r="EL119" s="231"/>
      <c r="EM119" s="231"/>
    </row>
    <row r="120" spans="1:143" ht="20.100000000000001" customHeight="1" x14ac:dyDescent="0.25">
      <c r="A120" s="536"/>
      <c r="B120" s="110" t="s">
        <v>164</v>
      </c>
      <c r="C120" s="129" t="s">
        <v>215</v>
      </c>
      <c r="D120" s="175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363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392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37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137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433"/>
      <c r="BO120" s="98"/>
      <c r="BP120" s="98"/>
      <c r="BQ120" s="98"/>
      <c r="BR120" s="98"/>
      <c r="BS120" s="98"/>
      <c r="BT120" s="98"/>
      <c r="BU120" s="98"/>
      <c r="BV120" s="98"/>
      <c r="BW120" s="98">
        <v>0</v>
      </c>
      <c r="BX120" s="98">
        <v>0</v>
      </c>
      <c r="BY120" s="98">
        <v>0</v>
      </c>
      <c r="BZ120" s="98">
        <v>0</v>
      </c>
      <c r="CA120" s="472">
        <f t="shared" si="33"/>
        <v>0</v>
      </c>
      <c r="CB120" s="137">
        <v>0</v>
      </c>
      <c r="CC120" s="98">
        <v>0</v>
      </c>
      <c r="CD120" s="98">
        <v>0</v>
      </c>
      <c r="CE120" s="98">
        <v>0</v>
      </c>
      <c r="CF120" s="98">
        <v>0</v>
      </c>
      <c r="CG120" s="98">
        <v>0</v>
      </c>
      <c r="CH120" s="98">
        <v>0</v>
      </c>
      <c r="CI120" s="98">
        <v>0</v>
      </c>
      <c r="CJ120" s="98">
        <v>0</v>
      </c>
      <c r="CK120" s="98">
        <v>0</v>
      </c>
      <c r="CL120" s="98">
        <v>0</v>
      </c>
      <c r="CM120" s="241">
        <v>0</v>
      </c>
      <c r="CN120" s="433">
        <f t="shared" si="60"/>
        <v>0</v>
      </c>
      <c r="CO120" s="98">
        <v>0</v>
      </c>
      <c r="CP120" s="98">
        <v>0</v>
      </c>
      <c r="CQ120" s="98">
        <v>0</v>
      </c>
      <c r="CR120" s="98">
        <v>0</v>
      </c>
      <c r="CS120" s="98">
        <v>0</v>
      </c>
      <c r="CT120" s="98">
        <v>0</v>
      </c>
      <c r="CU120" s="98">
        <v>0</v>
      </c>
      <c r="CV120" s="98">
        <v>0</v>
      </c>
      <c r="CW120" s="98">
        <v>1</v>
      </c>
      <c r="CX120" s="98">
        <v>0</v>
      </c>
      <c r="CY120" s="98">
        <v>0</v>
      </c>
      <c r="CZ120" s="98">
        <v>0</v>
      </c>
      <c r="DA120" s="472">
        <f t="shared" si="31"/>
        <v>1</v>
      </c>
      <c r="DB120" s="137">
        <v>0</v>
      </c>
      <c r="DC120" s="98">
        <v>0</v>
      </c>
      <c r="DD120" s="98">
        <v>0</v>
      </c>
      <c r="DE120" s="98">
        <v>0</v>
      </c>
      <c r="DF120" s="98">
        <v>0</v>
      </c>
      <c r="DG120" s="98">
        <v>0</v>
      </c>
      <c r="DH120" s="98">
        <v>0</v>
      </c>
      <c r="DI120" s="98">
        <v>0</v>
      </c>
      <c r="DJ120" s="98">
        <v>0</v>
      </c>
      <c r="DK120" s="98">
        <v>0</v>
      </c>
      <c r="DL120" s="98">
        <v>0</v>
      </c>
      <c r="DM120" s="568">
        <f t="shared" si="38"/>
        <v>0</v>
      </c>
      <c r="DN120" s="485">
        <f t="shared" si="39"/>
        <v>1</v>
      </c>
      <c r="DO120" s="474">
        <f t="shared" si="40"/>
        <v>0</v>
      </c>
      <c r="DP120" s="363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  <c r="EF120" s="231"/>
      <c r="EG120" s="231"/>
      <c r="EH120" s="231"/>
      <c r="EI120" s="231"/>
      <c r="EJ120" s="231"/>
      <c r="EK120" s="231"/>
      <c r="EL120" s="231"/>
      <c r="EM120" s="231"/>
    </row>
    <row r="121" spans="1:143" ht="20.100000000000001" customHeight="1" x14ac:dyDescent="0.25">
      <c r="A121" s="536"/>
      <c r="B121" s="463" t="s">
        <v>28</v>
      </c>
      <c r="C121" s="464" t="s">
        <v>29</v>
      </c>
      <c r="D121" s="465">
        <v>1</v>
      </c>
      <c r="E121" s="466">
        <v>4</v>
      </c>
      <c r="F121" s="466">
        <v>0</v>
      </c>
      <c r="G121" s="466">
        <v>0</v>
      </c>
      <c r="H121" s="466">
        <v>2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f>SUM(D121:O121)</f>
        <v>7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f>SUM(Q121:AB121)</f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1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f t="shared" si="59"/>
        <v>1</v>
      </c>
      <c r="BO121" s="470">
        <v>0</v>
      </c>
      <c r="BP121" s="470">
        <v>0</v>
      </c>
      <c r="BQ121" s="470">
        <v>0</v>
      </c>
      <c r="BR121" s="470">
        <v>1</v>
      </c>
      <c r="BS121" s="470">
        <v>1</v>
      </c>
      <c r="BT121" s="470">
        <v>0</v>
      </c>
      <c r="BU121" s="470">
        <v>2</v>
      </c>
      <c r="BV121" s="470">
        <v>1</v>
      </c>
      <c r="BW121" s="470">
        <v>0</v>
      </c>
      <c r="BX121" s="470">
        <v>0</v>
      </c>
      <c r="BY121" s="470">
        <v>0</v>
      </c>
      <c r="BZ121" s="470">
        <v>3</v>
      </c>
      <c r="CA121" s="472">
        <f t="shared" si="33"/>
        <v>8</v>
      </c>
      <c r="CB121" s="471">
        <v>1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1</v>
      </c>
      <c r="CI121" s="470">
        <v>0</v>
      </c>
      <c r="CJ121" s="470">
        <v>1</v>
      </c>
      <c r="CK121" s="470">
        <v>3</v>
      </c>
      <c r="CL121" s="470">
        <v>5</v>
      </c>
      <c r="CM121" s="473">
        <v>0</v>
      </c>
      <c r="CN121" s="433">
        <f t="shared" si="60"/>
        <v>11</v>
      </c>
      <c r="CO121" s="470">
        <v>2</v>
      </c>
      <c r="CP121" s="470">
        <v>6</v>
      </c>
      <c r="CQ121" s="470">
        <v>4</v>
      </c>
      <c r="CR121" s="470">
        <v>4</v>
      </c>
      <c r="CS121" s="470">
        <v>7</v>
      </c>
      <c r="CT121" s="470">
        <v>3</v>
      </c>
      <c r="CU121" s="470">
        <v>6</v>
      </c>
      <c r="CV121" s="470">
        <v>8</v>
      </c>
      <c r="CW121" s="470">
        <v>5</v>
      </c>
      <c r="CX121" s="470">
        <v>4</v>
      </c>
      <c r="CY121" s="470">
        <v>2</v>
      </c>
      <c r="CZ121" s="470">
        <v>2</v>
      </c>
      <c r="DA121" s="472">
        <f t="shared" si="31"/>
        <v>53</v>
      </c>
      <c r="DB121" s="471">
        <v>1</v>
      </c>
      <c r="DC121" s="470">
        <v>1</v>
      </c>
      <c r="DD121" s="470">
        <v>0</v>
      </c>
      <c r="DE121" s="470">
        <v>1</v>
      </c>
      <c r="DF121" s="470">
        <v>22</v>
      </c>
      <c r="DG121" s="470">
        <v>1</v>
      </c>
      <c r="DH121" s="470">
        <v>1</v>
      </c>
      <c r="DI121" s="470">
        <v>7</v>
      </c>
      <c r="DJ121" s="470">
        <v>6</v>
      </c>
      <c r="DK121" s="470">
        <v>1</v>
      </c>
      <c r="DL121" s="470">
        <v>1</v>
      </c>
      <c r="DM121" s="568">
        <f t="shared" si="38"/>
        <v>11</v>
      </c>
      <c r="DN121" s="485">
        <f t="shared" si="39"/>
        <v>51</v>
      </c>
      <c r="DO121" s="474">
        <f t="shared" si="40"/>
        <v>42</v>
      </c>
      <c r="DP121" s="475">
        <f t="shared" ref="DP121:DP150" si="61">((DO121/DN121)-1)*100</f>
        <v>-17.647058823529417</v>
      </c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  <c r="EF121" s="231"/>
      <c r="EG121" s="231"/>
      <c r="EH121" s="231"/>
      <c r="EI121" s="231"/>
      <c r="EJ121" s="231"/>
      <c r="EK121" s="231"/>
      <c r="EL121" s="231"/>
      <c r="EM121" s="231"/>
    </row>
    <row r="122" spans="1:143" ht="20.100000000000001" customHeight="1" x14ac:dyDescent="0.25">
      <c r="A122" s="536"/>
      <c r="B122" s="463" t="s">
        <v>30</v>
      </c>
      <c r="C122" s="464" t="s">
        <v>31</v>
      </c>
      <c r="D122" s="465">
        <v>1</v>
      </c>
      <c r="E122" s="466">
        <v>4</v>
      </c>
      <c r="F122" s="466">
        <v>0</v>
      </c>
      <c r="G122" s="466">
        <v>0</v>
      </c>
      <c r="H122" s="466">
        <v>1</v>
      </c>
      <c r="I122" s="466">
        <v>0</v>
      </c>
      <c r="J122" s="466">
        <v>0</v>
      </c>
      <c r="K122" s="466">
        <v>0</v>
      </c>
      <c r="L122" s="466">
        <v>0</v>
      </c>
      <c r="M122" s="467">
        <v>0</v>
      </c>
      <c r="N122" s="467">
        <v>0</v>
      </c>
      <c r="O122" s="466">
        <v>0</v>
      </c>
      <c r="P122" s="468">
        <f>SUM(D122:O122)</f>
        <v>6</v>
      </c>
      <c r="Q122" s="469">
        <v>0</v>
      </c>
      <c r="R122" s="469">
        <v>0</v>
      </c>
      <c r="S122" s="469">
        <v>0</v>
      </c>
      <c r="T122" s="469">
        <v>0</v>
      </c>
      <c r="U122" s="469">
        <v>0</v>
      </c>
      <c r="V122" s="469">
        <v>0</v>
      </c>
      <c r="W122" s="469">
        <v>0</v>
      </c>
      <c r="X122" s="469">
        <v>0</v>
      </c>
      <c r="Y122" s="469">
        <v>0</v>
      </c>
      <c r="Z122" s="469">
        <v>0</v>
      </c>
      <c r="AA122" s="469">
        <v>0</v>
      </c>
      <c r="AB122" s="470">
        <v>0</v>
      </c>
      <c r="AC122" s="468">
        <f>SUM(Q122:AB122)</f>
        <v>0</v>
      </c>
      <c r="AD122" s="470">
        <v>0</v>
      </c>
      <c r="AE122" s="470">
        <v>0</v>
      </c>
      <c r="AF122" s="470">
        <v>0</v>
      </c>
      <c r="AG122" s="470">
        <v>1</v>
      </c>
      <c r="AH122" s="470">
        <v>2</v>
      </c>
      <c r="AI122" s="470">
        <v>0</v>
      </c>
      <c r="AJ122" s="470">
        <v>0</v>
      </c>
      <c r="AK122" s="470">
        <v>0</v>
      </c>
      <c r="AL122" s="470">
        <v>0</v>
      </c>
      <c r="AM122" s="470">
        <v>0</v>
      </c>
      <c r="AN122" s="470">
        <v>0</v>
      </c>
      <c r="AO122" s="470">
        <v>0</v>
      </c>
      <c r="AP122" s="471">
        <v>0</v>
      </c>
      <c r="AQ122" s="470">
        <v>0</v>
      </c>
      <c r="AR122" s="470">
        <v>0</v>
      </c>
      <c r="AS122" s="470">
        <v>0</v>
      </c>
      <c r="AT122" s="470">
        <v>0</v>
      </c>
      <c r="AU122" s="470">
        <v>0</v>
      </c>
      <c r="AV122" s="470">
        <v>0</v>
      </c>
      <c r="AW122" s="470">
        <v>0</v>
      </c>
      <c r="AX122" s="470">
        <v>0</v>
      </c>
      <c r="AY122" s="470">
        <v>0</v>
      </c>
      <c r="AZ122" s="470">
        <v>0</v>
      </c>
      <c r="BA122" s="470">
        <v>0</v>
      </c>
      <c r="BB122" s="471">
        <v>0</v>
      </c>
      <c r="BC122" s="470">
        <v>0</v>
      </c>
      <c r="BD122" s="470">
        <v>0</v>
      </c>
      <c r="BE122" s="470">
        <v>0</v>
      </c>
      <c r="BF122" s="470">
        <v>0</v>
      </c>
      <c r="BG122" s="470">
        <v>0</v>
      </c>
      <c r="BH122" s="55">
        <v>0</v>
      </c>
      <c r="BI122" s="470">
        <v>0</v>
      </c>
      <c r="BJ122" s="470">
        <v>0</v>
      </c>
      <c r="BK122" s="470">
        <v>0</v>
      </c>
      <c r="BL122" s="470">
        <v>0</v>
      </c>
      <c r="BM122" s="470">
        <v>0</v>
      </c>
      <c r="BN122" s="472">
        <f t="shared" si="59"/>
        <v>0</v>
      </c>
      <c r="BO122" s="470">
        <v>0</v>
      </c>
      <c r="BP122" s="470">
        <v>0</v>
      </c>
      <c r="BQ122" s="470">
        <v>0</v>
      </c>
      <c r="BR122" s="470">
        <v>0</v>
      </c>
      <c r="BS122" s="470">
        <v>0</v>
      </c>
      <c r="BT122" s="470">
        <v>0</v>
      </c>
      <c r="BU122" s="470">
        <v>0</v>
      </c>
      <c r="BV122" s="470">
        <v>0</v>
      </c>
      <c r="BW122" s="470">
        <v>0</v>
      </c>
      <c r="BX122" s="470">
        <v>0</v>
      </c>
      <c r="BY122" s="470">
        <v>0</v>
      </c>
      <c r="BZ122" s="470">
        <v>0</v>
      </c>
      <c r="CA122" s="472">
        <f t="shared" si="33"/>
        <v>0</v>
      </c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f t="shared" si="60"/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f t="shared" si="31"/>
        <v>0</v>
      </c>
      <c r="DB122" s="471">
        <v>0</v>
      </c>
      <c r="DC122" s="470">
        <v>0</v>
      </c>
      <c r="DD122" s="470">
        <v>0</v>
      </c>
      <c r="DE122" s="470">
        <v>0</v>
      </c>
      <c r="DF122" s="470">
        <v>0</v>
      </c>
      <c r="DG122" s="470">
        <v>0</v>
      </c>
      <c r="DH122" s="470">
        <v>0</v>
      </c>
      <c r="DI122" s="470">
        <v>0</v>
      </c>
      <c r="DJ122" s="470">
        <v>0</v>
      </c>
      <c r="DK122" s="470">
        <v>0</v>
      </c>
      <c r="DL122" s="470">
        <v>0</v>
      </c>
      <c r="DM122" s="568">
        <f t="shared" si="38"/>
        <v>0</v>
      </c>
      <c r="DN122" s="485">
        <f t="shared" si="39"/>
        <v>0</v>
      </c>
      <c r="DO122" s="474">
        <f t="shared" si="40"/>
        <v>0</v>
      </c>
      <c r="DP122" s="475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  <c r="EF122" s="231"/>
      <c r="EG122" s="231"/>
      <c r="EH122" s="231"/>
      <c r="EI122" s="231"/>
      <c r="EJ122" s="231"/>
      <c r="EK122" s="231"/>
      <c r="EL122" s="231"/>
      <c r="EM122" s="231"/>
    </row>
    <row r="123" spans="1:143" ht="20.100000000000001" customHeight="1" x14ac:dyDescent="0.25">
      <c r="A123" s="536"/>
      <c r="B123" s="463" t="s">
        <v>220</v>
      </c>
      <c r="C123" s="464" t="s">
        <v>221</v>
      </c>
      <c r="D123" s="465"/>
      <c r="E123" s="466"/>
      <c r="F123" s="466"/>
      <c r="G123" s="466"/>
      <c r="H123" s="466"/>
      <c r="I123" s="466"/>
      <c r="J123" s="466"/>
      <c r="K123" s="466"/>
      <c r="L123" s="466"/>
      <c r="M123" s="467"/>
      <c r="N123" s="467"/>
      <c r="O123" s="466"/>
      <c r="P123" s="468"/>
      <c r="Q123" s="469"/>
      <c r="R123" s="469"/>
      <c r="S123" s="469"/>
      <c r="T123" s="469"/>
      <c r="U123" s="469"/>
      <c r="V123" s="469"/>
      <c r="W123" s="469"/>
      <c r="X123" s="469"/>
      <c r="Y123" s="469"/>
      <c r="Z123" s="469"/>
      <c r="AA123" s="469"/>
      <c r="AB123" s="470"/>
      <c r="AC123" s="468"/>
      <c r="AD123" s="470"/>
      <c r="AE123" s="470"/>
      <c r="AF123" s="470"/>
      <c r="AG123" s="470"/>
      <c r="AH123" s="470"/>
      <c r="AI123" s="470"/>
      <c r="AJ123" s="470"/>
      <c r="AK123" s="470"/>
      <c r="AL123" s="470"/>
      <c r="AM123" s="470"/>
      <c r="AN123" s="470"/>
      <c r="AO123" s="470"/>
      <c r="AP123" s="471"/>
      <c r="AQ123" s="470"/>
      <c r="AR123" s="470"/>
      <c r="AS123" s="470"/>
      <c r="AT123" s="470"/>
      <c r="AU123" s="470"/>
      <c r="AV123" s="470"/>
      <c r="AW123" s="470"/>
      <c r="AX123" s="470"/>
      <c r="AY123" s="470"/>
      <c r="AZ123" s="470"/>
      <c r="BA123" s="470"/>
      <c r="BB123" s="471"/>
      <c r="BC123" s="470"/>
      <c r="BD123" s="470"/>
      <c r="BE123" s="470"/>
      <c r="BF123" s="470"/>
      <c r="BG123" s="470"/>
      <c r="BH123" s="55"/>
      <c r="BI123" s="470"/>
      <c r="BJ123" s="470"/>
      <c r="BK123" s="470"/>
      <c r="BL123" s="470"/>
      <c r="BM123" s="470"/>
      <c r="BN123" s="472"/>
      <c r="BO123" s="470"/>
      <c r="BP123" s="470"/>
      <c r="BQ123" s="470"/>
      <c r="BR123" s="470"/>
      <c r="BS123" s="470"/>
      <c r="BT123" s="470"/>
      <c r="BU123" s="470"/>
      <c r="BV123" s="470"/>
      <c r="BW123" s="470"/>
      <c r="BX123" s="470"/>
      <c r="BY123" s="470"/>
      <c r="BZ123" s="470"/>
      <c r="CA123" s="472"/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0</v>
      </c>
      <c r="CI123" s="470">
        <v>0</v>
      </c>
      <c r="CJ123" s="470">
        <v>0</v>
      </c>
      <c r="CK123" s="470">
        <v>0</v>
      </c>
      <c r="CL123" s="470">
        <v>0</v>
      </c>
      <c r="CM123" s="473">
        <v>0</v>
      </c>
      <c r="CN123" s="433">
        <f t="shared" si="60"/>
        <v>0</v>
      </c>
      <c r="CO123" s="470">
        <v>0</v>
      </c>
      <c r="CP123" s="470">
        <v>0</v>
      </c>
      <c r="CQ123" s="470">
        <v>0</v>
      </c>
      <c r="CR123" s="470">
        <v>0</v>
      </c>
      <c r="CS123" s="470">
        <v>0</v>
      </c>
      <c r="CT123" s="470">
        <v>0</v>
      </c>
      <c r="CU123" s="470">
        <v>0</v>
      </c>
      <c r="CV123" s="470">
        <v>0</v>
      </c>
      <c r="CW123" s="470">
        <v>0</v>
      </c>
      <c r="CX123" s="470">
        <v>0</v>
      </c>
      <c r="CY123" s="470">
        <v>0</v>
      </c>
      <c r="CZ123" s="470">
        <v>0</v>
      </c>
      <c r="DA123" s="472">
        <f t="shared" si="31"/>
        <v>0</v>
      </c>
      <c r="DB123" s="471">
        <v>0</v>
      </c>
      <c r="DC123" s="470">
        <v>1</v>
      </c>
      <c r="DD123" s="470">
        <v>0</v>
      </c>
      <c r="DE123" s="470">
        <v>0</v>
      </c>
      <c r="DF123" s="470">
        <v>0</v>
      </c>
      <c r="DG123" s="470">
        <v>0</v>
      </c>
      <c r="DH123" s="470">
        <v>0</v>
      </c>
      <c r="DI123" s="470">
        <v>0</v>
      </c>
      <c r="DJ123" s="470">
        <v>0</v>
      </c>
      <c r="DK123" s="470">
        <v>0</v>
      </c>
      <c r="DL123" s="470">
        <v>0</v>
      </c>
      <c r="DM123" s="568">
        <f t="shared" si="38"/>
        <v>0</v>
      </c>
      <c r="DN123" s="485">
        <f t="shared" si="39"/>
        <v>0</v>
      </c>
      <c r="DO123" s="474">
        <f t="shared" si="40"/>
        <v>1</v>
      </c>
      <c r="DP123" s="475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  <c r="EF123" s="231"/>
      <c r="EG123" s="231"/>
      <c r="EH123" s="231"/>
      <c r="EI123" s="231"/>
      <c r="EJ123" s="231"/>
      <c r="EK123" s="231"/>
      <c r="EL123" s="231"/>
      <c r="EM123" s="231"/>
    </row>
    <row r="124" spans="1:143" ht="20.100000000000001" customHeight="1" x14ac:dyDescent="0.25">
      <c r="A124" s="536"/>
      <c r="B124" s="463" t="s">
        <v>136</v>
      </c>
      <c r="C124" s="464" t="s">
        <v>199</v>
      </c>
      <c r="D124" s="465">
        <v>0</v>
      </c>
      <c r="E124" s="466">
        <v>0</v>
      </c>
      <c r="F124" s="466">
        <v>0</v>
      </c>
      <c r="G124" s="466">
        <v>0</v>
      </c>
      <c r="H124" s="466">
        <v>1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f>SUM(D124:O124)</f>
        <v>1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f>SUM(Q124:AB124)</f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1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f t="shared" si="59"/>
        <v>1</v>
      </c>
      <c r="BO124" s="470">
        <v>0</v>
      </c>
      <c r="BP124" s="470">
        <v>0</v>
      </c>
      <c r="BQ124" s="470">
        <v>0</v>
      </c>
      <c r="BR124" s="470">
        <v>1</v>
      </c>
      <c r="BS124" s="470">
        <v>1</v>
      </c>
      <c r="BT124" s="470">
        <v>0</v>
      </c>
      <c r="BU124" s="470">
        <v>2</v>
      </c>
      <c r="BV124" s="470">
        <v>1</v>
      </c>
      <c r="BW124" s="470">
        <v>0</v>
      </c>
      <c r="BX124" s="470">
        <v>0</v>
      </c>
      <c r="BY124" s="470">
        <v>0</v>
      </c>
      <c r="BZ124" s="470">
        <v>4</v>
      </c>
      <c r="CA124" s="472">
        <f t="shared" si="33"/>
        <v>9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1</v>
      </c>
      <c r="CI124" s="470">
        <v>0</v>
      </c>
      <c r="CJ124" s="470">
        <v>1</v>
      </c>
      <c r="CK124" s="470">
        <v>4</v>
      </c>
      <c r="CL124" s="470">
        <v>4</v>
      </c>
      <c r="CM124" s="473">
        <v>0</v>
      </c>
      <c r="CN124" s="433">
        <f t="shared" si="60"/>
        <v>10</v>
      </c>
      <c r="CO124" s="470">
        <v>2</v>
      </c>
      <c r="CP124" s="470">
        <v>6</v>
      </c>
      <c r="CQ124" s="470">
        <v>4</v>
      </c>
      <c r="CR124" s="470">
        <v>5</v>
      </c>
      <c r="CS124" s="470">
        <v>7</v>
      </c>
      <c r="CT124" s="470">
        <v>1</v>
      </c>
      <c r="CU124" s="470">
        <v>6</v>
      </c>
      <c r="CV124" s="470">
        <v>10</v>
      </c>
      <c r="CW124" s="470">
        <v>4</v>
      </c>
      <c r="CX124" s="470">
        <v>5</v>
      </c>
      <c r="CY124" s="470">
        <v>1</v>
      </c>
      <c r="CZ124" s="470">
        <v>2</v>
      </c>
      <c r="DA124" s="472">
        <f t="shared" si="31"/>
        <v>53</v>
      </c>
      <c r="DB124" s="471">
        <v>0</v>
      </c>
      <c r="DC124" s="470">
        <v>0</v>
      </c>
      <c r="DD124" s="470">
        <v>0</v>
      </c>
      <c r="DE124" s="470">
        <v>4</v>
      </c>
      <c r="DF124" s="470">
        <v>16</v>
      </c>
      <c r="DG124" s="470">
        <v>1</v>
      </c>
      <c r="DH124" s="470">
        <v>1</v>
      </c>
      <c r="DI124" s="470">
        <v>8</v>
      </c>
      <c r="DJ124" s="470">
        <v>5</v>
      </c>
      <c r="DK124" s="470">
        <v>1</v>
      </c>
      <c r="DL124" s="470">
        <v>0</v>
      </c>
      <c r="DM124" s="568">
        <f t="shared" si="38"/>
        <v>10</v>
      </c>
      <c r="DN124" s="485">
        <f t="shared" si="39"/>
        <v>51</v>
      </c>
      <c r="DO124" s="474">
        <f t="shared" si="40"/>
        <v>36</v>
      </c>
      <c r="DP124" s="475">
        <f t="shared" si="61"/>
        <v>-29.411764705882348</v>
      </c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  <c r="EF124" s="231"/>
      <c r="EG124" s="231"/>
      <c r="EH124" s="231"/>
      <c r="EI124" s="231"/>
      <c r="EJ124" s="231"/>
      <c r="EK124" s="231"/>
      <c r="EL124" s="231"/>
      <c r="EM124" s="231"/>
    </row>
    <row r="125" spans="1:143" ht="20.100000000000001" customHeight="1" x14ac:dyDescent="0.25">
      <c r="A125" s="536"/>
      <c r="B125" s="463" t="s">
        <v>198</v>
      </c>
      <c r="C125" s="464" t="s">
        <v>202</v>
      </c>
      <c r="D125" s="465">
        <v>0</v>
      </c>
      <c r="E125" s="466">
        <v>0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7">
        <v>0</v>
      </c>
      <c r="N125" s="467">
        <v>0</v>
      </c>
      <c r="O125" s="466">
        <v>0</v>
      </c>
      <c r="P125" s="468">
        <f>SUM(D125:O125)</f>
        <v>0</v>
      </c>
      <c r="Q125" s="469">
        <v>0</v>
      </c>
      <c r="R125" s="469">
        <v>0</v>
      </c>
      <c r="S125" s="469">
        <v>0</v>
      </c>
      <c r="T125" s="469">
        <v>0</v>
      </c>
      <c r="U125" s="469">
        <v>0</v>
      </c>
      <c r="V125" s="469">
        <v>0</v>
      </c>
      <c r="W125" s="469">
        <v>0</v>
      </c>
      <c r="X125" s="469">
        <v>0</v>
      </c>
      <c r="Y125" s="469">
        <v>0</v>
      </c>
      <c r="Z125" s="469">
        <v>0</v>
      </c>
      <c r="AA125" s="469">
        <v>0</v>
      </c>
      <c r="AB125" s="470">
        <v>0</v>
      </c>
      <c r="AC125" s="468">
        <f>SUM(Q125:AB125)</f>
        <v>0</v>
      </c>
      <c r="AD125" s="470">
        <v>0</v>
      </c>
      <c r="AE125" s="470">
        <v>0</v>
      </c>
      <c r="AF125" s="470">
        <v>0</v>
      </c>
      <c r="AG125" s="470">
        <v>0</v>
      </c>
      <c r="AH125" s="470">
        <v>0</v>
      </c>
      <c r="AI125" s="470">
        <v>0</v>
      </c>
      <c r="AJ125" s="470">
        <v>0</v>
      </c>
      <c r="AK125" s="470">
        <v>0</v>
      </c>
      <c r="AL125" s="470">
        <v>0</v>
      </c>
      <c r="AM125" s="470">
        <v>0</v>
      </c>
      <c r="AN125" s="470">
        <v>0</v>
      </c>
      <c r="AO125" s="470">
        <v>0</v>
      </c>
      <c r="AP125" s="471">
        <v>0</v>
      </c>
      <c r="AQ125" s="470">
        <v>0</v>
      </c>
      <c r="AR125" s="470">
        <v>0</v>
      </c>
      <c r="AS125" s="470">
        <v>0</v>
      </c>
      <c r="AT125" s="470">
        <v>0</v>
      </c>
      <c r="AU125" s="470">
        <v>0</v>
      </c>
      <c r="AV125" s="470">
        <v>0</v>
      </c>
      <c r="AW125" s="470">
        <v>0</v>
      </c>
      <c r="AX125" s="470">
        <v>0</v>
      </c>
      <c r="AY125" s="470">
        <v>0</v>
      </c>
      <c r="AZ125" s="470">
        <v>0</v>
      </c>
      <c r="BA125" s="470">
        <v>0</v>
      </c>
      <c r="BB125" s="471">
        <v>0</v>
      </c>
      <c r="BC125" s="470">
        <v>0</v>
      </c>
      <c r="BD125" s="470">
        <v>0</v>
      </c>
      <c r="BE125" s="470">
        <v>0</v>
      </c>
      <c r="BF125" s="470">
        <v>0</v>
      </c>
      <c r="BG125" s="470">
        <v>0</v>
      </c>
      <c r="BH125" s="55">
        <v>0</v>
      </c>
      <c r="BI125" s="470">
        <v>0</v>
      </c>
      <c r="BJ125" s="470">
        <v>0</v>
      </c>
      <c r="BK125" s="470">
        <v>0</v>
      </c>
      <c r="BL125" s="470">
        <v>0</v>
      </c>
      <c r="BM125" s="470">
        <v>0</v>
      </c>
      <c r="BN125" s="472">
        <f t="shared" si="59"/>
        <v>0</v>
      </c>
      <c r="BO125" s="470">
        <v>0</v>
      </c>
      <c r="BP125" s="470">
        <v>0</v>
      </c>
      <c r="BQ125" s="470">
        <v>0</v>
      </c>
      <c r="BR125" s="470">
        <v>0</v>
      </c>
      <c r="BS125" s="470">
        <v>0</v>
      </c>
      <c r="BT125" s="470">
        <v>0</v>
      </c>
      <c r="BU125" s="470">
        <v>0</v>
      </c>
      <c r="BV125" s="470">
        <v>0</v>
      </c>
      <c r="BW125" s="470">
        <v>0</v>
      </c>
      <c r="BX125" s="470">
        <v>0</v>
      </c>
      <c r="BY125" s="470">
        <v>0</v>
      </c>
      <c r="BZ125" s="470">
        <v>0</v>
      </c>
      <c r="CA125" s="472">
        <f t="shared" si="33"/>
        <v>0</v>
      </c>
      <c r="CB125" s="471">
        <v>0</v>
      </c>
      <c r="CC125" s="470">
        <v>0</v>
      </c>
      <c r="CD125" s="470">
        <v>0</v>
      </c>
      <c r="CE125" s="470">
        <v>0</v>
      </c>
      <c r="CF125" s="470">
        <v>0</v>
      </c>
      <c r="CG125" s="470">
        <v>0</v>
      </c>
      <c r="CH125" s="470">
        <v>0</v>
      </c>
      <c r="CI125" s="470">
        <v>0</v>
      </c>
      <c r="CJ125" s="470">
        <v>0</v>
      </c>
      <c r="CK125" s="470">
        <v>0</v>
      </c>
      <c r="CL125" s="470">
        <v>0</v>
      </c>
      <c r="CM125" s="473">
        <v>0</v>
      </c>
      <c r="CN125" s="433">
        <f t="shared" si="60"/>
        <v>0</v>
      </c>
      <c r="CO125" s="470">
        <v>1</v>
      </c>
      <c r="CP125" s="470">
        <v>0</v>
      </c>
      <c r="CQ125" s="470">
        <v>0</v>
      </c>
      <c r="CR125" s="470">
        <v>0</v>
      </c>
      <c r="CS125" s="470">
        <v>0</v>
      </c>
      <c r="CT125" s="470">
        <v>0</v>
      </c>
      <c r="CU125" s="470">
        <v>0</v>
      </c>
      <c r="CV125" s="470">
        <v>0</v>
      </c>
      <c r="CW125" s="470">
        <v>0</v>
      </c>
      <c r="CX125" s="470">
        <v>0</v>
      </c>
      <c r="CY125" s="470">
        <v>0</v>
      </c>
      <c r="CZ125" s="470">
        <v>0</v>
      </c>
      <c r="DA125" s="472">
        <f t="shared" si="31"/>
        <v>1</v>
      </c>
      <c r="DB125" s="471">
        <v>0</v>
      </c>
      <c r="DC125" s="470">
        <v>0</v>
      </c>
      <c r="DD125" s="470">
        <v>0</v>
      </c>
      <c r="DE125" s="470">
        <v>1</v>
      </c>
      <c r="DF125" s="470">
        <v>2</v>
      </c>
      <c r="DG125" s="470">
        <v>0</v>
      </c>
      <c r="DH125" s="470">
        <v>0</v>
      </c>
      <c r="DI125" s="470">
        <v>0</v>
      </c>
      <c r="DJ125" s="470">
        <v>0</v>
      </c>
      <c r="DK125" s="470">
        <v>0</v>
      </c>
      <c r="DL125" s="470">
        <v>0</v>
      </c>
      <c r="DM125" s="568">
        <f t="shared" si="38"/>
        <v>0</v>
      </c>
      <c r="DN125" s="485">
        <f t="shared" si="39"/>
        <v>1</v>
      </c>
      <c r="DO125" s="474">
        <f t="shared" si="40"/>
        <v>3</v>
      </c>
      <c r="DP125" s="475">
        <f t="shared" si="61"/>
        <v>200</v>
      </c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  <c r="EF125" s="231"/>
      <c r="EG125" s="231"/>
      <c r="EH125" s="231"/>
      <c r="EI125" s="231"/>
      <c r="EJ125" s="231"/>
      <c r="EK125" s="231"/>
      <c r="EL125" s="231"/>
      <c r="EM125" s="231"/>
    </row>
    <row r="126" spans="1:143" ht="20.100000000000001" customHeight="1" x14ac:dyDescent="0.25">
      <c r="A126" s="536"/>
      <c r="B126" s="170" t="s">
        <v>32</v>
      </c>
      <c r="C126" s="129" t="s">
        <v>133</v>
      </c>
      <c r="D126" s="175">
        <v>337</v>
      </c>
      <c r="E126" s="176">
        <v>211</v>
      </c>
      <c r="F126" s="176">
        <v>243</v>
      </c>
      <c r="G126" s="176">
        <v>224</v>
      </c>
      <c r="H126" s="176">
        <v>245</v>
      </c>
      <c r="I126" s="176">
        <v>252</v>
      </c>
      <c r="J126" s="176">
        <v>240</v>
      </c>
      <c r="K126" s="176">
        <v>188</v>
      </c>
      <c r="L126" s="176">
        <v>204</v>
      </c>
      <c r="M126" s="179">
        <v>213</v>
      </c>
      <c r="N126" s="179">
        <v>215</v>
      </c>
      <c r="O126" s="176">
        <v>352</v>
      </c>
      <c r="P126" s="168">
        <f>SUM(D126:O126)</f>
        <v>2924</v>
      </c>
      <c r="Q126" s="177">
        <v>201</v>
      </c>
      <c r="R126" s="177">
        <v>204</v>
      </c>
      <c r="S126" s="177">
        <v>292</v>
      </c>
      <c r="T126" s="177">
        <v>295</v>
      </c>
      <c r="U126" s="177">
        <v>426</v>
      </c>
      <c r="V126" s="177">
        <v>419</v>
      </c>
      <c r="W126" s="177">
        <v>314</v>
      </c>
      <c r="X126" s="177">
        <v>391</v>
      </c>
      <c r="Y126" s="177">
        <v>426</v>
      </c>
      <c r="Z126" s="177">
        <v>337</v>
      </c>
      <c r="AA126" s="178">
        <v>327</v>
      </c>
      <c r="AB126" s="178">
        <v>488</v>
      </c>
      <c r="AC126" s="168">
        <f>SUM(Q126:AB126)</f>
        <v>4120</v>
      </c>
      <c r="AD126" s="178">
        <v>347</v>
      </c>
      <c r="AE126" s="178">
        <v>348</v>
      </c>
      <c r="AF126" s="178">
        <v>397</v>
      </c>
      <c r="AG126" s="178">
        <v>494</v>
      </c>
      <c r="AH126" s="178">
        <v>485</v>
      </c>
      <c r="AI126" s="178">
        <v>495</v>
      </c>
      <c r="AJ126" s="178">
        <v>479</v>
      </c>
      <c r="AK126" s="178">
        <v>380</v>
      </c>
      <c r="AL126" s="178">
        <v>386</v>
      </c>
      <c r="AM126" s="240">
        <v>401</v>
      </c>
      <c r="AN126" s="240">
        <v>445</v>
      </c>
      <c r="AO126" s="240">
        <v>489</v>
      </c>
      <c r="AP126" s="137">
        <v>471</v>
      </c>
      <c r="AQ126" s="98">
        <v>660</v>
      </c>
      <c r="AR126" s="98">
        <v>762</v>
      </c>
      <c r="AS126" s="98">
        <v>690</v>
      </c>
      <c r="AT126" s="98">
        <v>872</v>
      </c>
      <c r="AU126" s="98">
        <v>713</v>
      </c>
      <c r="AV126" s="98">
        <v>899</v>
      </c>
      <c r="AW126" s="98">
        <v>817</v>
      </c>
      <c r="AX126" s="98">
        <v>856</v>
      </c>
      <c r="AY126" s="98">
        <v>1038</v>
      </c>
      <c r="AZ126" s="98">
        <v>932</v>
      </c>
      <c r="BA126" s="98">
        <v>1018</v>
      </c>
      <c r="BB126" s="137">
        <v>924</v>
      </c>
      <c r="BC126" s="98">
        <v>931</v>
      </c>
      <c r="BD126" s="98">
        <v>1123</v>
      </c>
      <c r="BE126" s="98">
        <v>1294</v>
      </c>
      <c r="BF126" s="98">
        <v>1524</v>
      </c>
      <c r="BG126" s="98">
        <v>1280</v>
      </c>
      <c r="BH126" s="98">
        <v>1702</v>
      </c>
      <c r="BI126" s="98">
        <v>1464</v>
      </c>
      <c r="BJ126" s="98">
        <v>1553</v>
      </c>
      <c r="BK126" s="98">
        <v>1770</v>
      </c>
      <c r="BL126" s="98">
        <v>1810</v>
      </c>
      <c r="BM126" s="98">
        <v>2059</v>
      </c>
      <c r="BN126" s="433">
        <f t="shared" si="59"/>
        <v>17434</v>
      </c>
      <c r="BO126" s="98">
        <v>1752</v>
      </c>
      <c r="BP126" s="98">
        <v>1745</v>
      </c>
      <c r="BQ126" s="98">
        <v>1836</v>
      </c>
      <c r="BR126" s="98">
        <v>1821</v>
      </c>
      <c r="BS126" s="98">
        <v>1971</v>
      </c>
      <c r="BT126" s="98">
        <v>1705</v>
      </c>
      <c r="BU126" s="98">
        <v>1946</v>
      </c>
      <c r="BV126" s="98">
        <v>1813</v>
      </c>
      <c r="BW126" s="98">
        <v>1478</v>
      </c>
      <c r="BX126" s="98">
        <v>1160</v>
      </c>
      <c r="BY126" s="98">
        <v>1012</v>
      </c>
      <c r="BZ126" s="98">
        <v>1328</v>
      </c>
      <c r="CA126" s="472">
        <f t="shared" si="33"/>
        <v>19567</v>
      </c>
      <c r="CB126" s="137">
        <v>1184</v>
      </c>
      <c r="CC126" s="98">
        <v>1028</v>
      </c>
      <c r="CD126" s="98">
        <v>1203</v>
      </c>
      <c r="CE126" s="98">
        <v>1151</v>
      </c>
      <c r="CF126" s="98">
        <v>1100</v>
      </c>
      <c r="CG126" s="98">
        <v>1176</v>
      </c>
      <c r="CH126" s="98">
        <v>1250</v>
      </c>
      <c r="CI126" s="98">
        <v>1101</v>
      </c>
      <c r="CJ126" s="98">
        <v>1197</v>
      </c>
      <c r="CK126" s="98">
        <v>1192</v>
      </c>
      <c r="CL126" s="98">
        <v>1041</v>
      </c>
      <c r="CM126" s="241">
        <v>1283</v>
      </c>
      <c r="CN126" s="433">
        <f t="shared" si="60"/>
        <v>13906</v>
      </c>
      <c r="CO126" s="98">
        <v>1080</v>
      </c>
      <c r="CP126" s="98">
        <v>1070</v>
      </c>
      <c r="CQ126" s="98">
        <v>1218</v>
      </c>
      <c r="CR126" s="98">
        <v>1290</v>
      </c>
      <c r="CS126" s="98">
        <v>1304</v>
      </c>
      <c r="CT126" s="98">
        <v>1469</v>
      </c>
      <c r="CU126" s="98">
        <v>1513</v>
      </c>
      <c r="CV126" s="98">
        <v>1812</v>
      </c>
      <c r="CW126" s="98">
        <v>1772</v>
      </c>
      <c r="CX126" s="98">
        <v>1729</v>
      </c>
      <c r="CY126" s="98">
        <v>1700</v>
      </c>
      <c r="CZ126" s="98">
        <v>1978</v>
      </c>
      <c r="DA126" s="472">
        <f t="shared" si="31"/>
        <v>17935</v>
      </c>
      <c r="DB126" s="137">
        <v>1695</v>
      </c>
      <c r="DC126" s="98">
        <v>1529</v>
      </c>
      <c r="DD126" s="98">
        <v>2016</v>
      </c>
      <c r="DE126" s="98">
        <v>1791</v>
      </c>
      <c r="DF126" s="98">
        <v>2025</v>
      </c>
      <c r="DG126" s="98">
        <v>1863</v>
      </c>
      <c r="DH126" s="98">
        <v>1802</v>
      </c>
      <c r="DI126" s="98">
        <v>1890</v>
      </c>
      <c r="DJ126" s="98">
        <v>1742</v>
      </c>
      <c r="DK126" s="98">
        <v>1894</v>
      </c>
      <c r="DL126" s="98">
        <v>1802</v>
      </c>
      <c r="DM126" s="568">
        <f t="shared" si="38"/>
        <v>12623</v>
      </c>
      <c r="DN126" s="485">
        <f t="shared" si="39"/>
        <v>15957</v>
      </c>
      <c r="DO126" s="474">
        <f t="shared" si="40"/>
        <v>20049</v>
      </c>
      <c r="DP126" s="363">
        <f t="shared" si="61"/>
        <v>25.643918029704828</v>
      </c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  <c r="EG126" s="231"/>
      <c r="EH126" s="231"/>
      <c r="EI126" s="231"/>
      <c r="EJ126" s="231"/>
      <c r="EK126" s="231"/>
      <c r="EL126" s="231"/>
      <c r="EM126" s="231"/>
    </row>
    <row r="127" spans="1:143" ht="20.100000000000001" customHeight="1" x14ac:dyDescent="0.25">
      <c r="A127" s="536"/>
      <c r="B127" s="170" t="s">
        <v>103</v>
      </c>
      <c r="C127" s="129" t="s">
        <v>104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2</v>
      </c>
      <c r="BG127" s="98">
        <v>0</v>
      </c>
      <c r="BH127" s="98">
        <v>3</v>
      </c>
      <c r="BI127" s="98">
        <v>3</v>
      </c>
      <c r="BJ127" s="98">
        <v>3</v>
      </c>
      <c r="BK127" s="98">
        <v>0</v>
      </c>
      <c r="BL127" s="98">
        <v>1</v>
      </c>
      <c r="BM127" s="98">
        <v>1</v>
      </c>
      <c r="BN127" s="433">
        <f t="shared" si="59"/>
        <v>13</v>
      </c>
      <c r="BO127" s="98">
        <v>1</v>
      </c>
      <c r="BP127" s="98">
        <v>0</v>
      </c>
      <c r="BQ127" s="98">
        <v>2</v>
      </c>
      <c r="BR127" s="98">
        <v>0</v>
      </c>
      <c r="BS127" s="98">
        <v>1</v>
      </c>
      <c r="BT127" s="98">
        <v>1</v>
      </c>
      <c r="BU127" s="98">
        <v>2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72">
        <f t="shared" si="33"/>
        <v>7</v>
      </c>
      <c r="CB127" s="137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0</v>
      </c>
      <c r="CH127" s="98">
        <v>0</v>
      </c>
      <c r="CI127" s="98">
        <v>1</v>
      </c>
      <c r="CJ127" s="98">
        <v>0</v>
      </c>
      <c r="CK127" s="98">
        <v>0</v>
      </c>
      <c r="CL127" s="98">
        <v>1</v>
      </c>
      <c r="CM127" s="241">
        <v>0</v>
      </c>
      <c r="CN127" s="433">
        <f t="shared" si="60"/>
        <v>2</v>
      </c>
      <c r="CO127" s="98">
        <v>0</v>
      </c>
      <c r="CP127" s="98">
        <v>0</v>
      </c>
      <c r="CQ127" s="98">
        <v>0</v>
      </c>
      <c r="CR127" s="98">
        <v>1</v>
      </c>
      <c r="CS127" s="98">
        <v>1</v>
      </c>
      <c r="CT127" s="98">
        <v>0</v>
      </c>
      <c r="CU127" s="98">
        <v>0</v>
      </c>
      <c r="CV127" s="98">
        <v>1</v>
      </c>
      <c r="CW127" s="98">
        <v>0</v>
      </c>
      <c r="CX127" s="98">
        <v>0</v>
      </c>
      <c r="CY127" s="98">
        <v>0</v>
      </c>
      <c r="CZ127" s="98">
        <v>0</v>
      </c>
      <c r="DA127" s="472">
        <f t="shared" si="31"/>
        <v>3</v>
      </c>
      <c r="DB127" s="137">
        <v>0</v>
      </c>
      <c r="DC127" s="98">
        <v>0</v>
      </c>
      <c r="DD127" s="98">
        <v>1</v>
      </c>
      <c r="DE127" s="98">
        <v>0</v>
      </c>
      <c r="DF127" s="98">
        <v>0</v>
      </c>
      <c r="DG127" s="98">
        <v>0</v>
      </c>
      <c r="DH127" s="98">
        <v>0</v>
      </c>
      <c r="DI127" s="98">
        <v>0</v>
      </c>
      <c r="DJ127" s="98">
        <v>0</v>
      </c>
      <c r="DK127" s="98">
        <v>0</v>
      </c>
      <c r="DL127" s="98">
        <v>0</v>
      </c>
      <c r="DM127" s="568">
        <f t="shared" si="38"/>
        <v>2</v>
      </c>
      <c r="DN127" s="485">
        <f t="shared" si="39"/>
        <v>3</v>
      </c>
      <c r="DO127" s="474">
        <f t="shared" si="40"/>
        <v>1</v>
      </c>
      <c r="DP127" s="363">
        <f t="shared" si="61"/>
        <v>-66.666666666666671</v>
      </c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  <c r="EF127" s="231"/>
      <c r="EG127" s="231"/>
      <c r="EH127" s="231"/>
      <c r="EI127" s="231"/>
      <c r="EJ127" s="231"/>
      <c r="EK127" s="231"/>
      <c r="EL127" s="231"/>
      <c r="EM127" s="231"/>
    </row>
    <row r="128" spans="1:143" ht="20.100000000000001" customHeight="1" x14ac:dyDescent="0.25">
      <c r="A128" s="536"/>
      <c r="B128" s="110" t="s">
        <v>126</v>
      </c>
      <c r="C128" s="129" t="s">
        <v>129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f t="shared" si="59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35</v>
      </c>
      <c r="BX128" s="98">
        <v>65</v>
      </c>
      <c r="BY128" s="98">
        <v>52</v>
      </c>
      <c r="BZ128" s="98">
        <v>66</v>
      </c>
      <c r="CA128" s="472">
        <f t="shared" si="33"/>
        <v>218</v>
      </c>
      <c r="CB128" s="137">
        <v>33</v>
      </c>
      <c r="CC128" s="98">
        <v>43</v>
      </c>
      <c r="CD128" s="98">
        <v>63</v>
      </c>
      <c r="CE128" s="98">
        <v>45</v>
      </c>
      <c r="CF128" s="98">
        <v>41</v>
      </c>
      <c r="CG128" s="98">
        <v>43</v>
      </c>
      <c r="CH128" s="98">
        <v>63</v>
      </c>
      <c r="CI128" s="98">
        <v>63</v>
      </c>
      <c r="CJ128" s="98">
        <v>63</v>
      </c>
      <c r="CK128" s="98">
        <v>70</v>
      </c>
      <c r="CL128" s="98">
        <v>76</v>
      </c>
      <c r="CM128" s="241">
        <v>68</v>
      </c>
      <c r="CN128" s="433">
        <f t="shared" si="60"/>
        <v>671</v>
      </c>
      <c r="CO128" s="98">
        <v>88</v>
      </c>
      <c r="CP128" s="98">
        <v>101</v>
      </c>
      <c r="CQ128" s="98">
        <v>97</v>
      </c>
      <c r="CR128" s="98">
        <v>155</v>
      </c>
      <c r="CS128" s="98">
        <v>129</v>
      </c>
      <c r="CT128" s="98">
        <v>191</v>
      </c>
      <c r="CU128" s="98">
        <v>143</v>
      </c>
      <c r="CV128" s="98">
        <v>207</v>
      </c>
      <c r="CW128" s="98">
        <v>168</v>
      </c>
      <c r="CX128" s="98">
        <v>174</v>
      </c>
      <c r="CY128" s="98">
        <v>171</v>
      </c>
      <c r="CZ128" s="98">
        <v>165</v>
      </c>
      <c r="DA128" s="472">
        <f t="shared" si="31"/>
        <v>1789</v>
      </c>
      <c r="DB128" s="137">
        <v>132</v>
      </c>
      <c r="DC128" s="98">
        <v>163</v>
      </c>
      <c r="DD128" s="98">
        <v>207</v>
      </c>
      <c r="DE128" s="98">
        <v>187</v>
      </c>
      <c r="DF128" s="98">
        <v>141</v>
      </c>
      <c r="DG128" s="98">
        <v>118</v>
      </c>
      <c r="DH128" s="98">
        <v>108</v>
      </c>
      <c r="DI128" s="98">
        <v>154</v>
      </c>
      <c r="DJ128" s="98">
        <v>145</v>
      </c>
      <c r="DK128" s="98">
        <v>160</v>
      </c>
      <c r="DL128" s="98">
        <v>137</v>
      </c>
      <c r="DM128" s="568">
        <f t="shared" si="38"/>
        <v>603</v>
      </c>
      <c r="DN128" s="485">
        <f t="shared" si="39"/>
        <v>1624</v>
      </c>
      <c r="DO128" s="474">
        <f t="shared" si="40"/>
        <v>1652</v>
      </c>
      <c r="DP128" s="363">
        <f t="shared" si="61"/>
        <v>1.7241379310344751</v>
      </c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  <c r="EF128" s="231"/>
      <c r="EG128" s="231"/>
      <c r="EH128" s="231"/>
      <c r="EI128" s="231"/>
      <c r="EJ128" s="231"/>
      <c r="EK128" s="231"/>
      <c r="EL128" s="231"/>
      <c r="EM128" s="231"/>
    </row>
    <row r="129" spans="1:143" ht="20.100000000000001" customHeight="1" x14ac:dyDescent="0.25">
      <c r="A129" s="536"/>
      <c r="B129" s="110" t="s">
        <v>127</v>
      </c>
      <c r="C129" s="129" t="s">
        <v>186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f t="shared" si="59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1087</v>
      </c>
      <c r="BX129" s="98">
        <v>1961</v>
      </c>
      <c r="BY129" s="98">
        <v>1639</v>
      </c>
      <c r="BZ129" s="98">
        <v>2159</v>
      </c>
      <c r="CA129" s="472">
        <f t="shared" si="33"/>
        <v>6846</v>
      </c>
      <c r="CB129" s="137">
        <v>1690</v>
      </c>
      <c r="CC129" s="98">
        <v>1652</v>
      </c>
      <c r="CD129" s="98">
        <v>1934</v>
      </c>
      <c r="CE129" s="98">
        <v>2032</v>
      </c>
      <c r="CF129" s="98">
        <v>1930</v>
      </c>
      <c r="CG129" s="98">
        <v>2167</v>
      </c>
      <c r="CH129" s="98">
        <v>2560</v>
      </c>
      <c r="CI129" s="98">
        <v>2412</v>
      </c>
      <c r="CJ129" s="98">
        <v>2393</v>
      </c>
      <c r="CK129" s="98">
        <v>2779</v>
      </c>
      <c r="CL129" s="98">
        <v>2670</v>
      </c>
      <c r="CM129" s="241">
        <v>2996</v>
      </c>
      <c r="CN129" s="433">
        <f t="shared" si="60"/>
        <v>27215</v>
      </c>
      <c r="CO129" s="98">
        <v>2481</v>
      </c>
      <c r="CP129" s="98">
        <v>2476</v>
      </c>
      <c r="CQ129" s="98">
        <v>3318</v>
      </c>
      <c r="CR129" s="98">
        <v>3170</v>
      </c>
      <c r="CS129" s="98">
        <v>3023</v>
      </c>
      <c r="CT129" s="98">
        <v>3255</v>
      </c>
      <c r="CU129" s="98">
        <v>3039</v>
      </c>
      <c r="CV129" s="98">
        <v>3483</v>
      </c>
      <c r="CW129" s="98">
        <v>3496</v>
      </c>
      <c r="CX129" s="98">
        <v>3516</v>
      </c>
      <c r="CY129" s="98">
        <v>3863</v>
      </c>
      <c r="CZ129" s="98">
        <v>5030</v>
      </c>
      <c r="DA129" s="472">
        <f t="shared" si="31"/>
        <v>40150</v>
      </c>
      <c r="DB129" s="137">
        <v>4562</v>
      </c>
      <c r="DC129" s="98">
        <v>4093</v>
      </c>
      <c r="DD129" s="98">
        <v>5271</v>
      </c>
      <c r="DE129" s="98">
        <v>3734</v>
      </c>
      <c r="DF129" s="98">
        <v>4790</v>
      </c>
      <c r="DG129" s="98">
        <v>4289</v>
      </c>
      <c r="DH129" s="98">
        <v>3757</v>
      </c>
      <c r="DI129" s="98">
        <v>4060</v>
      </c>
      <c r="DJ129" s="98">
        <v>3492</v>
      </c>
      <c r="DK129" s="98">
        <v>3700</v>
      </c>
      <c r="DL129" s="98">
        <v>3609</v>
      </c>
      <c r="DM129" s="568">
        <f t="shared" si="38"/>
        <v>24219</v>
      </c>
      <c r="DN129" s="485">
        <f t="shared" si="39"/>
        <v>35120</v>
      </c>
      <c r="DO129" s="474">
        <f t="shared" si="40"/>
        <v>45357</v>
      </c>
      <c r="DP129" s="363">
        <f t="shared" si="61"/>
        <v>29.148633257403176</v>
      </c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  <c r="EF129" s="231"/>
      <c r="EG129" s="231"/>
      <c r="EH129" s="231"/>
      <c r="EI129" s="231"/>
      <c r="EJ129" s="231"/>
      <c r="EK129" s="231"/>
      <c r="EL129" s="231"/>
      <c r="EM129" s="231"/>
    </row>
    <row r="130" spans="1:143" ht="20.100000000000001" customHeight="1" x14ac:dyDescent="0.25">
      <c r="A130" s="536"/>
      <c r="B130" s="110" t="s">
        <v>128</v>
      </c>
      <c r="C130" s="129" t="s">
        <v>130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>
        <v>0</v>
      </c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f t="shared" si="59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36</v>
      </c>
      <c r="BX130" s="98">
        <v>103</v>
      </c>
      <c r="BY130" s="98">
        <v>111</v>
      </c>
      <c r="BZ130" s="98">
        <v>80</v>
      </c>
      <c r="CA130" s="472">
        <f t="shared" si="33"/>
        <v>330</v>
      </c>
      <c r="CB130" s="137">
        <v>54</v>
      </c>
      <c r="CC130" s="98">
        <v>63</v>
      </c>
      <c r="CD130" s="98">
        <v>57</v>
      </c>
      <c r="CE130" s="98">
        <v>67</v>
      </c>
      <c r="CF130" s="98">
        <v>101</v>
      </c>
      <c r="CG130" s="98">
        <v>76</v>
      </c>
      <c r="CH130" s="98">
        <v>77</v>
      </c>
      <c r="CI130" s="98">
        <v>54</v>
      </c>
      <c r="CJ130" s="98">
        <v>35</v>
      </c>
      <c r="CK130" s="98">
        <v>55</v>
      </c>
      <c r="CL130" s="98">
        <v>61</v>
      </c>
      <c r="CM130" s="241">
        <v>47</v>
      </c>
      <c r="CN130" s="433">
        <f t="shared" si="60"/>
        <v>747</v>
      </c>
      <c r="CO130" s="98">
        <v>26</v>
      </c>
      <c r="CP130" s="98">
        <v>36</v>
      </c>
      <c r="CQ130" s="98">
        <v>39</v>
      </c>
      <c r="CR130" s="98">
        <v>41</v>
      </c>
      <c r="CS130" s="98">
        <v>55</v>
      </c>
      <c r="CT130" s="98">
        <v>6</v>
      </c>
      <c r="CU130" s="98">
        <v>10</v>
      </c>
      <c r="CV130" s="98">
        <v>44</v>
      </c>
      <c r="CW130" s="98">
        <v>71</v>
      </c>
      <c r="CX130" s="98">
        <v>39</v>
      </c>
      <c r="CY130" s="98">
        <v>51</v>
      </c>
      <c r="CZ130" s="98">
        <v>43</v>
      </c>
      <c r="DA130" s="472">
        <f t="shared" si="31"/>
        <v>461</v>
      </c>
      <c r="DB130" s="137">
        <v>32</v>
      </c>
      <c r="DC130" s="98">
        <v>21</v>
      </c>
      <c r="DD130" s="98">
        <v>52</v>
      </c>
      <c r="DE130" s="98">
        <v>46</v>
      </c>
      <c r="DF130" s="98">
        <v>76</v>
      </c>
      <c r="DG130" s="98">
        <v>70</v>
      </c>
      <c r="DH130" s="98">
        <v>75</v>
      </c>
      <c r="DI130" s="98">
        <v>123</v>
      </c>
      <c r="DJ130" s="98">
        <v>120</v>
      </c>
      <c r="DK130" s="98">
        <v>119</v>
      </c>
      <c r="DL130" s="98">
        <v>117</v>
      </c>
      <c r="DM130" s="568">
        <f t="shared" si="38"/>
        <v>700</v>
      </c>
      <c r="DN130" s="485">
        <f t="shared" si="39"/>
        <v>418</v>
      </c>
      <c r="DO130" s="474">
        <f t="shared" si="40"/>
        <v>851</v>
      </c>
      <c r="DP130" s="363">
        <f t="shared" si="61"/>
        <v>103.5885167464115</v>
      </c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  <c r="EF130" s="231"/>
      <c r="EG130" s="231"/>
      <c r="EH130" s="231"/>
      <c r="EI130" s="231"/>
      <c r="EJ130" s="231"/>
      <c r="EK130" s="231"/>
      <c r="EL130" s="231"/>
      <c r="EM130" s="231"/>
    </row>
    <row r="131" spans="1:143" ht="20.100000000000001" customHeight="1" x14ac:dyDescent="0.25">
      <c r="A131" s="536"/>
      <c r="B131" s="110" t="s">
        <v>180</v>
      </c>
      <c r="C131" s="129" t="s">
        <v>182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/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f t="shared" si="59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f t="shared" si="33"/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46</v>
      </c>
      <c r="CH131" s="98">
        <v>82</v>
      </c>
      <c r="CI131" s="98">
        <v>71</v>
      </c>
      <c r="CJ131" s="98">
        <v>78</v>
      </c>
      <c r="CK131" s="98">
        <v>79</v>
      </c>
      <c r="CL131" s="98">
        <v>62</v>
      </c>
      <c r="CM131" s="241">
        <v>62</v>
      </c>
      <c r="CN131" s="433">
        <f t="shared" si="60"/>
        <v>480</v>
      </c>
      <c r="CO131" s="98">
        <v>63</v>
      </c>
      <c r="CP131" s="98">
        <v>63</v>
      </c>
      <c r="CQ131" s="98">
        <v>77</v>
      </c>
      <c r="CR131" s="98">
        <v>68</v>
      </c>
      <c r="CS131" s="98">
        <v>68</v>
      </c>
      <c r="CT131" s="98">
        <v>71</v>
      </c>
      <c r="CU131" s="98">
        <v>73</v>
      </c>
      <c r="CV131" s="98">
        <v>81</v>
      </c>
      <c r="CW131" s="98">
        <v>79</v>
      </c>
      <c r="CX131" s="98">
        <v>79</v>
      </c>
      <c r="CY131" s="98">
        <v>86</v>
      </c>
      <c r="CZ131" s="98">
        <v>74</v>
      </c>
      <c r="DA131" s="472">
        <f t="shared" si="31"/>
        <v>882</v>
      </c>
      <c r="DB131" s="137">
        <v>68</v>
      </c>
      <c r="DC131" s="98">
        <v>68</v>
      </c>
      <c r="DD131" s="98">
        <v>84</v>
      </c>
      <c r="DE131" s="98">
        <v>57</v>
      </c>
      <c r="DF131" s="98">
        <v>78</v>
      </c>
      <c r="DG131" s="98">
        <v>63</v>
      </c>
      <c r="DH131" s="98">
        <v>73</v>
      </c>
      <c r="DI131" s="98">
        <v>72</v>
      </c>
      <c r="DJ131" s="98">
        <v>72</v>
      </c>
      <c r="DK131" s="98">
        <v>79</v>
      </c>
      <c r="DL131" s="98">
        <v>74</v>
      </c>
      <c r="DM131" s="568">
        <f t="shared" si="38"/>
        <v>418</v>
      </c>
      <c r="DN131" s="485">
        <f t="shared" si="39"/>
        <v>808</v>
      </c>
      <c r="DO131" s="474">
        <f t="shared" si="40"/>
        <v>788</v>
      </c>
      <c r="DP131" s="363">
        <f t="shared" si="61"/>
        <v>-2.4752475247524774</v>
      </c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  <c r="EF131" s="231"/>
      <c r="EG131" s="231"/>
      <c r="EH131" s="231"/>
      <c r="EI131" s="231"/>
      <c r="EJ131" s="231"/>
      <c r="EK131" s="231"/>
      <c r="EL131" s="231"/>
      <c r="EM131" s="231"/>
    </row>
    <row r="132" spans="1:143" ht="20.100000000000001" customHeight="1" x14ac:dyDescent="0.25">
      <c r="A132" s="536"/>
      <c r="B132" s="110" t="s">
        <v>181</v>
      </c>
      <c r="C132" s="129" t="s">
        <v>183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f t="shared" si="59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f t="shared" si="33"/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26</v>
      </c>
      <c r="CH132" s="98">
        <v>52</v>
      </c>
      <c r="CI132" s="98">
        <v>49</v>
      </c>
      <c r="CJ132" s="98">
        <v>48</v>
      </c>
      <c r="CK132" s="98">
        <v>46</v>
      </c>
      <c r="CL132" s="98">
        <v>58</v>
      </c>
      <c r="CM132" s="241">
        <v>69</v>
      </c>
      <c r="CN132" s="433">
        <f t="shared" si="60"/>
        <v>348</v>
      </c>
      <c r="CO132" s="98">
        <v>51</v>
      </c>
      <c r="CP132" s="98">
        <v>50</v>
      </c>
      <c r="CQ132" s="98">
        <v>55</v>
      </c>
      <c r="CR132" s="98">
        <v>58</v>
      </c>
      <c r="CS132" s="98">
        <v>53</v>
      </c>
      <c r="CT132" s="98">
        <v>55</v>
      </c>
      <c r="CU132" s="98">
        <v>53</v>
      </c>
      <c r="CV132" s="98">
        <v>58</v>
      </c>
      <c r="CW132" s="98">
        <v>54</v>
      </c>
      <c r="CX132" s="98">
        <v>48</v>
      </c>
      <c r="CY132" s="98">
        <v>49</v>
      </c>
      <c r="CZ132" s="98">
        <v>52</v>
      </c>
      <c r="DA132" s="472">
        <f t="shared" si="31"/>
        <v>636</v>
      </c>
      <c r="DB132" s="137">
        <v>52</v>
      </c>
      <c r="DC132" s="98">
        <v>44</v>
      </c>
      <c r="DD132" s="98">
        <v>56</v>
      </c>
      <c r="DE132" s="98">
        <v>50</v>
      </c>
      <c r="DF132" s="98">
        <v>50</v>
      </c>
      <c r="DG132" s="98">
        <v>58</v>
      </c>
      <c r="DH132" s="98">
        <v>54</v>
      </c>
      <c r="DI132" s="98">
        <v>52</v>
      </c>
      <c r="DJ132" s="98">
        <v>48</v>
      </c>
      <c r="DK132" s="98">
        <v>52</v>
      </c>
      <c r="DL132" s="98">
        <v>51</v>
      </c>
      <c r="DM132" s="568">
        <f t="shared" ref="DM132:DM163" si="62">SUM($CB132:$CL132)</f>
        <v>279</v>
      </c>
      <c r="DN132" s="485">
        <f t="shared" ref="DN132:DN163" si="63">SUM($CO132:$CY132)</f>
        <v>584</v>
      </c>
      <c r="DO132" s="474">
        <f t="shared" ref="DO132:DO163" si="64">SUM($DB132:$DL132)</f>
        <v>567</v>
      </c>
      <c r="DP132" s="363">
        <f t="shared" si="61"/>
        <v>-2.910958904109584</v>
      </c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  <c r="EF132" s="231"/>
      <c r="EG132" s="231"/>
      <c r="EH132" s="231"/>
      <c r="EI132" s="231"/>
      <c r="EJ132" s="231"/>
      <c r="EK132" s="231"/>
      <c r="EL132" s="231"/>
      <c r="EM132" s="231"/>
    </row>
    <row r="133" spans="1:143" ht="20.100000000000001" customHeight="1" x14ac:dyDescent="0.25">
      <c r="A133" s="536"/>
      <c r="B133" s="110" t="s">
        <v>190</v>
      </c>
      <c r="C133" s="129" t="s">
        <v>191</v>
      </c>
      <c r="D133" s="175">
        <v>0</v>
      </c>
      <c r="E133" s="176">
        <v>0</v>
      </c>
      <c r="F133" s="176">
        <v>0</v>
      </c>
      <c r="G133" s="176">
        <v>0</v>
      </c>
      <c r="H133" s="176">
        <v>0</v>
      </c>
      <c r="I133" s="176">
        <v>0</v>
      </c>
      <c r="J133" s="176">
        <v>0</v>
      </c>
      <c r="K133" s="176">
        <v>0</v>
      </c>
      <c r="L133" s="176">
        <v>0</v>
      </c>
      <c r="M133" s="176">
        <v>0</v>
      </c>
      <c r="N133" s="176">
        <v>0</v>
      </c>
      <c r="O133" s="176">
        <v>0</v>
      </c>
      <c r="P133" s="363">
        <v>0</v>
      </c>
      <c r="Q133" s="176">
        <v>0</v>
      </c>
      <c r="R133" s="176">
        <v>0</v>
      </c>
      <c r="S133" s="176">
        <v>0</v>
      </c>
      <c r="T133" s="176">
        <v>0</v>
      </c>
      <c r="U133" s="176">
        <v>0</v>
      </c>
      <c r="V133" s="176">
        <v>0</v>
      </c>
      <c r="W133" s="176">
        <v>0</v>
      </c>
      <c r="X133" s="176">
        <v>0</v>
      </c>
      <c r="Y133" s="176">
        <v>0</v>
      </c>
      <c r="Z133" s="176">
        <v>0</v>
      </c>
      <c r="AA133" s="176">
        <v>0</v>
      </c>
      <c r="AB133" s="176">
        <v>0</v>
      </c>
      <c r="AC133" s="392">
        <v>0</v>
      </c>
      <c r="AD133" s="176">
        <v>0</v>
      </c>
      <c r="AE133" s="176">
        <v>0</v>
      </c>
      <c r="AF133" s="176">
        <v>0</v>
      </c>
      <c r="AG133" s="176">
        <v>0</v>
      </c>
      <c r="AH133" s="176">
        <v>0</v>
      </c>
      <c r="AI133" s="176">
        <v>0</v>
      </c>
      <c r="AJ133" s="176">
        <v>0</v>
      </c>
      <c r="AK133" s="176">
        <v>0</v>
      </c>
      <c r="AL133" s="176">
        <v>0</v>
      </c>
      <c r="AM133" s="176">
        <v>0</v>
      </c>
      <c r="AN133" s="176">
        <v>0</v>
      </c>
      <c r="AO133" s="390">
        <v>0</v>
      </c>
      <c r="AP133" s="137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7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33">
        <f t="shared" si="59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72">
        <f t="shared" si="33"/>
        <v>0</v>
      </c>
      <c r="CB133" s="137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1</v>
      </c>
      <c r="CK133" s="98">
        <v>1</v>
      </c>
      <c r="CL133" s="98">
        <v>3</v>
      </c>
      <c r="CM133" s="241">
        <v>12</v>
      </c>
      <c r="CN133" s="433">
        <f t="shared" si="60"/>
        <v>17</v>
      </c>
      <c r="CO133" s="98">
        <v>3</v>
      </c>
      <c r="CP133" s="98">
        <v>5</v>
      </c>
      <c r="CQ133" s="98">
        <v>3</v>
      </c>
      <c r="CR133" s="98">
        <v>4</v>
      </c>
      <c r="CS133" s="98">
        <v>3</v>
      </c>
      <c r="CT133" s="98">
        <v>2</v>
      </c>
      <c r="CU133" s="98">
        <v>4</v>
      </c>
      <c r="CV133" s="98">
        <v>4</v>
      </c>
      <c r="CW133" s="98">
        <v>1</v>
      </c>
      <c r="CX133" s="98">
        <v>5</v>
      </c>
      <c r="CY133" s="98">
        <v>5</v>
      </c>
      <c r="CZ133" s="98">
        <v>8</v>
      </c>
      <c r="DA133" s="472">
        <f t="shared" si="31"/>
        <v>47</v>
      </c>
      <c r="DB133" s="137">
        <v>6</v>
      </c>
      <c r="DC133" s="98">
        <v>3</v>
      </c>
      <c r="DD133" s="98">
        <v>2</v>
      </c>
      <c r="DE133" s="98">
        <v>0</v>
      </c>
      <c r="DF133" s="98">
        <v>1</v>
      </c>
      <c r="DG133" s="98">
        <v>1</v>
      </c>
      <c r="DH133" s="98">
        <v>2</v>
      </c>
      <c r="DI133" s="98">
        <v>11</v>
      </c>
      <c r="DJ133" s="98">
        <v>4</v>
      </c>
      <c r="DK133" s="98">
        <v>7</v>
      </c>
      <c r="DL133" s="98">
        <v>8</v>
      </c>
      <c r="DM133" s="568">
        <f t="shared" si="62"/>
        <v>5</v>
      </c>
      <c r="DN133" s="485">
        <f t="shared" si="63"/>
        <v>39</v>
      </c>
      <c r="DO133" s="474">
        <f t="shared" si="64"/>
        <v>45</v>
      </c>
      <c r="DP133" s="363">
        <f t="shared" si="61"/>
        <v>15.384615384615374</v>
      </c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  <c r="EG133" s="231"/>
      <c r="EH133" s="231"/>
      <c r="EI133" s="231"/>
      <c r="EJ133" s="231"/>
      <c r="EK133" s="231"/>
      <c r="EL133" s="231"/>
      <c r="EM133" s="231"/>
    </row>
    <row r="134" spans="1:143" ht="20.100000000000001" customHeight="1" x14ac:dyDescent="0.25">
      <c r="A134" s="536"/>
      <c r="B134" s="463" t="s">
        <v>204</v>
      </c>
      <c r="C134" s="464" t="s">
        <v>208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f t="shared" si="59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f t="shared" si="33"/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f t="shared" si="60"/>
        <v>0</v>
      </c>
      <c r="CO134" s="55">
        <v>0</v>
      </c>
      <c r="CP134" s="55">
        <v>1</v>
      </c>
      <c r="CQ134" s="55">
        <v>0</v>
      </c>
      <c r="CR134" s="55">
        <v>0</v>
      </c>
      <c r="CS134" s="55">
        <v>7</v>
      </c>
      <c r="CT134" s="55">
        <v>20</v>
      </c>
      <c r="CU134" s="55">
        <v>8</v>
      </c>
      <c r="CV134" s="55">
        <v>1</v>
      </c>
      <c r="CW134" s="55">
        <v>0</v>
      </c>
      <c r="CX134" s="55">
        <v>0</v>
      </c>
      <c r="CY134" s="55">
        <v>0</v>
      </c>
      <c r="CZ134" s="55">
        <v>0</v>
      </c>
      <c r="DA134" s="472">
        <f t="shared" si="31"/>
        <v>37</v>
      </c>
      <c r="DB134" s="484">
        <v>0</v>
      </c>
      <c r="DC134" s="55">
        <v>0</v>
      </c>
      <c r="DD134" s="55">
        <v>0</v>
      </c>
      <c r="DE134" s="55">
        <v>0</v>
      </c>
      <c r="DF134" s="55">
        <v>0</v>
      </c>
      <c r="DG134" s="55">
        <v>0</v>
      </c>
      <c r="DH134" s="55">
        <v>0</v>
      </c>
      <c r="DI134" s="55">
        <v>0</v>
      </c>
      <c r="DJ134" s="55">
        <v>4</v>
      </c>
      <c r="DK134" s="55">
        <v>5</v>
      </c>
      <c r="DL134" s="55">
        <v>6</v>
      </c>
      <c r="DM134" s="568">
        <f t="shared" si="62"/>
        <v>0</v>
      </c>
      <c r="DN134" s="485">
        <f t="shared" si="63"/>
        <v>37</v>
      </c>
      <c r="DO134" s="474">
        <f t="shared" si="64"/>
        <v>15</v>
      </c>
      <c r="DP134" s="363">
        <f t="shared" si="61"/>
        <v>-59.459459459459453</v>
      </c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  <c r="EF134" s="231"/>
      <c r="EG134" s="231"/>
      <c r="EH134" s="231"/>
      <c r="EI134" s="231"/>
      <c r="EJ134" s="231"/>
      <c r="EK134" s="231"/>
      <c r="EL134" s="231"/>
      <c r="EM134" s="231"/>
    </row>
    <row r="135" spans="1:143" ht="20.100000000000001" customHeight="1" x14ac:dyDescent="0.25">
      <c r="A135" s="536"/>
      <c r="B135" s="463" t="s">
        <v>205</v>
      </c>
      <c r="C135" s="464" t="s">
        <v>209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f t="shared" si="59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f t="shared" si="33"/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f t="shared" si="60"/>
        <v>0</v>
      </c>
      <c r="CO135" s="55">
        <v>0</v>
      </c>
      <c r="CP135" s="55">
        <v>12</v>
      </c>
      <c r="CQ135" s="55">
        <v>11</v>
      </c>
      <c r="CR135" s="55">
        <v>14</v>
      </c>
      <c r="CS135" s="55">
        <v>19</v>
      </c>
      <c r="CT135" s="55">
        <v>82</v>
      </c>
      <c r="CU135" s="55">
        <v>92</v>
      </c>
      <c r="CV135" s="55">
        <v>16</v>
      </c>
      <c r="CW135" s="55">
        <v>0</v>
      </c>
      <c r="CX135" s="55">
        <v>0</v>
      </c>
      <c r="CY135" s="55">
        <v>0</v>
      </c>
      <c r="CZ135" s="55">
        <v>0</v>
      </c>
      <c r="DA135" s="472">
        <f t="shared" si="31"/>
        <v>246</v>
      </c>
      <c r="DB135" s="484">
        <v>0</v>
      </c>
      <c r="DC135" s="55">
        <v>0</v>
      </c>
      <c r="DD135" s="55">
        <v>0</v>
      </c>
      <c r="DE135" s="55">
        <v>0</v>
      </c>
      <c r="DF135" s="55">
        <v>0</v>
      </c>
      <c r="DG135" s="55">
        <v>0</v>
      </c>
      <c r="DH135" s="55">
        <v>0</v>
      </c>
      <c r="DI135" s="55">
        <v>0</v>
      </c>
      <c r="DJ135" s="55">
        <v>0</v>
      </c>
      <c r="DK135" s="55">
        <v>0</v>
      </c>
      <c r="DL135" s="55">
        <v>0</v>
      </c>
      <c r="DM135" s="568">
        <f t="shared" si="62"/>
        <v>0</v>
      </c>
      <c r="DN135" s="485">
        <f t="shared" si="63"/>
        <v>246</v>
      </c>
      <c r="DO135" s="474">
        <f t="shared" si="64"/>
        <v>0</v>
      </c>
      <c r="DP135" s="363">
        <f t="shared" si="61"/>
        <v>-100</v>
      </c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  <c r="EF135" s="231"/>
      <c r="EG135" s="231"/>
      <c r="EH135" s="231"/>
      <c r="EI135" s="231"/>
      <c r="EJ135" s="231"/>
      <c r="EK135" s="231"/>
      <c r="EL135" s="231"/>
      <c r="EM135" s="231"/>
    </row>
    <row r="136" spans="1:143" ht="20.100000000000001" customHeight="1" x14ac:dyDescent="0.25">
      <c r="A136" s="536"/>
      <c r="B136" s="463" t="s">
        <v>206</v>
      </c>
      <c r="C136" s="464" t="s">
        <v>210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f t="shared" si="59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f t="shared" si="33"/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f t="shared" si="60"/>
        <v>0</v>
      </c>
      <c r="CO136" s="55">
        <v>0</v>
      </c>
      <c r="CP136" s="55">
        <v>1</v>
      </c>
      <c r="CQ136" s="55">
        <v>9</v>
      </c>
      <c r="CR136" s="55">
        <v>4</v>
      </c>
      <c r="CS136" s="55">
        <v>7</v>
      </c>
      <c r="CT136" s="55">
        <v>64</v>
      </c>
      <c r="CU136" s="55">
        <v>55</v>
      </c>
      <c r="CV136" s="55">
        <v>4</v>
      </c>
      <c r="CW136" s="55">
        <v>0</v>
      </c>
      <c r="CX136" s="55">
        <v>0</v>
      </c>
      <c r="CY136" s="55">
        <v>0</v>
      </c>
      <c r="CZ136" s="55">
        <v>0</v>
      </c>
      <c r="DA136" s="472">
        <f t="shared" si="31"/>
        <v>144</v>
      </c>
      <c r="DB136" s="484">
        <v>0</v>
      </c>
      <c r="DC136" s="55">
        <v>0</v>
      </c>
      <c r="DD136" s="55">
        <v>0</v>
      </c>
      <c r="DE136" s="55">
        <v>0</v>
      </c>
      <c r="DF136" s="55">
        <v>0</v>
      </c>
      <c r="DG136" s="55">
        <v>0</v>
      </c>
      <c r="DH136" s="55">
        <v>0</v>
      </c>
      <c r="DI136" s="55">
        <v>0</v>
      </c>
      <c r="DJ136" s="55">
        <v>0</v>
      </c>
      <c r="DK136" s="55">
        <v>0</v>
      </c>
      <c r="DL136" s="55">
        <v>0</v>
      </c>
      <c r="DM136" s="568">
        <f t="shared" si="62"/>
        <v>0</v>
      </c>
      <c r="DN136" s="485">
        <f t="shared" si="63"/>
        <v>144</v>
      </c>
      <c r="DO136" s="474">
        <f t="shared" si="64"/>
        <v>0</v>
      </c>
      <c r="DP136" s="363">
        <f t="shared" si="61"/>
        <v>-100</v>
      </c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  <c r="EF136" s="231"/>
      <c r="EG136" s="231"/>
      <c r="EH136" s="231"/>
      <c r="EI136" s="231"/>
      <c r="EJ136" s="231"/>
      <c r="EK136" s="231"/>
      <c r="EL136" s="231"/>
      <c r="EM136" s="231"/>
    </row>
    <row r="137" spans="1:143" ht="20.100000000000001" customHeight="1" x14ac:dyDescent="0.25">
      <c r="A137" s="536"/>
      <c r="B137" s="463" t="s">
        <v>207</v>
      </c>
      <c r="C137" s="464" t="s">
        <v>211</v>
      </c>
      <c r="D137" s="479">
        <v>0</v>
      </c>
      <c r="E137" s="479">
        <v>0</v>
      </c>
      <c r="F137" s="479">
        <v>0</v>
      </c>
      <c r="G137" s="479">
        <v>0</v>
      </c>
      <c r="H137" s="479">
        <v>0</v>
      </c>
      <c r="I137" s="479">
        <v>0</v>
      </c>
      <c r="J137" s="479">
        <v>0</v>
      </c>
      <c r="K137" s="479">
        <v>0</v>
      </c>
      <c r="L137" s="479">
        <v>0</v>
      </c>
      <c r="M137" s="479">
        <v>0</v>
      </c>
      <c r="N137" s="479">
        <v>0</v>
      </c>
      <c r="O137" s="480">
        <v>0</v>
      </c>
      <c r="P137" s="363">
        <v>0</v>
      </c>
      <c r="Q137" s="479">
        <v>0</v>
      </c>
      <c r="R137" s="479">
        <v>0</v>
      </c>
      <c r="S137" s="479">
        <v>0</v>
      </c>
      <c r="T137" s="479">
        <v>0</v>
      </c>
      <c r="U137" s="479">
        <v>0</v>
      </c>
      <c r="V137" s="479">
        <v>0</v>
      </c>
      <c r="W137" s="479">
        <v>0</v>
      </c>
      <c r="X137" s="479">
        <v>0</v>
      </c>
      <c r="Y137" s="479">
        <v>0</v>
      </c>
      <c r="Z137" s="479">
        <v>0</v>
      </c>
      <c r="AA137" s="479">
        <v>0</v>
      </c>
      <c r="AB137" s="480">
        <v>0</v>
      </c>
      <c r="AC137" s="481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484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484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0</v>
      </c>
      <c r="BM137" s="55">
        <v>0</v>
      </c>
      <c r="BN137" s="472">
        <f t="shared" si="59"/>
        <v>0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0</v>
      </c>
      <c r="BU137" s="55">
        <v>0</v>
      </c>
      <c r="BV137" s="55">
        <v>0</v>
      </c>
      <c r="BW137" s="55">
        <v>0</v>
      </c>
      <c r="BX137" s="55">
        <v>0</v>
      </c>
      <c r="BY137" s="55">
        <v>0</v>
      </c>
      <c r="BZ137" s="55">
        <v>0</v>
      </c>
      <c r="CA137" s="472">
        <f t="shared" si="33"/>
        <v>0</v>
      </c>
      <c r="CB137" s="484">
        <v>0</v>
      </c>
      <c r="CC137" s="55">
        <v>0</v>
      </c>
      <c r="CD137" s="55">
        <v>0</v>
      </c>
      <c r="CE137" s="55">
        <v>0</v>
      </c>
      <c r="CF137" s="55">
        <v>0</v>
      </c>
      <c r="CG137" s="55">
        <v>0</v>
      </c>
      <c r="CH137" s="55">
        <v>0</v>
      </c>
      <c r="CI137" s="55">
        <v>0</v>
      </c>
      <c r="CJ137" s="55">
        <v>0</v>
      </c>
      <c r="CK137" s="55">
        <v>0</v>
      </c>
      <c r="CL137" s="55">
        <v>0</v>
      </c>
      <c r="CM137" s="159">
        <v>0</v>
      </c>
      <c r="CN137" s="433">
        <f t="shared" si="60"/>
        <v>0</v>
      </c>
      <c r="CO137" s="55">
        <v>0</v>
      </c>
      <c r="CP137" s="55">
        <v>9</v>
      </c>
      <c r="CQ137" s="55">
        <v>5</v>
      </c>
      <c r="CR137" s="55">
        <v>11</v>
      </c>
      <c r="CS137" s="55">
        <v>12</v>
      </c>
      <c r="CT137" s="55">
        <v>20</v>
      </c>
      <c r="CU137" s="55">
        <v>11</v>
      </c>
      <c r="CV137" s="55">
        <v>0</v>
      </c>
      <c r="CW137" s="55">
        <v>0</v>
      </c>
      <c r="CX137" s="55">
        <v>0</v>
      </c>
      <c r="CY137" s="55">
        <v>0</v>
      </c>
      <c r="CZ137" s="55">
        <v>0</v>
      </c>
      <c r="DA137" s="472">
        <f t="shared" si="31"/>
        <v>68</v>
      </c>
      <c r="DB137" s="484">
        <v>0</v>
      </c>
      <c r="DC137" s="55">
        <v>0</v>
      </c>
      <c r="DD137" s="55">
        <v>0</v>
      </c>
      <c r="DE137" s="55">
        <v>0</v>
      </c>
      <c r="DF137" s="55">
        <v>0</v>
      </c>
      <c r="DG137" s="55">
        <v>0</v>
      </c>
      <c r="DH137" s="55">
        <v>0</v>
      </c>
      <c r="DI137" s="55">
        <v>0</v>
      </c>
      <c r="DJ137" s="55">
        <v>0</v>
      </c>
      <c r="DK137" s="55">
        <v>0</v>
      </c>
      <c r="DL137" s="55">
        <v>0</v>
      </c>
      <c r="DM137" s="568">
        <f t="shared" si="62"/>
        <v>0</v>
      </c>
      <c r="DN137" s="485">
        <f t="shared" si="63"/>
        <v>68</v>
      </c>
      <c r="DO137" s="474">
        <f t="shared" si="64"/>
        <v>0</v>
      </c>
      <c r="DP137" s="363">
        <f t="shared" si="61"/>
        <v>-100</v>
      </c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  <c r="EF137" s="231"/>
      <c r="EG137" s="231"/>
      <c r="EH137" s="231"/>
      <c r="EI137" s="231"/>
      <c r="EJ137" s="231"/>
      <c r="EK137" s="231"/>
      <c r="EL137" s="231"/>
      <c r="EM137" s="231"/>
    </row>
    <row r="138" spans="1:143" ht="20.100000000000001" customHeight="1" x14ac:dyDescent="0.25">
      <c r="A138" s="536"/>
      <c r="B138" s="110" t="s">
        <v>200</v>
      </c>
      <c r="C138" s="464" t="s">
        <v>201</v>
      </c>
      <c r="D138" s="175">
        <v>0</v>
      </c>
      <c r="E138" s="176">
        <v>0</v>
      </c>
      <c r="F138" s="176">
        <v>0</v>
      </c>
      <c r="G138" s="176">
        <v>0</v>
      </c>
      <c r="H138" s="176">
        <v>0</v>
      </c>
      <c r="I138" s="176">
        <v>0</v>
      </c>
      <c r="J138" s="176">
        <v>0</v>
      </c>
      <c r="K138" s="176">
        <v>0</v>
      </c>
      <c r="L138" s="176">
        <v>0</v>
      </c>
      <c r="M138" s="176">
        <v>0</v>
      </c>
      <c r="N138" s="176">
        <v>0</v>
      </c>
      <c r="O138" s="176">
        <v>0</v>
      </c>
      <c r="P138" s="363">
        <v>0</v>
      </c>
      <c r="Q138" s="176">
        <v>0</v>
      </c>
      <c r="R138" s="176">
        <v>0</v>
      </c>
      <c r="S138" s="176">
        <v>0</v>
      </c>
      <c r="T138" s="176">
        <v>0</v>
      </c>
      <c r="U138" s="176">
        <v>0</v>
      </c>
      <c r="V138" s="176">
        <v>0</v>
      </c>
      <c r="W138" s="176">
        <v>0</v>
      </c>
      <c r="X138" s="176">
        <v>0</v>
      </c>
      <c r="Y138" s="176">
        <v>0</v>
      </c>
      <c r="Z138" s="176">
        <v>0</v>
      </c>
      <c r="AA138" s="176">
        <v>0</v>
      </c>
      <c r="AB138" s="176">
        <v>0</v>
      </c>
      <c r="AC138" s="392">
        <v>0</v>
      </c>
      <c r="AD138" s="176">
        <v>0</v>
      </c>
      <c r="AE138" s="176">
        <v>0</v>
      </c>
      <c r="AF138" s="176">
        <v>0</v>
      </c>
      <c r="AG138" s="176">
        <v>0</v>
      </c>
      <c r="AH138" s="176">
        <v>0</v>
      </c>
      <c r="AI138" s="176">
        <v>0</v>
      </c>
      <c r="AJ138" s="176">
        <v>0</v>
      </c>
      <c r="AK138" s="176">
        <v>0</v>
      </c>
      <c r="AL138" s="176">
        <v>0</v>
      </c>
      <c r="AM138" s="176">
        <v>0</v>
      </c>
      <c r="AN138" s="176">
        <v>0</v>
      </c>
      <c r="AO138" s="390">
        <v>0</v>
      </c>
      <c r="AP138" s="137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7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3">
        <f t="shared" si="59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472">
        <f t="shared" si="33"/>
        <v>0</v>
      </c>
      <c r="CB138" s="137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98">
        <v>0</v>
      </c>
      <c r="CJ138" s="98">
        <v>0</v>
      </c>
      <c r="CK138" s="98">
        <v>0</v>
      </c>
      <c r="CL138" s="98">
        <v>0</v>
      </c>
      <c r="CM138" s="241">
        <v>0</v>
      </c>
      <c r="CN138" s="433">
        <f t="shared" si="60"/>
        <v>0</v>
      </c>
      <c r="CO138" s="98">
        <v>1</v>
      </c>
      <c r="CP138" s="98">
        <v>0</v>
      </c>
      <c r="CQ138" s="98">
        <v>2</v>
      </c>
      <c r="CR138" s="98">
        <v>1</v>
      </c>
      <c r="CS138" s="98">
        <v>17</v>
      </c>
      <c r="CT138" s="98">
        <v>38</v>
      </c>
      <c r="CU138" s="98">
        <v>2</v>
      </c>
      <c r="CV138" s="98">
        <v>0</v>
      </c>
      <c r="CW138" s="98">
        <v>0</v>
      </c>
      <c r="CX138" s="98">
        <v>0</v>
      </c>
      <c r="CY138" s="98">
        <v>0</v>
      </c>
      <c r="CZ138" s="98">
        <v>0</v>
      </c>
      <c r="DA138" s="472">
        <f t="shared" si="31"/>
        <v>61</v>
      </c>
      <c r="DB138" s="137">
        <v>0</v>
      </c>
      <c r="DC138" s="98">
        <v>0</v>
      </c>
      <c r="DD138" s="98">
        <v>0</v>
      </c>
      <c r="DE138" s="98">
        <v>0</v>
      </c>
      <c r="DF138" s="98">
        <v>0</v>
      </c>
      <c r="DG138" s="98">
        <v>0</v>
      </c>
      <c r="DH138" s="98">
        <v>0</v>
      </c>
      <c r="DI138" s="98">
        <v>0</v>
      </c>
      <c r="DJ138" s="98">
        <v>0</v>
      </c>
      <c r="DK138" s="98">
        <v>0</v>
      </c>
      <c r="DL138" s="98">
        <v>0</v>
      </c>
      <c r="DM138" s="568">
        <f t="shared" si="62"/>
        <v>0</v>
      </c>
      <c r="DN138" s="485">
        <f t="shared" si="63"/>
        <v>61</v>
      </c>
      <c r="DO138" s="474">
        <f t="shared" si="64"/>
        <v>0</v>
      </c>
      <c r="DP138" s="363">
        <f t="shared" si="61"/>
        <v>-100</v>
      </c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  <c r="EF138" s="231"/>
      <c r="EG138" s="231"/>
      <c r="EH138" s="231"/>
      <c r="EI138" s="231"/>
      <c r="EJ138" s="231"/>
      <c r="EK138" s="231"/>
      <c r="EL138" s="231"/>
      <c r="EM138" s="231"/>
    </row>
    <row r="139" spans="1:143" ht="20.100000000000001" customHeight="1" x14ac:dyDescent="0.25">
      <c r="A139" s="536"/>
      <c r="B139" s="170" t="s">
        <v>21</v>
      </c>
      <c r="C139" s="171" t="s">
        <v>22</v>
      </c>
      <c r="D139" s="175">
        <v>612</v>
      </c>
      <c r="E139" s="176">
        <v>429</v>
      </c>
      <c r="F139" s="176">
        <v>517</v>
      </c>
      <c r="G139" s="176">
        <v>434</v>
      </c>
      <c r="H139" s="176">
        <v>407</v>
      </c>
      <c r="I139" s="176">
        <v>458</v>
      </c>
      <c r="J139" s="176">
        <v>454</v>
      </c>
      <c r="K139" s="176">
        <v>412</v>
      </c>
      <c r="L139" s="176">
        <v>441</v>
      </c>
      <c r="M139" s="176">
        <v>429</v>
      </c>
      <c r="N139" s="176">
        <v>387</v>
      </c>
      <c r="O139" s="176">
        <v>386</v>
      </c>
      <c r="P139" s="168">
        <f>SUM(D139:O139)</f>
        <v>5366</v>
      </c>
      <c r="Q139" s="177">
        <v>476</v>
      </c>
      <c r="R139" s="177">
        <v>380</v>
      </c>
      <c r="S139" s="177">
        <v>452</v>
      </c>
      <c r="T139" s="177">
        <v>365</v>
      </c>
      <c r="U139" s="177">
        <v>339</v>
      </c>
      <c r="V139" s="177">
        <v>376</v>
      </c>
      <c r="W139" s="177">
        <v>312</v>
      </c>
      <c r="X139" s="177">
        <v>342</v>
      </c>
      <c r="Y139" s="177">
        <v>352</v>
      </c>
      <c r="Z139" s="177">
        <v>354</v>
      </c>
      <c r="AA139" s="178">
        <v>321</v>
      </c>
      <c r="AB139" s="178">
        <v>210</v>
      </c>
      <c r="AC139" s="168">
        <f>SUM(Q139:AB139)</f>
        <v>4279</v>
      </c>
      <c r="AD139" s="178">
        <v>389</v>
      </c>
      <c r="AE139" s="178">
        <v>323</v>
      </c>
      <c r="AF139" s="178">
        <v>366</v>
      </c>
      <c r="AG139" s="178">
        <v>281</v>
      </c>
      <c r="AH139" s="178">
        <v>305</v>
      </c>
      <c r="AI139" s="178">
        <v>300</v>
      </c>
      <c r="AJ139" s="178">
        <v>281</v>
      </c>
      <c r="AK139" s="178">
        <v>306</v>
      </c>
      <c r="AL139" s="178">
        <v>269</v>
      </c>
      <c r="AM139" s="178">
        <v>302</v>
      </c>
      <c r="AN139" s="178">
        <v>292</v>
      </c>
      <c r="AO139" s="428">
        <v>237</v>
      </c>
      <c r="AP139" s="137">
        <v>342</v>
      </c>
      <c r="AQ139" s="98">
        <v>244</v>
      </c>
      <c r="AR139" s="98">
        <v>318</v>
      </c>
      <c r="AS139" s="98">
        <v>249</v>
      </c>
      <c r="AT139" s="98">
        <v>296</v>
      </c>
      <c r="AU139" s="98">
        <v>275</v>
      </c>
      <c r="AV139" s="98">
        <v>323</v>
      </c>
      <c r="AW139" s="98">
        <v>328</v>
      </c>
      <c r="AX139" s="98">
        <v>246</v>
      </c>
      <c r="AY139" s="98">
        <v>293</v>
      </c>
      <c r="AZ139" s="98">
        <v>276</v>
      </c>
      <c r="BA139" s="98">
        <v>249</v>
      </c>
      <c r="BB139" s="137">
        <v>404</v>
      </c>
      <c r="BC139" s="98">
        <v>277</v>
      </c>
      <c r="BD139" s="98">
        <v>274</v>
      </c>
      <c r="BE139" s="98">
        <v>268</v>
      </c>
      <c r="BF139" s="98">
        <v>253</v>
      </c>
      <c r="BG139" s="98">
        <v>328</v>
      </c>
      <c r="BH139" s="98">
        <v>332</v>
      </c>
      <c r="BI139" s="98">
        <v>332</v>
      </c>
      <c r="BJ139" s="98">
        <v>293</v>
      </c>
      <c r="BK139" s="98">
        <v>355</v>
      </c>
      <c r="BL139" s="98">
        <v>323</v>
      </c>
      <c r="BM139" s="98">
        <v>363</v>
      </c>
      <c r="BN139" s="433">
        <f t="shared" ref="BN139:BN161" si="65">SUM(BB139:BM139)</f>
        <v>3802</v>
      </c>
      <c r="BO139" s="98">
        <v>492</v>
      </c>
      <c r="BP139" s="98">
        <v>374</v>
      </c>
      <c r="BQ139" s="98">
        <v>381</v>
      </c>
      <c r="BR139" s="98">
        <v>360</v>
      </c>
      <c r="BS139" s="98">
        <v>355</v>
      </c>
      <c r="BT139" s="98">
        <v>325</v>
      </c>
      <c r="BU139" s="98">
        <v>372</v>
      </c>
      <c r="BV139" s="98">
        <v>347</v>
      </c>
      <c r="BW139" s="98">
        <v>342</v>
      </c>
      <c r="BX139" s="98">
        <v>400</v>
      </c>
      <c r="BY139" s="98">
        <v>338</v>
      </c>
      <c r="BZ139" s="98">
        <v>376</v>
      </c>
      <c r="CA139" s="472">
        <f t="shared" si="33"/>
        <v>4462</v>
      </c>
      <c r="CB139" s="137">
        <v>514</v>
      </c>
      <c r="CC139" s="98">
        <v>355</v>
      </c>
      <c r="CD139" s="98">
        <v>441</v>
      </c>
      <c r="CE139" s="98">
        <v>432</v>
      </c>
      <c r="CF139" s="98">
        <v>381</v>
      </c>
      <c r="CG139" s="98">
        <v>412</v>
      </c>
      <c r="CH139" s="98">
        <v>373</v>
      </c>
      <c r="CI139" s="98">
        <v>433</v>
      </c>
      <c r="CJ139" s="98">
        <v>428</v>
      </c>
      <c r="CK139" s="98">
        <v>448</v>
      </c>
      <c r="CL139" s="98">
        <v>435</v>
      </c>
      <c r="CM139" s="241">
        <v>470</v>
      </c>
      <c r="CN139" s="433">
        <f t="shared" si="60"/>
        <v>5122</v>
      </c>
      <c r="CO139" s="98">
        <v>597</v>
      </c>
      <c r="CP139" s="98">
        <v>457</v>
      </c>
      <c r="CQ139" s="98">
        <v>483</v>
      </c>
      <c r="CR139" s="98">
        <v>466</v>
      </c>
      <c r="CS139" s="98">
        <v>484</v>
      </c>
      <c r="CT139" s="98">
        <v>539</v>
      </c>
      <c r="CU139" s="98">
        <v>501</v>
      </c>
      <c r="CV139" s="98">
        <v>506</v>
      </c>
      <c r="CW139" s="98">
        <v>472</v>
      </c>
      <c r="CX139" s="98">
        <v>466</v>
      </c>
      <c r="CY139" s="98">
        <v>460</v>
      </c>
      <c r="CZ139" s="98">
        <v>435</v>
      </c>
      <c r="DA139" s="472">
        <f t="shared" si="31"/>
        <v>5866</v>
      </c>
      <c r="DB139" s="137">
        <v>559</v>
      </c>
      <c r="DC139" s="98">
        <v>420</v>
      </c>
      <c r="DD139" s="98">
        <v>522</v>
      </c>
      <c r="DE139" s="98">
        <v>465</v>
      </c>
      <c r="DF139" s="98">
        <v>539</v>
      </c>
      <c r="DG139" s="98">
        <v>514</v>
      </c>
      <c r="DH139" s="98">
        <v>438</v>
      </c>
      <c r="DI139" s="98">
        <v>450</v>
      </c>
      <c r="DJ139" s="98">
        <v>413</v>
      </c>
      <c r="DK139" s="98">
        <v>476</v>
      </c>
      <c r="DL139" s="98">
        <v>477</v>
      </c>
      <c r="DM139" s="568">
        <f t="shared" si="62"/>
        <v>4652</v>
      </c>
      <c r="DN139" s="485">
        <f t="shared" si="63"/>
        <v>5431</v>
      </c>
      <c r="DO139" s="474">
        <f t="shared" si="64"/>
        <v>5273</v>
      </c>
      <c r="DP139" s="363">
        <f t="shared" si="61"/>
        <v>-2.9092248204750537</v>
      </c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  <c r="EF139" s="231"/>
      <c r="EG139" s="231"/>
      <c r="EH139" s="231"/>
      <c r="EI139" s="231"/>
      <c r="EJ139" s="231"/>
      <c r="EK139" s="231"/>
      <c r="EL139" s="231"/>
      <c r="EM139" s="231"/>
    </row>
    <row r="140" spans="1:143" ht="20.100000000000001" customHeight="1" x14ac:dyDescent="0.25">
      <c r="A140" s="536"/>
      <c r="B140" s="170" t="s">
        <v>23</v>
      </c>
      <c r="C140" s="171" t="s">
        <v>24</v>
      </c>
      <c r="D140" s="175">
        <v>317</v>
      </c>
      <c r="E140" s="176">
        <v>328</v>
      </c>
      <c r="F140" s="176">
        <v>359</v>
      </c>
      <c r="G140" s="176">
        <v>399</v>
      </c>
      <c r="H140" s="176">
        <v>382</v>
      </c>
      <c r="I140" s="176">
        <v>392</v>
      </c>
      <c r="J140" s="176">
        <v>371</v>
      </c>
      <c r="K140" s="176">
        <v>369</v>
      </c>
      <c r="L140" s="176">
        <v>377</v>
      </c>
      <c r="M140" s="176">
        <v>422</v>
      </c>
      <c r="N140" s="176">
        <v>337</v>
      </c>
      <c r="O140" s="176">
        <v>451</v>
      </c>
      <c r="P140" s="168">
        <f>SUM(D140:O140)</f>
        <v>4504</v>
      </c>
      <c r="Q140" s="177">
        <v>236</v>
      </c>
      <c r="R140" s="177">
        <v>293</v>
      </c>
      <c r="S140" s="177">
        <v>334</v>
      </c>
      <c r="T140" s="177">
        <v>343</v>
      </c>
      <c r="U140" s="177">
        <v>335</v>
      </c>
      <c r="V140" s="177">
        <v>288</v>
      </c>
      <c r="W140" s="177">
        <v>300</v>
      </c>
      <c r="X140" s="177">
        <v>305</v>
      </c>
      <c r="Y140" s="177">
        <v>337</v>
      </c>
      <c r="Z140" s="177">
        <v>355</v>
      </c>
      <c r="AA140" s="178">
        <v>315</v>
      </c>
      <c r="AB140" s="178">
        <v>423</v>
      </c>
      <c r="AC140" s="168">
        <f>SUM(Q140:AB140)</f>
        <v>3864</v>
      </c>
      <c r="AD140" s="178">
        <v>243</v>
      </c>
      <c r="AE140" s="178">
        <v>265</v>
      </c>
      <c r="AF140" s="178">
        <v>270</v>
      </c>
      <c r="AG140" s="178">
        <v>312</v>
      </c>
      <c r="AH140" s="178">
        <v>339</v>
      </c>
      <c r="AI140" s="178">
        <v>382</v>
      </c>
      <c r="AJ140" s="178">
        <v>217</v>
      </c>
      <c r="AK140" s="178">
        <v>253</v>
      </c>
      <c r="AL140" s="178">
        <v>259</v>
      </c>
      <c r="AM140" s="178">
        <v>237</v>
      </c>
      <c r="AN140" s="178">
        <v>233</v>
      </c>
      <c r="AO140" s="428">
        <v>311</v>
      </c>
      <c r="AP140" s="137">
        <v>151</v>
      </c>
      <c r="AQ140" s="98">
        <v>161</v>
      </c>
      <c r="AR140" s="98">
        <v>175</v>
      </c>
      <c r="AS140" s="98">
        <v>184</v>
      </c>
      <c r="AT140" s="98">
        <v>253</v>
      </c>
      <c r="AU140" s="98">
        <v>205</v>
      </c>
      <c r="AV140" s="98">
        <v>245</v>
      </c>
      <c r="AW140" s="98">
        <v>234</v>
      </c>
      <c r="AX140" s="98">
        <v>237</v>
      </c>
      <c r="AY140" s="98">
        <v>239</v>
      </c>
      <c r="AZ140" s="98">
        <v>215</v>
      </c>
      <c r="BA140" s="98">
        <v>254</v>
      </c>
      <c r="BB140" s="137">
        <v>166</v>
      </c>
      <c r="BC140" s="98">
        <v>156</v>
      </c>
      <c r="BD140" s="98">
        <v>172</v>
      </c>
      <c r="BE140" s="98">
        <v>210</v>
      </c>
      <c r="BF140" s="98">
        <v>213</v>
      </c>
      <c r="BG140" s="98">
        <v>217</v>
      </c>
      <c r="BH140" s="98">
        <v>261</v>
      </c>
      <c r="BI140" s="98">
        <v>224</v>
      </c>
      <c r="BJ140" s="98">
        <v>228</v>
      </c>
      <c r="BK140" s="98">
        <v>271</v>
      </c>
      <c r="BL140" s="98">
        <v>230</v>
      </c>
      <c r="BM140" s="98">
        <v>318</v>
      </c>
      <c r="BN140" s="433">
        <f t="shared" si="65"/>
        <v>2666</v>
      </c>
      <c r="BO140" s="98">
        <v>172</v>
      </c>
      <c r="BP140" s="98">
        <v>186</v>
      </c>
      <c r="BQ140" s="98">
        <v>177</v>
      </c>
      <c r="BR140" s="98">
        <v>217</v>
      </c>
      <c r="BS140" s="98">
        <v>221</v>
      </c>
      <c r="BT140" s="98">
        <v>238</v>
      </c>
      <c r="BU140" s="98">
        <v>233</v>
      </c>
      <c r="BV140" s="98">
        <v>206</v>
      </c>
      <c r="BW140" s="98">
        <v>253</v>
      </c>
      <c r="BX140" s="98">
        <v>239</v>
      </c>
      <c r="BY140" s="98">
        <v>207</v>
      </c>
      <c r="BZ140" s="98">
        <v>328</v>
      </c>
      <c r="CA140" s="472">
        <f t="shared" si="33"/>
        <v>2677</v>
      </c>
      <c r="CB140" s="137">
        <v>167</v>
      </c>
      <c r="CC140" s="98">
        <v>135</v>
      </c>
      <c r="CD140" s="98">
        <v>193</v>
      </c>
      <c r="CE140" s="98">
        <v>204</v>
      </c>
      <c r="CF140" s="98">
        <v>236</v>
      </c>
      <c r="CG140" s="98">
        <v>229</v>
      </c>
      <c r="CH140" s="98">
        <v>215</v>
      </c>
      <c r="CI140" s="98">
        <v>223</v>
      </c>
      <c r="CJ140" s="98">
        <v>247</v>
      </c>
      <c r="CK140" s="98">
        <v>290</v>
      </c>
      <c r="CL140" s="98">
        <v>233</v>
      </c>
      <c r="CM140" s="241">
        <v>398</v>
      </c>
      <c r="CN140" s="433">
        <f t="shared" si="60"/>
        <v>2770</v>
      </c>
      <c r="CO140" s="98">
        <v>186</v>
      </c>
      <c r="CP140" s="98">
        <v>187</v>
      </c>
      <c r="CQ140" s="98">
        <v>230</v>
      </c>
      <c r="CR140" s="98">
        <v>250</v>
      </c>
      <c r="CS140" s="98">
        <v>220</v>
      </c>
      <c r="CT140" s="98">
        <v>250</v>
      </c>
      <c r="CU140" s="98">
        <v>256</v>
      </c>
      <c r="CV140" s="98">
        <v>231</v>
      </c>
      <c r="CW140" s="98">
        <v>247</v>
      </c>
      <c r="CX140" s="98">
        <v>232</v>
      </c>
      <c r="CY140" s="98">
        <v>251</v>
      </c>
      <c r="CZ140" s="98">
        <v>298</v>
      </c>
      <c r="DA140" s="472">
        <f t="shared" si="31"/>
        <v>2838</v>
      </c>
      <c r="DB140" s="137">
        <v>193</v>
      </c>
      <c r="DC140" s="98">
        <v>192</v>
      </c>
      <c r="DD140" s="98">
        <v>223</v>
      </c>
      <c r="DE140" s="98">
        <v>223</v>
      </c>
      <c r="DF140" s="98">
        <v>230</v>
      </c>
      <c r="DG140" s="98">
        <v>256</v>
      </c>
      <c r="DH140" s="98">
        <v>232</v>
      </c>
      <c r="DI140" s="98">
        <v>234</v>
      </c>
      <c r="DJ140" s="98">
        <v>235</v>
      </c>
      <c r="DK140" s="98">
        <v>259</v>
      </c>
      <c r="DL140" s="98">
        <v>242</v>
      </c>
      <c r="DM140" s="568">
        <f t="shared" si="62"/>
        <v>2372</v>
      </c>
      <c r="DN140" s="485">
        <f t="shared" si="63"/>
        <v>2540</v>
      </c>
      <c r="DO140" s="474">
        <f t="shared" si="64"/>
        <v>2519</v>
      </c>
      <c r="DP140" s="363">
        <f t="shared" si="61"/>
        <v>-0.82677165354331228</v>
      </c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  <c r="EF140" s="231"/>
      <c r="EG140" s="231"/>
      <c r="EH140" s="231"/>
      <c r="EI140" s="231"/>
      <c r="EJ140" s="231"/>
      <c r="EK140" s="231"/>
      <c r="EL140" s="231"/>
      <c r="EM140" s="231"/>
    </row>
    <row r="141" spans="1:143" ht="20.100000000000001" customHeight="1" x14ac:dyDescent="0.25">
      <c r="A141" s="536"/>
      <c r="B141" s="170" t="s">
        <v>25</v>
      </c>
      <c r="C141" s="171" t="s">
        <v>63</v>
      </c>
      <c r="D141" s="175">
        <v>316</v>
      </c>
      <c r="E141" s="176">
        <v>326</v>
      </c>
      <c r="F141" s="176">
        <v>358</v>
      </c>
      <c r="G141" s="176">
        <v>398</v>
      </c>
      <c r="H141" s="176">
        <v>373</v>
      </c>
      <c r="I141" s="176">
        <v>389</v>
      </c>
      <c r="J141" s="176">
        <v>370</v>
      </c>
      <c r="K141" s="176">
        <v>368</v>
      </c>
      <c r="L141" s="176">
        <v>375</v>
      </c>
      <c r="M141" s="176">
        <v>419</v>
      </c>
      <c r="N141" s="176">
        <v>335</v>
      </c>
      <c r="O141" s="176">
        <v>445</v>
      </c>
      <c r="P141" s="168">
        <f>SUM(D141:O141)</f>
        <v>4472</v>
      </c>
      <c r="Q141" s="177">
        <v>235</v>
      </c>
      <c r="R141" s="177">
        <v>292</v>
      </c>
      <c r="S141" s="177">
        <v>332</v>
      </c>
      <c r="T141" s="177">
        <v>339</v>
      </c>
      <c r="U141" s="177">
        <v>335</v>
      </c>
      <c r="V141" s="177">
        <v>286</v>
      </c>
      <c r="W141" s="177">
        <v>298</v>
      </c>
      <c r="X141" s="177">
        <v>302</v>
      </c>
      <c r="Y141" s="177">
        <v>331</v>
      </c>
      <c r="Z141" s="177">
        <v>350</v>
      </c>
      <c r="AA141" s="178">
        <v>309</v>
      </c>
      <c r="AB141" s="178">
        <v>413</v>
      </c>
      <c r="AC141" s="168">
        <f>SUM(Q141:AB141)</f>
        <v>3822</v>
      </c>
      <c r="AD141" s="178">
        <v>235</v>
      </c>
      <c r="AE141" s="178">
        <v>263</v>
      </c>
      <c r="AF141" s="178">
        <v>264</v>
      </c>
      <c r="AG141" s="178">
        <v>306</v>
      </c>
      <c r="AH141" s="178">
        <v>333</v>
      </c>
      <c r="AI141" s="178">
        <v>381</v>
      </c>
      <c r="AJ141" s="178">
        <v>215</v>
      </c>
      <c r="AK141" s="178">
        <v>251</v>
      </c>
      <c r="AL141" s="178">
        <v>257</v>
      </c>
      <c r="AM141" s="178">
        <v>235</v>
      </c>
      <c r="AN141" s="178">
        <v>232</v>
      </c>
      <c r="AO141" s="428">
        <v>305</v>
      </c>
      <c r="AP141" s="137">
        <v>151</v>
      </c>
      <c r="AQ141" s="98">
        <v>159</v>
      </c>
      <c r="AR141" s="98">
        <v>174</v>
      </c>
      <c r="AS141" s="98">
        <v>182</v>
      </c>
      <c r="AT141" s="98">
        <v>253</v>
      </c>
      <c r="AU141" s="98">
        <v>204</v>
      </c>
      <c r="AV141" s="98">
        <v>241</v>
      </c>
      <c r="AW141" s="98">
        <v>234</v>
      </c>
      <c r="AX141" s="98">
        <v>237</v>
      </c>
      <c r="AY141" s="98">
        <v>239</v>
      </c>
      <c r="AZ141" s="98">
        <v>213</v>
      </c>
      <c r="BA141" s="98">
        <v>253</v>
      </c>
      <c r="BB141" s="137">
        <v>165</v>
      </c>
      <c r="BC141" s="98">
        <v>154</v>
      </c>
      <c r="BD141" s="98">
        <v>172</v>
      </c>
      <c r="BE141" s="98">
        <v>209</v>
      </c>
      <c r="BF141" s="98">
        <v>210</v>
      </c>
      <c r="BG141" s="98">
        <v>212</v>
      </c>
      <c r="BH141" s="98">
        <v>256</v>
      </c>
      <c r="BI141" s="98">
        <v>220</v>
      </c>
      <c r="BJ141" s="98">
        <v>227</v>
      </c>
      <c r="BK141" s="98">
        <v>271</v>
      </c>
      <c r="BL141" s="98">
        <v>226</v>
      </c>
      <c r="BM141" s="98">
        <v>311</v>
      </c>
      <c r="BN141" s="433">
        <f t="shared" si="65"/>
        <v>2633</v>
      </c>
      <c r="BO141" s="98">
        <v>171</v>
      </c>
      <c r="BP141" s="98">
        <v>185</v>
      </c>
      <c r="BQ141" s="98">
        <v>176</v>
      </c>
      <c r="BR141" s="98">
        <v>212</v>
      </c>
      <c r="BS141" s="98">
        <v>220</v>
      </c>
      <c r="BT141" s="98">
        <v>238</v>
      </c>
      <c r="BU141" s="98">
        <v>232</v>
      </c>
      <c r="BV141" s="98">
        <v>206</v>
      </c>
      <c r="BW141" s="98">
        <v>249</v>
      </c>
      <c r="BX141" s="98">
        <v>250</v>
      </c>
      <c r="BY141" s="98">
        <v>206</v>
      </c>
      <c r="BZ141" s="98">
        <v>322</v>
      </c>
      <c r="CA141" s="472">
        <f t="shared" si="33"/>
        <v>2667</v>
      </c>
      <c r="CB141" s="137">
        <v>164</v>
      </c>
      <c r="CC141" s="98">
        <v>135</v>
      </c>
      <c r="CD141" s="98">
        <v>190</v>
      </c>
      <c r="CE141" s="98">
        <v>204</v>
      </c>
      <c r="CF141" s="98">
        <v>235</v>
      </c>
      <c r="CG141" s="98">
        <v>226</v>
      </c>
      <c r="CH141" s="98">
        <v>213</v>
      </c>
      <c r="CI141" s="98">
        <v>222</v>
      </c>
      <c r="CJ141" s="98">
        <v>245</v>
      </c>
      <c r="CK141" s="98">
        <v>288</v>
      </c>
      <c r="CL141" s="98">
        <v>230</v>
      </c>
      <c r="CM141" s="241">
        <v>392</v>
      </c>
      <c r="CN141" s="433">
        <f t="shared" si="60"/>
        <v>2744</v>
      </c>
      <c r="CO141" s="98">
        <v>186</v>
      </c>
      <c r="CP141" s="98">
        <v>187</v>
      </c>
      <c r="CQ141" s="98">
        <v>228</v>
      </c>
      <c r="CR141" s="98">
        <v>249</v>
      </c>
      <c r="CS141" s="98">
        <v>220</v>
      </c>
      <c r="CT141" s="98">
        <v>247</v>
      </c>
      <c r="CU141" s="98">
        <v>255</v>
      </c>
      <c r="CV141" s="98">
        <v>229</v>
      </c>
      <c r="CW141" s="98">
        <v>244</v>
      </c>
      <c r="CX141" s="98">
        <v>230</v>
      </c>
      <c r="CY141" s="98">
        <v>250</v>
      </c>
      <c r="CZ141" s="98">
        <v>296</v>
      </c>
      <c r="DA141" s="472">
        <f t="shared" si="31"/>
        <v>2821</v>
      </c>
      <c r="DB141" s="137">
        <v>193</v>
      </c>
      <c r="DC141" s="98">
        <v>192</v>
      </c>
      <c r="DD141" s="98">
        <v>221</v>
      </c>
      <c r="DE141" s="98">
        <v>222</v>
      </c>
      <c r="DF141" s="98">
        <v>225</v>
      </c>
      <c r="DG141" s="98">
        <v>255</v>
      </c>
      <c r="DH141" s="98">
        <v>232</v>
      </c>
      <c r="DI141" s="98">
        <v>232</v>
      </c>
      <c r="DJ141" s="98">
        <v>232</v>
      </c>
      <c r="DK141" s="98">
        <v>257</v>
      </c>
      <c r="DL141" s="98">
        <v>241</v>
      </c>
      <c r="DM141" s="568">
        <f t="shared" si="62"/>
        <v>2352</v>
      </c>
      <c r="DN141" s="485">
        <f t="shared" si="63"/>
        <v>2525</v>
      </c>
      <c r="DO141" s="474">
        <f t="shared" si="64"/>
        <v>2502</v>
      </c>
      <c r="DP141" s="363">
        <f t="shared" si="61"/>
        <v>-0.9108910891089117</v>
      </c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  <c r="EF141" s="231"/>
      <c r="EG141" s="231"/>
      <c r="EH141" s="231"/>
      <c r="EI141" s="231"/>
      <c r="EJ141" s="231"/>
      <c r="EK141" s="231"/>
      <c r="EL141" s="231"/>
      <c r="EM141" s="231"/>
    </row>
    <row r="142" spans="1:143" ht="20.100000000000001" customHeight="1" x14ac:dyDescent="0.25">
      <c r="A142" s="536"/>
      <c r="B142" s="170" t="s">
        <v>42</v>
      </c>
      <c r="C142" s="171" t="s">
        <v>27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168">
        <f>SUM(D142:O142)</f>
        <v>0</v>
      </c>
      <c r="Q142" s="177">
        <v>0</v>
      </c>
      <c r="R142" s="177">
        <v>0</v>
      </c>
      <c r="S142" s="177">
        <v>0</v>
      </c>
      <c r="T142" s="177">
        <v>0</v>
      </c>
      <c r="U142" s="177">
        <v>3</v>
      </c>
      <c r="V142" s="177">
        <v>2</v>
      </c>
      <c r="W142" s="177">
        <v>2</v>
      </c>
      <c r="X142" s="177">
        <v>3</v>
      </c>
      <c r="Y142" s="177">
        <v>6</v>
      </c>
      <c r="Z142" s="177">
        <v>5</v>
      </c>
      <c r="AA142" s="178">
        <v>6</v>
      </c>
      <c r="AB142" s="178">
        <v>10</v>
      </c>
      <c r="AC142" s="168">
        <f>SUM(Q142:AB142)</f>
        <v>37</v>
      </c>
      <c r="AD142" s="178">
        <v>8</v>
      </c>
      <c r="AE142" s="178">
        <v>2</v>
      </c>
      <c r="AF142" s="178">
        <v>6</v>
      </c>
      <c r="AG142" s="178">
        <v>6</v>
      </c>
      <c r="AH142" s="178">
        <v>6</v>
      </c>
      <c r="AI142" s="178">
        <v>1</v>
      </c>
      <c r="AJ142" s="178">
        <v>2</v>
      </c>
      <c r="AK142" s="178">
        <v>2</v>
      </c>
      <c r="AL142" s="178">
        <v>2</v>
      </c>
      <c r="AM142" s="178">
        <v>2</v>
      </c>
      <c r="AN142" s="178">
        <v>1</v>
      </c>
      <c r="AO142" s="428">
        <v>6</v>
      </c>
      <c r="AP142" s="137">
        <v>0</v>
      </c>
      <c r="AQ142" s="98">
        <v>2</v>
      </c>
      <c r="AR142" s="98">
        <v>1</v>
      </c>
      <c r="AS142" s="98">
        <v>2</v>
      </c>
      <c r="AT142" s="98">
        <v>0</v>
      </c>
      <c r="AU142" s="98">
        <v>1</v>
      </c>
      <c r="AV142" s="98">
        <v>4</v>
      </c>
      <c r="AW142" s="98">
        <v>0</v>
      </c>
      <c r="AX142" s="98">
        <v>0</v>
      </c>
      <c r="AY142" s="98">
        <v>0</v>
      </c>
      <c r="AZ142" s="98">
        <v>2</v>
      </c>
      <c r="BA142" s="98">
        <v>1</v>
      </c>
      <c r="BB142" s="137">
        <v>1</v>
      </c>
      <c r="BC142" s="98">
        <v>2</v>
      </c>
      <c r="BD142" s="98">
        <v>0</v>
      </c>
      <c r="BE142" s="98">
        <v>1</v>
      </c>
      <c r="BF142" s="98">
        <v>3</v>
      </c>
      <c r="BG142" s="98">
        <v>5</v>
      </c>
      <c r="BH142" s="98">
        <v>5</v>
      </c>
      <c r="BI142" s="98">
        <v>4</v>
      </c>
      <c r="BJ142" s="98">
        <v>1</v>
      </c>
      <c r="BK142" s="98">
        <v>0</v>
      </c>
      <c r="BL142" s="98">
        <v>4</v>
      </c>
      <c r="BM142" s="98">
        <v>7</v>
      </c>
      <c r="BN142" s="433">
        <f t="shared" si="65"/>
        <v>33</v>
      </c>
      <c r="BO142" s="98">
        <v>1</v>
      </c>
      <c r="BP142" s="98">
        <v>1</v>
      </c>
      <c r="BQ142" s="98">
        <v>1</v>
      </c>
      <c r="BR142" s="98">
        <v>5</v>
      </c>
      <c r="BS142" s="98">
        <v>1</v>
      </c>
      <c r="BT142" s="98">
        <v>0</v>
      </c>
      <c r="BU142" s="98">
        <v>1</v>
      </c>
      <c r="BV142" s="98">
        <v>0</v>
      </c>
      <c r="BW142" s="98">
        <v>4</v>
      </c>
      <c r="BX142" s="98">
        <v>0</v>
      </c>
      <c r="BY142" s="98">
        <v>1</v>
      </c>
      <c r="BZ142" s="98">
        <v>6</v>
      </c>
      <c r="CA142" s="472">
        <f t="shared" si="33"/>
        <v>21</v>
      </c>
      <c r="CB142" s="137">
        <v>3</v>
      </c>
      <c r="CC142" s="98">
        <v>0</v>
      </c>
      <c r="CD142" s="98">
        <v>3</v>
      </c>
      <c r="CE142" s="98">
        <v>0</v>
      </c>
      <c r="CF142" s="98">
        <v>1</v>
      </c>
      <c r="CG142" s="98">
        <v>3</v>
      </c>
      <c r="CH142" s="98">
        <v>2</v>
      </c>
      <c r="CI142" s="98">
        <v>1</v>
      </c>
      <c r="CJ142" s="98">
        <v>2</v>
      </c>
      <c r="CK142" s="98">
        <v>2</v>
      </c>
      <c r="CL142" s="98">
        <v>3</v>
      </c>
      <c r="CM142" s="241">
        <v>6</v>
      </c>
      <c r="CN142" s="433">
        <f t="shared" si="60"/>
        <v>26</v>
      </c>
      <c r="CO142" s="98">
        <v>0</v>
      </c>
      <c r="CP142" s="98">
        <v>0</v>
      </c>
      <c r="CQ142" s="98">
        <v>2</v>
      </c>
      <c r="CR142" s="98">
        <v>1</v>
      </c>
      <c r="CS142" s="98">
        <v>0</v>
      </c>
      <c r="CT142" s="98">
        <v>3</v>
      </c>
      <c r="CU142" s="98">
        <v>1</v>
      </c>
      <c r="CV142" s="98">
        <v>2</v>
      </c>
      <c r="CW142" s="98">
        <v>3</v>
      </c>
      <c r="CX142" s="98">
        <v>2</v>
      </c>
      <c r="CY142" s="98">
        <v>1</v>
      </c>
      <c r="CZ142" s="98">
        <v>2</v>
      </c>
      <c r="DA142" s="472">
        <f t="shared" si="31"/>
        <v>17</v>
      </c>
      <c r="DB142" s="137">
        <v>0</v>
      </c>
      <c r="DC142" s="98">
        <v>0</v>
      </c>
      <c r="DD142" s="98">
        <v>2</v>
      </c>
      <c r="DE142" s="98">
        <v>1</v>
      </c>
      <c r="DF142" s="98">
        <v>5</v>
      </c>
      <c r="DG142" s="98">
        <v>1</v>
      </c>
      <c r="DH142" s="98">
        <v>0</v>
      </c>
      <c r="DI142" s="98">
        <v>2</v>
      </c>
      <c r="DJ142" s="98">
        <v>3</v>
      </c>
      <c r="DK142" s="98">
        <v>2</v>
      </c>
      <c r="DL142" s="98">
        <v>1</v>
      </c>
      <c r="DM142" s="568">
        <f t="shared" si="62"/>
        <v>20</v>
      </c>
      <c r="DN142" s="485">
        <f t="shared" si="63"/>
        <v>15</v>
      </c>
      <c r="DO142" s="474">
        <f t="shared" si="64"/>
        <v>17</v>
      </c>
      <c r="DP142" s="363">
        <f t="shared" si="61"/>
        <v>13.33333333333333</v>
      </c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  <c r="EF142" s="231"/>
      <c r="EG142" s="231"/>
      <c r="EH142" s="231"/>
      <c r="EI142" s="231"/>
      <c r="EJ142" s="231"/>
      <c r="EK142" s="231"/>
      <c r="EL142" s="231"/>
      <c r="EM142" s="231"/>
    </row>
    <row r="143" spans="1:143" ht="20.100000000000001" customHeight="1" x14ac:dyDescent="0.25">
      <c r="A143" s="536"/>
      <c r="B143" s="110" t="s">
        <v>149</v>
      </c>
      <c r="C143" s="129" t="s">
        <v>156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f t="shared" si="65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15</v>
      </c>
      <c r="CA143" s="472">
        <f t="shared" si="33"/>
        <v>15</v>
      </c>
      <c r="CB143" s="137">
        <v>3</v>
      </c>
      <c r="CC143" s="98">
        <v>3</v>
      </c>
      <c r="CD143" s="98">
        <v>4</v>
      </c>
      <c r="CE143" s="98">
        <v>4</v>
      </c>
      <c r="CF143" s="98">
        <v>1</v>
      </c>
      <c r="CG143" s="98">
        <v>3</v>
      </c>
      <c r="CH143" s="98">
        <v>5</v>
      </c>
      <c r="CI143" s="98">
        <v>5</v>
      </c>
      <c r="CJ143" s="98">
        <v>1</v>
      </c>
      <c r="CK143" s="98">
        <v>2</v>
      </c>
      <c r="CL143" s="98">
        <v>3</v>
      </c>
      <c r="CM143" s="241">
        <v>6</v>
      </c>
      <c r="CN143" s="433">
        <f t="shared" si="60"/>
        <v>40</v>
      </c>
      <c r="CO143" s="98">
        <v>1</v>
      </c>
      <c r="CP143" s="98">
        <v>2</v>
      </c>
      <c r="CQ143" s="98">
        <v>10</v>
      </c>
      <c r="CR143" s="98">
        <v>1</v>
      </c>
      <c r="CS143" s="98">
        <v>1</v>
      </c>
      <c r="CT143" s="98">
        <v>0</v>
      </c>
      <c r="CU143" s="98">
        <v>0</v>
      </c>
      <c r="CV143" s="98">
        <v>3</v>
      </c>
      <c r="CW143" s="98">
        <v>3</v>
      </c>
      <c r="CX143" s="98">
        <v>1</v>
      </c>
      <c r="CY143" s="98">
        <v>0</v>
      </c>
      <c r="CZ143" s="98">
        <v>0</v>
      </c>
      <c r="DA143" s="472">
        <f t="shared" si="31"/>
        <v>22</v>
      </c>
      <c r="DB143" s="137">
        <v>3</v>
      </c>
      <c r="DC143" s="98">
        <v>3</v>
      </c>
      <c r="DD143" s="98">
        <v>3</v>
      </c>
      <c r="DE143" s="98">
        <v>0</v>
      </c>
      <c r="DF143" s="98">
        <v>0</v>
      </c>
      <c r="DG143" s="98">
        <v>5</v>
      </c>
      <c r="DH143" s="98">
        <v>4</v>
      </c>
      <c r="DI143" s="98">
        <v>2</v>
      </c>
      <c r="DJ143" s="98">
        <v>4</v>
      </c>
      <c r="DK143" s="98">
        <v>4</v>
      </c>
      <c r="DL143" s="98">
        <v>4</v>
      </c>
      <c r="DM143" s="568">
        <f t="shared" si="62"/>
        <v>34</v>
      </c>
      <c r="DN143" s="485">
        <f t="shared" si="63"/>
        <v>22</v>
      </c>
      <c r="DO143" s="474">
        <f t="shared" si="64"/>
        <v>32</v>
      </c>
      <c r="DP143" s="363">
        <f t="shared" si="61"/>
        <v>45.45454545454546</v>
      </c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  <c r="EF143" s="231"/>
      <c r="EG143" s="231"/>
      <c r="EH143" s="231"/>
      <c r="EI143" s="231"/>
      <c r="EJ143" s="231"/>
      <c r="EK143" s="231"/>
      <c r="EL143" s="231"/>
      <c r="EM143" s="231"/>
    </row>
    <row r="144" spans="1:143" ht="20.100000000000001" customHeight="1" x14ac:dyDescent="0.25">
      <c r="A144" s="536"/>
      <c r="B144" s="110" t="s">
        <v>187</v>
      </c>
      <c r="C144" s="129" t="s">
        <v>188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7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33">
        <f t="shared" si="65"/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0</v>
      </c>
      <c r="BX144" s="98">
        <v>0</v>
      </c>
      <c r="BY144" s="98">
        <v>0</v>
      </c>
      <c r="BZ144" s="98">
        <v>0</v>
      </c>
      <c r="CA144" s="472">
        <f t="shared" si="33"/>
        <v>0</v>
      </c>
      <c r="CB144" s="137">
        <v>0</v>
      </c>
      <c r="CC144" s="98">
        <v>0</v>
      </c>
      <c r="CD144" s="98">
        <v>0</v>
      </c>
      <c r="CE144" s="98">
        <v>0</v>
      </c>
      <c r="CF144" s="98">
        <v>0</v>
      </c>
      <c r="CG144" s="98">
        <v>0</v>
      </c>
      <c r="CH144" s="98">
        <v>2</v>
      </c>
      <c r="CI144" s="98">
        <v>0</v>
      </c>
      <c r="CJ144" s="98">
        <v>1</v>
      </c>
      <c r="CK144" s="98">
        <v>1</v>
      </c>
      <c r="CL144" s="98">
        <v>0</v>
      </c>
      <c r="CM144" s="241">
        <v>1</v>
      </c>
      <c r="CN144" s="433">
        <f t="shared" si="60"/>
        <v>5</v>
      </c>
      <c r="CO144" s="98">
        <v>0</v>
      </c>
      <c r="CP144" s="98">
        <v>2</v>
      </c>
      <c r="CQ144" s="98">
        <v>0</v>
      </c>
      <c r="CR144" s="98">
        <v>0</v>
      </c>
      <c r="CS144" s="98">
        <v>2</v>
      </c>
      <c r="CT144" s="98">
        <v>0</v>
      </c>
      <c r="CU144" s="98">
        <v>0</v>
      </c>
      <c r="CV144" s="98">
        <v>4</v>
      </c>
      <c r="CW144" s="98">
        <v>1</v>
      </c>
      <c r="CX144" s="98">
        <v>1</v>
      </c>
      <c r="CY144" s="98">
        <v>1</v>
      </c>
      <c r="CZ144" s="98">
        <v>0</v>
      </c>
      <c r="DA144" s="472">
        <f t="shared" si="31"/>
        <v>11</v>
      </c>
      <c r="DB144" s="137">
        <v>0</v>
      </c>
      <c r="DC144" s="98">
        <v>0</v>
      </c>
      <c r="DD144" s="98">
        <v>0</v>
      </c>
      <c r="DE144" s="98">
        <v>1</v>
      </c>
      <c r="DF144" s="98">
        <v>1</v>
      </c>
      <c r="DG144" s="98">
        <v>2</v>
      </c>
      <c r="DH144" s="98">
        <v>0</v>
      </c>
      <c r="DI144" s="98">
        <v>0</v>
      </c>
      <c r="DJ144" s="98">
        <v>0</v>
      </c>
      <c r="DK144" s="98">
        <v>0</v>
      </c>
      <c r="DL144" s="98">
        <v>0</v>
      </c>
      <c r="DM144" s="568">
        <f t="shared" si="62"/>
        <v>4</v>
      </c>
      <c r="DN144" s="485">
        <f t="shared" si="63"/>
        <v>11</v>
      </c>
      <c r="DO144" s="474">
        <f t="shared" si="64"/>
        <v>4</v>
      </c>
      <c r="DP144" s="363">
        <f t="shared" si="61"/>
        <v>-63.636363636363633</v>
      </c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  <c r="EF144" s="231"/>
      <c r="EG144" s="231"/>
      <c r="EH144" s="231"/>
      <c r="EI144" s="231"/>
      <c r="EJ144" s="231"/>
      <c r="EK144" s="231"/>
      <c r="EL144" s="231"/>
      <c r="EM144" s="231"/>
    </row>
    <row r="145" spans="1:3421" ht="20.100000000000001" customHeight="1" x14ac:dyDescent="0.25">
      <c r="A145" s="536"/>
      <c r="B145" s="110" t="s">
        <v>86</v>
      </c>
      <c r="C145" s="129" t="s">
        <v>87</v>
      </c>
      <c r="D145" s="175">
        <v>0</v>
      </c>
      <c r="E145" s="176">
        <v>0</v>
      </c>
      <c r="F145" s="176">
        <v>0</v>
      </c>
      <c r="G145" s="176">
        <v>0</v>
      </c>
      <c r="H145" s="176">
        <v>0</v>
      </c>
      <c r="I145" s="176">
        <v>0</v>
      </c>
      <c r="J145" s="176">
        <v>0</v>
      </c>
      <c r="K145" s="176">
        <v>0</v>
      </c>
      <c r="L145" s="176">
        <v>0</v>
      </c>
      <c r="M145" s="176">
        <v>0</v>
      </c>
      <c r="N145" s="176">
        <v>0</v>
      </c>
      <c r="O145" s="176">
        <v>0</v>
      </c>
      <c r="P145" s="363">
        <v>0</v>
      </c>
      <c r="Q145" s="176">
        <v>0</v>
      </c>
      <c r="R145" s="176">
        <v>0</v>
      </c>
      <c r="S145" s="176">
        <v>0</v>
      </c>
      <c r="T145" s="176">
        <v>0</v>
      </c>
      <c r="U145" s="176">
        <v>0</v>
      </c>
      <c r="V145" s="176">
        <v>0</v>
      </c>
      <c r="W145" s="176">
        <v>0</v>
      </c>
      <c r="X145" s="176">
        <v>0</v>
      </c>
      <c r="Y145" s="176">
        <v>0</v>
      </c>
      <c r="Z145" s="176">
        <v>0</v>
      </c>
      <c r="AA145" s="176">
        <v>0</v>
      </c>
      <c r="AB145" s="176">
        <v>0</v>
      </c>
      <c r="AC145" s="392">
        <v>0</v>
      </c>
      <c r="AD145" s="176">
        <v>0</v>
      </c>
      <c r="AE145" s="176">
        <v>0</v>
      </c>
      <c r="AF145" s="176">
        <v>0</v>
      </c>
      <c r="AG145" s="176">
        <v>0</v>
      </c>
      <c r="AH145" s="176">
        <v>0</v>
      </c>
      <c r="AI145" s="176">
        <v>0</v>
      </c>
      <c r="AJ145" s="176">
        <v>0</v>
      </c>
      <c r="AK145" s="176">
        <v>0</v>
      </c>
      <c r="AL145" s="176">
        <v>0</v>
      </c>
      <c r="AM145" s="176">
        <v>0</v>
      </c>
      <c r="AN145" s="176">
        <v>0</v>
      </c>
      <c r="AO145" s="390">
        <v>0</v>
      </c>
      <c r="AP145" s="137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21</v>
      </c>
      <c r="AX145" s="98">
        <v>20</v>
      </c>
      <c r="AY145" s="98">
        <v>23</v>
      </c>
      <c r="AZ145" s="98">
        <v>20</v>
      </c>
      <c r="BA145" s="98">
        <v>21</v>
      </c>
      <c r="BB145" s="137">
        <v>21</v>
      </c>
      <c r="BC145" s="98">
        <v>18</v>
      </c>
      <c r="BD145" s="98">
        <v>22</v>
      </c>
      <c r="BE145" s="98">
        <v>22</v>
      </c>
      <c r="BF145" s="98">
        <v>22</v>
      </c>
      <c r="BG145" s="98">
        <v>19</v>
      </c>
      <c r="BH145" s="98">
        <v>23</v>
      </c>
      <c r="BI145" s="98">
        <v>21</v>
      </c>
      <c r="BJ145" s="98">
        <v>24</v>
      </c>
      <c r="BK145" s="98">
        <v>21</v>
      </c>
      <c r="BL145" s="98">
        <v>20</v>
      </c>
      <c r="BM145" s="98">
        <v>19</v>
      </c>
      <c r="BN145" s="433">
        <f t="shared" si="65"/>
        <v>252</v>
      </c>
      <c r="BO145" s="98">
        <v>22</v>
      </c>
      <c r="BP145" s="98">
        <v>19</v>
      </c>
      <c r="BQ145" s="98">
        <v>20</v>
      </c>
      <c r="BR145" s="98">
        <v>19</v>
      </c>
      <c r="BS145" s="98">
        <v>13</v>
      </c>
      <c r="BT145" s="98">
        <v>8</v>
      </c>
      <c r="BU145" s="98">
        <v>16</v>
      </c>
      <c r="BV145" s="98">
        <v>13</v>
      </c>
      <c r="BW145" s="98">
        <v>12</v>
      </c>
      <c r="BX145" s="98">
        <v>12</v>
      </c>
      <c r="BY145" s="98">
        <v>8</v>
      </c>
      <c r="BZ145" s="98">
        <v>8</v>
      </c>
      <c r="CA145" s="472">
        <f t="shared" si="33"/>
        <v>170</v>
      </c>
      <c r="CB145" s="137">
        <v>10</v>
      </c>
      <c r="CC145" s="98">
        <v>9</v>
      </c>
      <c r="CD145" s="98">
        <v>11</v>
      </c>
      <c r="CE145" s="98">
        <v>9</v>
      </c>
      <c r="CF145" s="98">
        <v>4</v>
      </c>
      <c r="CG145" s="98">
        <v>11</v>
      </c>
      <c r="CH145" s="98">
        <v>10</v>
      </c>
      <c r="CI145" s="98">
        <v>8</v>
      </c>
      <c r="CJ145" s="98">
        <v>16</v>
      </c>
      <c r="CK145" s="98">
        <v>16</v>
      </c>
      <c r="CL145" s="98">
        <v>9</v>
      </c>
      <c r="CM145" s="241">
        <v>4</v>
      </c>
      <c r="CN145" s="433">
        <f t="shared" si="60"/>
        <v>117</v>
      </c>
      <c r="CO145" s="98">
        <v>3</v>
      </c>
      <c r="CP145" s="98">
        <v>10</v>
      </c>
      <c r="CQ145" s="98">
        <v>10</v>
      </c>
      <c r="CR145" s="98">
        <v>11</v>
      </c>
      <c r="CS145" s="98">
        <v>9</v>
      </c>
      <c r="CT145" s="98">
        <v>6</v>
      </c>
      <c r="CU145" s="98">
        <v>9</v>
      </c>
      <c r="CV145" s="98">
        <v>16</v>
      </c>
      <c r="CW145" s="98">
        <v>14</v>
      </c>
      <c r="CX145" s="98">
        <v>13</v>
      </c>
      <c r="CY145" s="98">
        <v>6</v>
      </c>
      <c r="CZ145" s="98">
        <v>2</v>
      </c>
      <c r="DA145" s="472">
        <f t="shared" si="31"/>
        <v>109</v>
      </c>
      <c r="DB145" s="137">
        <v>7</v>
      </c>
      <c r="DC145" s="98">
        <v>5</v>
      </c>
      <c r="DD145" s="98">
        <v>13</v>
      </c>
      <c r="DE145" s="98">
        <v>11</v>
      </c>
      <c r="DF145" s="98">
        <v>9</v>
      </c>
      <c r="DG145" s="98">
        <v>11</v>
      </c>
      <c r="DH145" s="98">
        <v>16</v>
      </c>
      <c r="DI145" s="98">
        <v>17</v>
      </c>
      <c r="DJ145" s="98">
        <v>17</v>
      </c>
      <c r="DK145" s="98">
        <v>13</v>
      </c>
      <c r="DL145" s="98">
        <v>6</v>
      </c>
      <c r="DM145" s="568">
        <f t="shared" si="62"/>
        <v>113</v>
      </c>
      <c r="DN145" s="485">
        <f t="shared" si="63"/>
        <v>107</v>
      </c>
      <c r="DO145" s="474">
        <f t="shared" si="64"/>
        <v>125</v>
      </c>
      <c r="DP145" s="363">
        <f t="shared" si="61"/>
        <v>16.822429906542059</v>
      </c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  <c r="EF145" s="231"/>
      <c r="EG145" s="231"/>
      <c r="EH145" s="231"/>
      <c r="EI145" s="231"/>
      <c r="EJ145" s="231"/>
      <c r="EK145" s="231"/>
      <c r="EL145" s="231"/>
      <c r="EM145" s="231"/>
    </row>
    <row r="146" spans="1:3421" ht="20.100000000000001" customHeight="1" thickBot="1" x14ac:dyDescent="0.3">
      <c r="A146" s="536"/>
      <c r="B146" s="110" t="s">
        <v>152</v>
      </c>
      <c r="C146" s="129" t="s">
        <v>157</v>
      </c>
      <c r="D146" s="180">
        <v>0</v>
      </c>
      <c r="E146" s="181">
        <v>0</v>
      </c>
      <c r="F146" s="181">
        <v>0</v>
      </c>
      <c r="G146" s="181">
        <v>0</v>
      </c>
      <c r="H146" s="181">
        <v>0</v>
      </c>
      <c r="I146" s="181">
        <v>0</v>
      </c>
      <c r="J146" s="181">
        <v>0</v>
      </c>
      <c r="K146" s="181">
        <v>0</v>
      </c>
      <c r="L146" s="181">
        <v>0</v>
      </c>
      <c r="M146" s="181">
        <v>0</v>
      </c>
      <c r="N146" s="181">
        <v>0</v>
      </c>
      <c r="O146" s="181">
        <v>0</v>
      </c>
      <c r="P146" s="364">
        <v>0</v>
      </c>
      <c r="Q146" s="181">
        <v>0</v>
      </c>
      <c r="R146" s="181">
        <v>0</v>
      </c>
      <c r="S146" s="181">
        <v>0</v>
      </c>
      <c r="T146" s="181">
        <v>0</v>
      </c>
      <c r="U146" s="181">
        <v>0</v>
      </c>
      <c r="V146" s="181">
        <v>0</v>
      </c>
      <c r="W146" s="181">
        <v>0</v>
      </c>
      <c r="X146" s="181">
        <v>0</v>
      </c>
      <c r="Y146" s="181">
        <v>0</v>
      </c>
      <c r="Z146" s="181">
        <v>0</v>
      </c>
      <c r="AA146" s="181">
        <v>0</v>
      </c>
      <c r="AB146" s="181">
        <v>0</v>
      </c>
      <c r="AC146" s="393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81">
        <v>0</v>
      </c>
      <c r="AL146" s="181">
        <v>0</v>
      </c>
      <c r="AM146" s="181">
        <v>0</v>
      </c>
      <c r="AN146" s="181">
        <v>0</v>
      </c>
      <c r="AO146" s="391">
        <v>0</v>
      </c>
      <c r="AP146" s="9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243">
        <v>0</v>
      </c>
      <c r="BC146" s="244">
        <v>0</v>
      </c>
      <c r="BD146" s="244">
        <v>0</v>
      </c>
      <c r="BE146" s="244">
        <v>0</v>
      </c>
      <c r="BF146" s="244">
        <v>0</v>
      </c>
      <c r="BG146" s="244">
        <v>0</v>
      </c>
      <c r="BH146" s="244">
        <v>0</v>
      </c>
      <c r="BI146" s="244">
        <v>0</v>
      </c>
      <c r="BJ146" s="244">
        <v>0</v>
      </c>
      <c r="BK146" s="244">
        <v>0</v>
      </c>
      <c r="BL146" s="244">
        <v>0</v>
      </c>
      <c r="BM146" s="244">
        <v>0</v>
      </c>
      <c r="BN146" s="433">
        <f t="shared" si="65"/>
        <v>0</v>
      </c>
      <c r="BO146" s="244">
        <v>0</v>
      </c>
      <c r="BP146" s="244">
        <v>0</v>
      </c>
      <c r="BQ146" s="244">
        <v>0</v>
      </c>
      <c r="BR146" s="244">
        <v>0</v>
      </c>
      <c r="BS146" s="244">
        <v>0</v>
      </c>
      <c r="BT146" s="244">
        <v>0</v>
      </c>
      <c r="BU146" s="244">
        <v>0</v>
      </c>
      <c r="BV146" s="244">
        <v>0</v>
      </c>
      <c r="BW146" s="244">
        <v>0</v>
      </c>
      <c r="BX146" s="244">
        <v>0</v>
      </c>
      <c r="BY146" s="244">
        <v>0</v>
      </c>
      <c r="BZ146" s="98">
        <v>8</v>
      </c>
      <c r="CA146" s="472">
        <f t="shared" si="33"/>
        <v>8</v>
      </c>
      <c r="CB146" s="137">
        <v>14</v>
      </c>
      <c r="CC146" s="98">
        <v>12</v>
      </c>
      <c r="CD146" s="98">
        <v>15</v>
      </c>
      <c r="CE146" s="98">
        <v>121</v>
      </c>
      <c r="CF146" s="98">
        <v>16</v>
      </c>
      <c r="CG146" s="98">
        <v>22</v>
      </c>
      <c r="CH146" s="98">
        <v>29</v>
      </c>
      <c r="CI146" s="98">
        <v>30</v>
      </c>
      <c r="CJ146" s="98">
        <v>34</v>
      </c>
      <c r="CK146" s="244">
        <v>40</v>
      </c>
      <c r="CL146" s="98">
        <v>35</v>
      </c>
      <c r="CM146" s="241">
        <v>37</v>
      </c>
      <c r="CN146" s="433">
        <f t="shared" si="60"/>
        <v>405</v>
      </c>
      <c r="CO146" s="98">
        <v>36</v>
      </c>
      <c r="CP146" s="98">
        <v>42</v>
      </c>
      <c r="CQ146" s="98">
        <v>41</v>
      </c>
      <c r="CR146" s="98">
        <v>38</v>
      </c>
      <c r="CS146" s="98">
        <v>42</v>
      </c>
      <c r="CT146" s="98">
        <v>58</v>
      </c>
      <c r="CU146" s="98">
        <v>59</v>
      </c>
      <c r="CV146" s="98">
        <v>63</v>
      </c>
      <c r="CW146" s="98">
        <v>49</v>
      </c>
      <c r="CX146" s="98">
        <v>65</v>
      </c>
      <c r="CY146" s="98">
        <v>66</v>
      </c>
      <c r="CZ146" s="98">
        <v>66</v>
      </c>
      <c r="DA146" s="472">
        <f t="shared" si="31"/>
        <v>625</v>
      </c>
      <c r="DB146" s="137">
        <v>68</v>
      </c>
      <c r="DC146" s="98">
        <v>62</v>
      </c>
      <c r="DD146" s="98">
        <v>65</v>
      </c>
      <c r="DE146" s="98">
        <v>75</v>
      </c>
      <c r="DF146" s="98">
        <v>84</v>
      </c>
      <c r="DG146" s="98">
        <v>248</v>
      </c>
      <c r="DH146" s="98">
        <v>291</v>
      </c>
      <c r="DI146" s="98">
        <v>115</v>
      </c>
      <c r="DJ146" s="98">
        <v>158</v>
      </c>
      <c r="DK146" s="98">
        <v>189</v>
      </c>
      <c r="DL146" s="98">
        <v>244</v>
      </c>
      <c r="DM146" s="568">
        <f t="shared" si="62"/>
        <v>368</v>
      </c>
      <c r="DN146" s="485">
        <f t="shared" si="63"/>
        <v>559</v>
      </c>
      <c r="DO146" s="474">
        <f t="shared" si="64"/>
        <v>1599</v>
      </c>
      <c r="DP146" s="363">
        <f t="shared" si="61"/>
        <v>186.04651162790699</v>
      </c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231"/>
      <c r="EG146" s="231"/>
      <c r="EH146" s="231"/>
      <c r="EI146" s="231"/>
      <c r="EJ146" s="231"/>
      <c r="EK146" s="231"/>
      <c r="EL146" s="231"/>
      <c r="EM146" s="231"/>
    </row>
    <row r="147" spans="1:3421" s="38" customFormat="1" ht="20.100000000000001" customHeight="1" thickBot="1" x14ac:dyDescent="0.35">
      <c r="A147" s="536"/>
      <c r="B147" s="341" t="s">
        <v>72</v>
      </c>
      <c r="C147" s="339"/>
      <c r="D147" s="183">
        <f t="shared" ref="D147:AI147" si="66">SUM(D148:D182)</f>
        <v>1278</v>
      </c>
      <c r="E147" s="167">
        <f t="shared" si="66"/>
        <v>1159</v>
      </c>
      <c r="F147" s="167">
        <f t="shared" si="66"/>
        <v>1363</v>
      </c>
      <c r="G147" s="167">
        <f t="shared" si="66"/>
        <v>1303</v>
      </c>
      <c r="H147" s="167">
        <f t="shared" si="66"/>
        <v>1437</v>
      </c>
      <c r="I147" s="167">
        <f t="shared" si="66"/>
        <v>1427</v>
      </c>
      <c r="J147" s="167">
        <f t="shared" si="66"/>
        <v>1443</v>
      </c>
      <c r="K147" s="167">
        <f t="shared" si="66"/>
        <v>1253</v>
      </c>
      <c r="L147" s="167">
        <f t="shared" si="66"/>
        <v>1317</v>
      </c>
      <c r="M147" s="167">
        <f t="shared" si="66"/>
        <v>1293</v>
      </c>
      <c r="N147" s="167">
        <f t="shared" si="66"/>
        <v>1341</v>
      </c>
      <c r="O147" s="415">
        <f t="shared" si="66"/>
        <v>1452</v>
      </c>
      <c r="P147" s="167">
        <f t="shared" si="66"/>
        <v>16066</v>
      </c>
      <c r="Q147" s="183">
        <f t="shared" si="66"/>
        <v>1123</v>
      </c>
      <c r="R147" s="167">
        <f t="shared" si="66"/>
        <v>1114</v>
      </c>
      <c r="S147" s="167">
        <f t="shared" si="66"/>
        <v>1377</v>
      </c>
      <c r="T147" s="167">
        <f t="shared" si="66"/>
        <v>1365</v>
      </c>
      <c r="U147" s="167">
        <f t="shared" si="66"/>
        <v>1391</v>
      </c>
      <c r="V147" s="167">
        <f t="shared" si="66"/>
        <v>1516</v>
      </c>
      <c r="W147" s="167">
        <f t="shared" si="66"/>
        <v>1344</v>
      </c>
      <c r="X147" s="167">
        <f t="shared" si="66"/>
        <v>1286</v>
      </c>
      <c r="Y147" s="167">
        <f t="shared" si="66"/>
        <v>1294</v>
      </c>
      <c r="Z147" s="167">
        <f t="shared" si="66"/>
        <v>1301</v>
      </c>
      <c r="AA147" s="167">
        <f t="shared" si="66"/>
        <v>1209</v>
      </c>
      <c r="AB147" s="415">
        <f t="shared" si="66"/>
        <v>1570</v>
      </c>
      <c r="AC147" s="167">
        <f t="shared" si="66"/>
        <v>15890</v>
      </c>
      <c r="AD147" s="183">
        <f t="shared" si="66"/>
        <v>1201</v>
      </c>
      <c r="AE147" s="167">
        <f t="shared" si="66"/>
        <v>1159</v>
      </c>
      <c r="AF147" s="167">
        <f t="shared" si="66"/>
        <v>1296</v>
      </c>
      <c r="AG147" s="167">
        <f t="shared" si="66"/>
        <v>1199</v>
      </c>
      <c r="AH147" s="167">
        <f t="shared" si="66"/>
        <v>1384</v>
      </c>
      <c r="AI147" s="167">
        <f t="shared" si="66"/>
        <v>1273</v>
      </c>
      <c r="AJ147" s="167">
        <f t="shared" ref="AJ147:BM147" si="67">SUM(AJ148:AJ182)</f>
        <v>1309</v>
      </c>
      <c r="AK147" s="167">
        <f t="shared" si="67"/>
        <v>1523</v>
      </c>
      <c r="AL147" s="167">
        <f t="shared" si="67"/>
        <v>1448</v>
      </c>
      <c r="AM147" s="167">
        <f t="shared" si="67"/>
        <v>1308</v>
      </c>
      <c r="AN147" s="167">
        <f t="shared" si="67"/>
        <v>1408</v>
      </c>
      <c r="AO147" s="415">
        <f t="shared" si="67"/>
        <v>1496</v>
      </c>
      <c r="AP147" s="167">
        <f t="shared" si="67"/>
        <v>1302</v>
      </c>
      <c r="AQ147" s="167">
        <f t="shared" si="67"/>
        <v>1244</v>
      </c>
      <c r="AR147" s="167">
        <f t="shared" si="67"/>
        <v>1562</v>
      </c>
      <c r="AS147" s="167">
        <f t="shared" si="67"/>
        <v>1473</v>
      </c>
      <c r="AT147" s="167">
        <f t="shared" si="67"/>
        <v>1774</v>
      </c>
      <c r="AU147" s="167">
        <f t="shared" si="67"/>
        <v>1379</v>
      </c>
      <c r="AV147" s="167">
        <f t="shared" si="67"/>
        <v>1455</v>
      </c>
      <c r="AW147" s="167">
        <f t="shared" si="67"/>
        <v>1463</v>
      </c>
      <c r="AX147" s="167">
        <f t="shared" si="67"/>
        <v>1389</v>
      </c>
      <c r="AY147" s="167">
        <f t="shared" si="67"/>
        <v>1506</v>
      </c>
      <c r="AZ147" s="167">
        <f t="shared" si="67"/>
        <v>1319</v>
      </c>
      <c r="BA147" s="167">
        <f t="shared" si="67"/>
        <v>1312</v>
      </c>
      <c r="BB147" s="183">
        <f t="shared" si="67"/>
        <v>1404</v>
      </c>
      <c r="BC147" s="167">
        <f t="shared" si="67"/>
        <v>1231</v>
      </c>
      <c r="BD147" s="167">
        <f t="shared" si="67"/>
        <v>1360</v>
      </c>
      <c r="BE147" s="167">
        <f t="shared" si="67"/>
        <v>1453</v>
      </c>
      <c r="BF147" s="167">
        <f t="shared" si="67"/>
        <v>1409</v>
      </c>
      <c r="BG147" s="167">
        <f t="shared" si="67"/>
        <v>1333</v>
      </c>
      <c r="BH147" s="167">
        <f t="shared" si="67"/>
        <v>1468</v>
      </c>
      <c r="BI147" s="167">
        <f t="shared" si="67"/>
        <v>1513</v>
      </c>
      <c r="BJ147" s="167">
        <f t="shared" si="67"/>
        <v>1469</v>
      </c>
      <c r="BK147" s="167">
        <f t="shared" si="67"/>
        <v>1605</v>
      </c>
      <c r="BL147" s="167">
        <f t="shared" si="67"/>
        <v>1480</v>
      </c>
      <c r="BM147" s="167">
        <f t="shared" si="67"/>
        <v>1459</v>
      </c>
      <c r="BN147" s="169">
        <f t="shared" si="65"/>
        <v>17184</v>
      </c>
      <c r="BO147" s="167">
        <f t="shared" ref="BO147:CL147" si="68">SUM(BO148:BO182)</f>
        <v>1441</v>
      </c>
      <c r="BP147" s="167">
        <f t="shared" si="68"/>
        <v>1370</v>
      </c>
      <c r="BQ147" s="167">
        <f t="shared" si="68"/>
        <v>1413</v>
      </c>
      <c r="BR147" s="167">
        <f t="shared" si="68"/>
        <v>1496</v>
      </c>
      <c r="BS147" s="167">
        <f t="shared" si="68"/>
        <v>1559</v>
      </c>
      <c r="BT147" s="167">
        <f t="shared" si="68"/>
        <v>1442</v>
      </c>
      <c r="BU147" s="167">
        <f t="shared" si="68"/>
        <v>1569</v>
      </c>
      <c r="BV147" s="167">
        <f t="shared" si="68"/>
        <v>1631</v>
      </c>
      <c r="BW147" s="167">
        <f t="shared" si="68"/>
        <v>1660</v>
      </c>
      <c r="BX147" s="167">
        <f t="shared" si="68"/>
        <v>1710</v>
      </c>
      <c r="BY147" s="167">
        <f t="shared" si="68"/>
        <v>1399</v>
      </c>
      <c r="BZ147" s="167">
        <f t="shared" si="68"/>
        <v>1975</v>
      </c>
      <c r="CA147" s="169">
        <f t="shared" si="33"/>
        <v>18665</v>
      </c>
      <c r="CB147" s="183">
        <f t="shared" si="68"/>
        <v>1741</v>
      </c>
      <c r="CC147" s="167">
        <f t="shared" si="68"/>
        <v>1527</v>
      </c>
      <c r="CD147" s="167">
        <f t="shared" si="68"/>
        <v>1817</v>
      </c>
      <c r="CE147" s="167">
        <f t="shared" si="68"/>
        <v>1883</v>
      </c>
      <c r="CF147" s="167">
        <f t="shared" si="68"/>
        <v>1685</v>
      </c>
      <c r="CG147" s="167">
        <f t="shared" ref="CG147:CH147" si="69">SUM(CG148:CG182)</f>
        <v>1864</v>
      </c>
      <c r="CH147" s="167">
        <f t="shared" si="69"/>
        <v>2134</v>
      </c>
      <c r="CI147" s="167">
        <f t="shared" si="68"/>
        <v>2080</v>
      </c>
      <c r="CJ147" s="167">
        <f t="shared" si="68"/>
        <v>2144</v>
      </c>
      <c r="CK147" s="167">
        <f t="shared" si="68"/>
        <v>2271</v>
      </c>
      <c r="CL147" s="167">
        <f t="shared" si="68"/>
        <v>2080</v>
      </c>
      <c r="CM147" s="415">
        <f t="shared" ref="CM147:DJ147" si="70">SUM(CM148:CM182)</f>
        <v>2347</v>
      </c>
      <c r="CN147" s="169">
        <f>SUM(CB147:CM147)</f>
        <v>23573</v>
      </c>
      <c r="CO147" s="167">
        <f t="shared" si="70"/>
        <v>2023</v>
      </c>
      <c r="CP147" s="167">
        <f t="shared" si="70"/>
        <v>1980</v>
      </c>
      <c r="CQ147" s="167">
        <f t="shared" si="70"/>
        <v>2279</v>
      </c>
      <c r="CR147" s="167">
        <f t="shared" si="70"/>
        <v>2288</v>
      </c>
      <c r="CS147" s="167">
        <f t="shared" si="70"/>
        <v>2247</v>
      </c>
      <c r="CT147" s="167">
        <f t="shared" si="70"/>
        <v>2367</v>
      </c>
      <c r="CU147" s="167">
        <f t="shared" si="70"/>
        <v>2293</v>
      </c>
      <c r="CV147" s="167">
        <f t="shared" si="70"/>
        <v>2499</v>
      </c>
      <c r="CW147" s="167">
        <f t="shared" si="70"/>
        <v>2390</v>
      </c>
      <c r="CX147" s="167">
        <f t="shared" si="70"/>
        <v>2277</v>
      </c>
      <c r="CY147" s="167">
        <f t="shared" si="70"/>
        <v>2349</v>
      </c>
      <c r="CZ147" s="167">
        <f t="shared" si="70"/>
        <v>2329</v>
      </c>
      <c r="DA147" s="528">
        <f t="shared" ref="DA147:DA186" si="71">SUM(CO147:CZ147)</f>
        <v>27321</v>
      </c>
      <c r="DB147" s="183">
        <f t="shared" si="70"/>
        <v>2174</v>
      </c>
      <c r="DC147" s="167">
        <f t="shared" si="70"/>
        <v>1970</v>
      </c>
      <c r="DD147" s="167">
        <f t="shared" si="70"/>
        <v>2464</v>
      </c>
      <c r="DE147" s="167">
        <f t="shared" si="70"/>
        <v>2219</v>
      </c>
      <c r="DF147" s="167">
        <f t="shared" si="70"/>
        <v>2601</v>
      </c>
      <c r="DG147" s="167">
        <f t="shared" si="70"/>
        <v>2476</v>
      </c>
      <c r="DH147" s="167">
        <f t="shared" si="70"/>
        <v>2693</v>
      </c>
      <c r="DI147" s="167">
        <f t="shared" si="70"/>
        <v>2465</v>
      </c>
      <c r="DJ147" s="167">
        <f t="shared" si="70"/>
        <v>2306</v>
      </c>
      <c r="DK147" s="167">
        <f t="shared" ref="DK147:DL147" si="72">SUM(DK148:DK182)</f>
        <v>2393</v>
      </c>
      <c r="DL147" s="167">
        <f t="shared" si="72"/>
        <v>2244</v>
      </c>
      <c r="DM147" s="586">
        <f t="shared" si="62"/>
        <v>21226</v>
      </c>
      <c r="DN147" s="566">
        <f t="shared" si="63"/>
        <v>24992</v>
      </c>
      <c r="DO147" s="527">
        <f t="shared" si="64"/>
        <v>26005</v>
      </c>
      <c r="DP147" s="174">
        <f t="shared" si="61"/>
        <v>4.0532970550576142</v>
      </c>
      <c r="DQ147" s="231"/>
      <c r="DR147" s="231"/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  <c r="EF147" s="231"/>
      <c r="EG147" s="231"/>
      <c r="EH147" s="231"/>
      <c r="EI147" s="231"/>
      <c r="EJ147" s="231"/>
      <c r="EK147" s="231"/>
      <c r="EL147" s="231"/>
      <c r="EM147" s="231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10"/>
      <c r="IW147" s="10"/>
      <c r="IX147" s="10"/>
      <c r="IY147" s="10"/>
      <c r="IZ147" s="10"/>
      <c r="JA147" s="10"/>
      <c r="JB147" s="10"/>
      <c r="JC147" s="10"/>
      <c r="JD147" s="10"/>
      <c r="JE147" s="10"/>
      <c r="JF147" s="10"/>
      <c r="JG147" s="10"/>
      <c r="JH147" s="10"/>
      <c r="JI147" s="10"/>
      <c r="JJ147" s="10"/>
      <c r="JK147" s="10"/>
      <c r="JL147" s="10"/>
      <c r="JM147" s="10"/>
      <c r="JN147" s="10"/>
      <c r="JO147" s="10"/>
      <c r="JP147" s="10"/>
      <c r="JQ147" s="10"/>
      <c r="JR147" s="10"/>
      <c r="JS147" s="10"/>
      <c r="JT147" s="10"/>
      <c r="JU147" s="10"/>
      <c r="JV147" s="10"/>
      <c r="JW147" s="10"/>
      <c r="JX147" s="10"/>
      <c r="JY147" s="10"/>
      <c r="JZ147" s="10"/>
      <c r="KA147" s="10"/>
      <c r="KB147" s="10"/>
      <c r="KC147" s="10"/>
      <c r="KD147" s="10"/>
      <c r="KE147" s="10"/>
      <c r="KF147" s="10"/>
      <c r="KG147" s="10"/>
      <c r="KH147" s="10"/>
      <c r="KI147" s="10"/>
      <c r="KJ147" s="10"/>
      <c r="KK147" s="10"/>
      <c r="KL147" s="10"/>
      <c r="KM147" s="10"/>
      <c r="KN147" s="10"/>
      <c r="KO147" s="10"/>
      <c r="KP147" s="10"/>
      <c r="KQ147" s="10"/>
      <c r="KR147" s="10"/>
      <c r="KS147" s="10"/>
      <c r="KT147" s="10"/>
      <c r="KU147" s="10"/>
      <c r="KV147" s="10"/>
      <c r="KW147" s="10"/>
      <c r="KX147" s="10"/>
      <c r="KY147" s="10"/>
      <c r="KZ147" s="10"/>
      <c r="LA147" s="10"/>
      <c r="LB147" s="10"/>
      <c r="LC147" s="10"/>
      <c r="LD147" s="10"/>
      <c r="LE147" s="10"/>
      <c r="LF147" s="10"/>
      <c r="LG147" s="10"/>
      <c r="LH147" s="10"/>
      <c r="LI147" s="10"/>
      <c r="LJ147" s="10"/>
      <c r="LK147" s="10"/>
      <c r="LL147" s="10"/>
      <c r="LM147" s="10"/>
      <c r="LN147" s="10"/>
      <c r="LO147" s="10"/>
      <c r="LP147" s="10"/>
      <c r="LQ147" s="10"/>
      <c r="LR147" s="10"/>
      <c r="LS147" s="10"/>
      <c r="LT147" s="10"/>
      <c r="LU147" s="10"/>
      <c r="LV147" s="10"/>
      <c r="LW147" s="10"/>
      <c r="LX147" s="10"/>
      <c r="LY147" s="10"/>
      <c r="LZ147" s="10"/>
      <c r="MA147" s="10"/>
      <c r="MB147" s="10"/>
      <c r="MC147" s="10"/>
      <c r="MD147" s="10"/>
      <c r="ME147" s="10"/>
      <c r="MF147" s="10"/>
      <c r="MG147" s="10"/>
      <c r="MH147" s="10"/>
      <c r="MI147" s="10"/>
      <c r="MJ147" s="10"/>
      <c r="MK147" s="10"/>
      <c r="ML147" s="10"/>
      <c r="MM147" s="10"/>
      <c r="MN147" s="10"/>
      <c r="MO147" s="10"/>
      <c r="MP147" s="10"/>
      <c r="MQ147" s="10"/>
      <c r="MR147" s="10"/>
      <c r="MS147" s="10"/>
      <c r="MT147" s="10"/>
      <c r="MU147" s="10"/>
      <c r="MV147" s="10"/>
      <c r="MW147" s="10"/>
      <c r="MX147" s="10"/>
      <c r="MY147" s="10"/>
      <c r="MZ147" s="10"/>
      <c r="NA147" s="10"/>
      <c r="NB147" s="10"/>
      <c r="NC147" s="10"/>
      <c r="ND147" s="10"/>
      <c r="NE147" s="10"/>
      <c r="NF147" s="10"/>
      <c r="NG147" s="10"/>
      <c r="NH147" s="10"/>
      <c r="NI147" s="10"/>
      <c r="NJ147" s="10"/>
      <c r="NK147" s="10"/>
      <c r="NL147" s="10"/>
      <c r="NM147" s="10"/>
      <c r="NN147" s="10"/>
      <c r="NO147" s="10"/>
      <c r="NP147" s="10"/>
      <c r="NQ147" s="10"/>
      <c r="NR147" s="10"/>
      <c r="NS147" s="10"/>
      <c r="NT147" s="10"/>
      <c r="NU147" s="10"/>
      <c r="NV147" s="10"/>
      <c r="NW147" s="10"/>
      <c r="NX147" s="10"/>
      <c r="NY147" s="10"/>
      <c r="NZ147" s="10"/>
      <c r="OA147" s="10"/>
      <c r="OB147" s="10"/>
      <c r="OC147" s="10"/>
      <c r="OD147" s="10"/>
      <c r="OE147" s="10"/>
      <c r="OF147" s="10"/>
      <c r="OG147" s="10"/>
      <c r="OH147" s="10"/>
      <c r="OI147" s="10"/>
      <c r="OJ147" s="10"/>
      <c r="OK147" s="10"/>
      <c r="OL147" s="10"/>
      <c r="OM147" s="10"/>
      <c r="ON147" s="10"/>
      <c r="OO147" s="10"/>
      <c r="OP147" s="10"/>
      <c r="OQ147" s="10"/>
      <c r="OR147" s="10"/>
      <c r="OS147" s="10"/>
      <c r="OT147" s="10"/>
      <c r="OU147" s="10"/>
      <c r="OV147" s="10"/>
      <c r="OW147" s="10"/>
      <c r="OX147" s="10"/>
      <c r="OY147" s="10"/>
      <c r="OZ147" s="10"/>
      <c r="PA147" s="10"/>
      <c r="PB147" s="10"/>
      <c r="PC147" s="10"/>
      <c r="PD147" s="10"/>
      <c r="PE147" s="10"/>
      <c r="PF147" s="10"/>
      <c r="PG147" s="10"/>
      <c r="PH147" s="10"/>
      <c r="PI147" s="10"/>
      <c r="PJ147" s="10"/>
      <c r="PK147" s="10"/>
      <c r="PL147" s="10"/>
      <c r="PM147" s="10"/>
      <c r="PN147" s="10"/>
      <c r="PO147" s="10"/>
      <c r="PP147" s="10"/>
      <c r="PQ147" s="10"/>
      <c r="PR147" s="10"/>
      <c r="PS147" s="10"/>
      <c r="PT147" s="10"/>
      <c r="PU147" s="10"/>
      <c r="PV147" s="10"/>
      <c r="PW147" s="10"/>
      <c r="PX147" s="10"/>
      <c r="PY147" s="10"/>
      <c r="PZ147" s="10"/>
      <c r="QA147" s="10"/>
      <c r="QB147" s="10"/>
      <c r="QC147" s="10"/>
      <c r="QD147" s="10"/>
      <c r="QE147" s="10"/>
      <c r="QF147" s="10"/>
      <c r="QG147" s="10"/>
      <c r="QH147" s="10"/>
      <c r="QI147" s="10"/>
      <c r="QJ147" s="10"/>
      <c r="QK147" s="10"/>
      <c r="QL147" s="10"/>
      <c r="QM147" s="10"/>
      <c r="QN147" s="10"/>
      <c r="QO147" s="10"/>
      <c r="QP147" s="10"/>
      <c r="QQ147" s="10"/>
      <c r="QR147" s="10"/>
      <c r="QS147" s="10"/>
      <c r="QT147" s="10"/>
      <c r="QU147" s="10"/>
      <c r="QV147" s="10"/>
      <c r="QW147" s="10"/>
      <c r="QX147" s="10"/>
      <c r="QY147" s="10"/>
      <c r="QZ147" s="10"/>
      <c r="RA147" s="10"/>
      <c r="RB147" s="10"/>
      <c r="RC147" s="10"/>
      <c r="RD147" s="10"/>
      <c r="RE147" s="10"/>
      <c r="RF147" s="10"/>
      <c r="RG147" s="10"/>
      <c r="RH147" s="10"/>
      <c r="RI147" s="10"/>
      <c r="RJ147" s="10"/>
      <c r="RK147" s="10"/>
      <c r="RL147" s="10"/>
      <c r="RM147" s="10"/>
      <c r="RN147" s="10"/>
      <c r="RO147" s="10"/>
      <c r="RP147" s="10"/>
      <c r="RQ147" s="10"/>
      <c r="RR147" s="10"/>
      <c r="RS147" s="10"/>
      <c r="RT147" s="10"/>
      <c r="RU147" s="10"/>
      <c r="RV147" s="10"/>
      <c r="RW147" s="10"/>
      <c r="RX147" s="10"/>
      <c r="RY147" s="10"/>
      <c r="RZ147" s="10"/>
      <c r="SA147" s="10"/>
      <c r="SB147" s="10"/>
      <c r="SC147" s="10"/>
      <c r="SD147" s="10"/>
      <c r="SE147" s="10"/>
      <c r="SF147" s="10"/>
      <c r="SG147" s="10"/>
      <c r="SH147" s="10"/>
      <c r="SI147" s="10"/>
      <c r="SJ147" s="10"/>
      <c r="SK147" s="10"/>
      <c r="SL147" s="10"/>
      <c r="SM147" s="10"/>
      <c r="SN147" s="10"/>
      <c r="SO147" s="10"/>
      <c r="SP147" s="10"/>
      <c r="SQ147" s="10"/>
      <c r="SR147" s="10"/>
      <c r="SS147" s="10"/>
      <c r="ST147" s="10"/>
      <c r="SU147" s="10"/>
      <c r="SV147" s="10"/>
      <c r="SW147" s="10"/>
      <c r="SX147" s="10"/>
      <c r="SY147" s="10"/>
      <c r="SZ147" s="10"/>
      <c r="TA147" s="10"/>
      <c r="TB147" s="10"/>
      <c r="TC147" s="10"/>
      <c r="TD147" s="10"/>
      <c r="TE147" s="10"/>
      <c r="TF147" s="10"/>
      <c r="TG147" s="10"/>
      <c r="TH147" s="10"/>
      <c r="TI147" s="10"/>
      <c r="TJ147" s="10"/>
      <c r="TK147" s="10"/>
      <c r="TL147" s="10"/>
      <c r="TM147" s="10"/>
      <c r="TN147" s="10"/>
      <c r="TO147" s="10"/>
      <c r="TP147" s="10"/>
      <c r="TQ147" s="10"/>
      <c r="TR147" s="10"/>
      <c r="TS147" s="10"/>
      <c r="TT147" s="10"/>
      <c r="TU147" s="10"/>
      <c r="TV147" s="10"/>
      <c r="TW147" s="10"/>
      <c r="TX147" s="10"/>
      <c r="TY147" s="10"/>
      <c r="TZ147" s="10"/>
      <c r="UA147" s="10"/>
      <c r="UB147" s="10"/>
      <c r="UC147" s="10"/>
      <c r="UD147" s="10"/>
      <c r="UE147" s="10"/>
      <c r="UF147" s="10"/>
      <c r="UG147" s="10"/>
      <c r="UH147" s="10"/>
      <c r="UI147" s="10"/>
      <c r="UJ147" s="10"/>
      <c r="UK147" s="10"/>
      <c r="UL147" s="10"/>
      <c r="UM147" s="10"/>
      <c r="UN147" s="10"/>
      <c r="UO147" s="10"/>
      <c r="UP147" s="10"/>
      <c r="UQ147" s="10"/>
      <c r="UR147" s="10"/>
      <c r="US147" s="10"/>
      <c r="UT147" s="10"/>
      <c r="UU147" s="10"/>
      <c r="UV147" s="10"/>
      <c r="UW147" s="10"/>
      <c r="UX147" s="10"/>
      <c r="UY147" s="10"/>
      <c r="UZ147" s="10"/>
      <c r="VA147" s="10"/>
      <c r="VB147" s="10"/>
      <c r="VC147" s="10"/>
      <c r="VD147" s="10"/>
      <c r="VE147" s="10"/>
      <c r="VF147" s="10"/>
      <c r="VG147" s="10"/>
      <c r="VH147" s="10"/>
      <c r="VI147" s="10"/>
      <c r="VJ147" s="10"/>
      <c r="VK147" s="10"/>
      <c r="VL147" s="10"/>
      <c r="VM147" s="10"/>
      <c r="VN147" s="10"/>
      <c r="VO147" s="10"/>
      <c r="VP147" s="10"/>
      <c r="VQ147" s="10"/>
      <c r="VR147" s="10"/>
      <c r="VS147" s="10"/>
      <c r="VT147" s="10"/>
      <c r="VU147" s="10"/>
      <c r="VV147" s="10"/>
      <c r="VW147" s="10"/>
      <c r="VX147" s="10"/>
      <c r="VY147" s="10"/>
      <c r="VZ147" s="10"/>
      <c r="WA147" s="10"/>
      <c r="WB147" s="10"/>
      <c r="WC147" s="10"/>
      <c r="WD147" s="10"/>
      <c r="WE147" s="10"/>
      <c r="WF147" s="10"/>
      <c r="WG147" s="10"/>
      <c r="WH147" s="10"/>
      <c r="WI147" s="10"/>
      <c r="WJ147" s="10"/>
      <c r="WK147" s="10"/>
      <c r="WL147" s="10"/>
      <c r="WM147" s="10"/>
      <c r="WN147" s="10"/>
      <c r="WO147" s="10"/>
      <c r="WP147" s="10"/>
      <c r="WQ147" s="10"/>
      <c r="WR147" s="10"/>
      <c r="WS147" s="10"/>
      <c r="WT147" s="10"/>
      <c r="WU147" s="10"/>
      <c r="WV147" s="10"/>
      <c r="WW147" s="10"/>
      <c r="WX147" s="10"/>
      <c r="WY147" s="10"/>
      <c r="WZ147" s="10"/>
      <c r="XA147" s="10"/>
      <c r="XB147" s="10"/>
      <c r="XC147" s="10"/>
      <c r="XD147" s="10"/>
      <c r="XE147" s="10"/>
      <c r="XF147" s="10"/>
      <c r="XG147" s="10"/>
      <c r="XH147" s="10"/>
      <c r="XI147" s="10"/>
      <c r="XJ147" s="10"/>
      <c r="XK147" s="10"/>
      <c r="XL147" s="10"/>
      <c r="XM147" s="10"/>
      <c r="XN147" s="10"/>
      <c r="XO147" s="10"/>
      <c r="XP147" s="10"/>
      <c r="XQ147" s="10"/>
      <c r="XR147" s="10"/>
      <c r="XS147" s="10"/>
      <c r="XT147" s="10"/>
      <c r="XU147" s="10"/>
      <c r="XV147" s="10"/>
      <c r="XW147" s="10"/>
      <c r="XX147" s="10"/>
      <c r="XY147" s="10"/>
      <c r="XZ147" s="10"/>
      <c r="YA147" s="10"/>
      <c r="YB147" s="10"/>
      <c r="YC147" s="10"/>
      <c r="YD147" s="10"/>
      <c r="YE147" s="10"/>
      <c r="YF147" s="10"/>
      <c r="YG147" s="10"/>
      <c r="YH147" s="10"/>
      <c r="YI147" s="10"/>
      <c r="YJ147" s="10"/>
      <c r="YK147" s="10"/>
      <c r="YL147" s="10"/>
      <c r="YM147" s="10"/>
      <c r="YN147" s="10"/>
      <c r="YO147" s="10"/>
      <c r="YP147" s="10"/>
      <c r="YQ147" s="10"/>
      <c r="YR147" s="10"/>
      <c r="YS147" s="10"/>
      <c r="YT147" s="10"/>
      <c r="YU147" s="10"/>
      <c r="YV147" s="10"/>
      <c r="YW147" s="10"/>
      <c r="YX147" s="10"/>
      <c r="YY147" s="10"/>
      <c r="YZ147" s="10"/>
      <c r="ZA147" s="10"/>
      <c r="ZB147" s="10"/>
      <c r="ZC147" s="10"/>
      <c r="ZD147" s="10"/>
      <c r="ZE147" s="10"/>
      <c r="ZF147" s="10"/>
      <c r="ZG147" s="10"/>
      <c r="ZH147" s="10"/>
      <c r="ZI147" s="10"/>
      <c r="ZJ147" s="10"/>
      <c r="ZK147" s="10"/>
      <c r="ZL147" s="10"/>
      <c r="ZM147" s="10"/>
      <c r="ZN147" s="10"/>
      <c r="ZO147" s="10"/>
      <c r="ZP147" s="10"/>
      <c r="ZQ147" s="10"/>
      <c r="ZR147" s="10"/>
      <c r="ZS147" s="10"/>
      <c r="ZT147" s="10"/>
      <c r="ZU147" s="10"/>
      <c r="ZV147" s="10"/>
      <c r="ZW147" s="10"/>
      <c r="ZX147" s="10"/>
      <c r="ZY147" s="10"/>
      <c r="ZZ147" s="10"/>
      <c r="AAA147" s="10"/>
      <c r="AAB147" s="10"/>
      <c r="AAC147" s="10"/>
      <c r="AAD147" s="10"/>
      <c r="AAE147" s="10"/>
      <c r="AAF147" s="10"/>
      <c r="AAG147" s="10"/>
      <c r="AAH147" s="10"/>
      <c r="AAI147" s="10"/>
      <c r="AAJ147" s="10"/>
      <c r="AAK147" s="10"/>
      <c r="AAL147" s="10"/>
      <c r="AAM147" s="10"/>
      <c r="AAN147" s="10"/>
      <c r="AAO147" s="10"/>
      <c r="AAP147" s="10"/>
      <c r="AAQ147" s="10"/>
      <c r="AAR147" s="10"/>
      <c r="AAS147" s="10"/>
      <c r="AAT147" s="10"/>
      <c r="AAU147" s="10"/>
      <c r="AAV147" s="10"/>
      <c r="AAW147" s="10"/>
      <c r="AAX147" s="10"/>
      <c r="AAY147" s="10"/>
      <c r="AAZ147" s="10"/>
      <c r="ABA147" s="10"/>
      <c r="ABB147" s="10"/>
      <c r="ABC147" s="10"/>
      <c r="ABD147" s="10"/>
      <c r="ABE147" s="10"/>
      <c r="ABF147" s="10"/>
      <c r="ABG147" s="10"/>
      <c r="ABH147" s="10"/>
      <c r="ABI147" s="10"/>
      <c r="ABJ147" s="10"/>
      <c r="ABK147" s="10"/>
      <c r="ABL147" s="10"/>
      <c r="ABM147" s="10"/>
      <c r="ABN147" s="10"/>
      <c r="ABO147" s="10"/>
      <c r="ABP147" s="10"/>
      <c r="ABQ147" s="10"/>
      <c r="ABR147" s="10"/>
      <c r="ABS147" s="10"/>
      <c r="ABT147" s="10"/>
      <c r="ABU147" s="10"/>
      <c r="ABV147" s="10"/>
      <c r="ABW147" s="10"/>
      <c r="ABX147" s="10"/>
      <c r="ABY147" s="10"/>
      <c r="ABZ147" s="10"/>
      <c r="ACA147" s="10"/>
      <c r="ACB147" s="10"/>
      <c r="ACC147" s="10"/>
      <c r="ACD147" s="10"/>
      <c r="ACE147" s="10"/>
      <c r="ACF147" s="10"/>
      <c r="ACG147" s="10"/>
      <c r="ACH147" s="10"/>
      <c r="ACI147" s="10"/>
      <c r="ACJ147" s="10"/>
      <c r="ACK147" s="10"/>
      <c r="ACL147" s="10"/>
      <c r="ACM147" s="10"/>
      <c r="ACN147" s="10"/>
      <c r="ACO147" s="10"/>
      <c r="ACP147" s="10"/>
      <c r="ACQ147" s="10"/>
      <c r="ACR147" s="10"/>
      <c r="ACS147" s="10"/>
      <c r="ACT147" s="10"/>
      <c r="ACU147" s="10"/>
      <c r="ACV147" s="10"/>
      <c r="ACW147" s="10"/>
      <c r="ACX147" s="10"/>
      <c r="ACY147" s="10"/>
      <c r="ACZ147" s="10"/>
      <c r="ADA147" s="10"/>
      <c r="ADB147" s="10"/>
      <c r="ADC147" s="10"/>
      <c r="ADD147" s="10"/>
      <c r="ADE147" s="10"/>
      <c r="ADF147" s="10"/>
      <c r="ADG147" s="10"/>
      <c r="ADH147" s="10"/>
      <c r="ADI147" s="10"/>
      <c r="ADJ147" s="10"/>
      <c r="ADK147" s="10"/>
      <c r="ADL147" s="10"/>
      <c r="ADM147" s="10"/>
      <c r="ADN147" s="10"/>
      <c r="ADO147" s="10"/>
      <c r="ADP147" s="10"/>
      <c r="ADQ147" s="10"/>
      <c r="ADR147" s="10"/>
      <c r="ADS147" s="10"/>
      <c r="ADT147" s="10"/>
      <c r="ADU147" s="10"/>
      <c r="ADV147" s="10"/>
      <c r="ADW147" s="10"/>
      <c r="ADX147" s="10"/>
      <c r="ADY147" s="10"/>
      <c r="ADZ147" s="10"/>
      <c r="AEA147" s="10"/>
      <c r="AEB147" s="10"/>
      <c r="AEC147" s="10"/>
      <c r="AED147" s="10"/>
      <c r="AEE147" s="10"/>
      <c r="AEF147" s="10"/>
      <c r="AEG147" s="10"/>
      <c r="AEH147" s="10"/>
      <c r="AEI147" s="10"/>
      <c r="AEJ147" s="10"/>
      <c r="AEK147" s="10"/>
      <c r="AEL147" s="10"/>
      <c r="AEM147" s="10"/>
      <c r="AEN147" s="10"/>
      <c r="AEO147" s="10"/>
      <c r="AEP147" s="10"/>
      <c r="AEQ147" s="10"/>
      <c r="AER147" s="10"/>
      <c r="AES147" s="10"/>
      <c r="AET147" s="10"/>
      <c r="AEU147" s="10"/>
      <c r="AEV147" s="10"/>
      <c r="AEW147" s="10"/>
      <c r="AEX147" s="10"/>
      <c r="AEY147" s="10"/>
      <c r="AEZ147" s="10"/>
      <c r="AFA147" s="10"/>
      <c r="AFB147" s="10"/>
      <c r="AFC147" s="10"/>
      <c r="AFD147" s="10"/>
      <c r="AFE147" s="10"/>
      <c r="AFF147" s="10"/>
      <c r="AFG147" s="10"/>
      <c r="AFH147" s="10"/>
      <c r="AFI147" s="10"/>
      <c r="AFJ147" s="10"/>
      <c r="AFK147" s="10"/>
      <c r="AFL147" s="10"/>
      <c r="AFM147" s="10"/>
      <c r="AFN147" s="10"/>
      <c r="AFO147" s="10"/>
      <c r="AFP147" s="10"/>
      <c r="AFQ147" s="10"/>
      <c r="AFR147" s="10"/>
      <c r="AFS147" s="10"/>
      <c r="AFT147" s="10"/>
      <c r="AFU147" s="10"/>
      <c r="AFV147" s="10"/>
      <c r="AFW147" s="10"/>
      <c r="AFX147" s="10"/>
      <c r="AFY147" s="10"/>
      <c r="AFZ147" s="10"/>
      <c r="AGA147" s="10"/>
      <c r="AGB147" s="10"/>
      <c r="AGC147" s="10"/>
      <c r="AGD147" s="10"/>
      <c r="AGE147" s="10"/>
      <c r="AGF147" s="10"/>
      <c r="AGG147" s="10"/>
      <c r="AGH147" s="10"/>
      <c r="AGI147" s="10"/>
      <c r="AGJ147" s="10"/>
      <c r="AGK147" s="10"/>
      <c r="AGL147" s="10"/>
      <c r="AGM147" s="10"/>
      <c r="AGN147" s="10"/>
      <c r="AGO147" s="10"/>
      <c r="AGP147" s="10"/>
      <c r="AGQ147" s="10"/>
      <c r="AGR147" s="10"/>
      <c r="AGS147" s="10"/>
      <c r="AGT147" s="10"/>
      <c r="AGU147" s="10"/>
      <c r="AGV147" s="10"/>
      <c r="AGW147" s="10"/>
      <c r="AGX147" s="10"/>
      <c r="AGY147" s="10"/>
      <c r="AGZ147" s="10"/>
      <c r="AHA147" s="10"/>
      <c r="AHB147" s="10"/>
      <c r="AHC147" s="10"/>
      <c r="AHD147" s="10"/>
      <c r="AHE147" s="10"/>
      <c r="AHF147" s="10"/>
      <c r="AHG147" s="10"/>
      <c r="AHH147" s="10"/>
      <c r="AHI147" s="10"/>
      <c r="AHJ147" s="10"/>
      <c r="AHK147" s="10"/>
      <c r="AHL147" s="10"/>
      <c r="AHM147" s="10"/>
      <c r="AHN147" s="10"/>
      <c r="AHO147" s="10"/>
      <c r="AHP147" s="10"/>
      <c r="AHQ147" s="10"/>
      <c r="AHR147" s="10"/>
      <c r="AHS147" s="10"/>
      <c r="AHT147" s="10"/>
      <c r="AHU147" s="10"/>
      <c r="AHV147" s="10"/>
      <c r="AHW147" s="10"/>
      <c r="AHX147" s="10"/>
      <c r="AHY147" s="10"/>
      <c r="AHZ147" s="10"/>
      <c r="AIA147" s="10"/>
      <c r="AIB147" s="10"/>
      <c r="AIC147" s="10"/>
      <c r="AID147" s="10"/>
      <c r="AIE147" s="10"/>
      <c r="AIF147" s="10"/>
      <c r="AIG147" s="10"/>
      <c r="AIH147" s="10"/>
      <c r="AII147" s="10"/>
      <c r="AIJ147" s="10"/>
      <c r="AIK147" s="10"/>
      <c r="AIL147" s="10"/>
      <c r="AIM147" s="10"/>
      <c r="AIN147" s="10"/>
      <c r="AIO147" s="10"/>
      <c r="AIP147" s="10"/>
      <c r="AIQ147" s="10"/>
      <c r="AIR147" s="10"/>
      <c r="AIS147" s="10"/>
      <c r="AIT147" s="10"/>
      <c r="AIU147" s="10"/>
      <c r="AIV147" s="10"/>
      <c r="AIW147" s="10"/>
      <c r="AIX147" s="10"/>
      <c r="AIY147" s="10"/>
      <c r="AIZ147" s="10"/>
      <c r="AJA147" s="10"/>
      <c r="AJB147" s="10"/>
      <c r="AJC147" s="10"/>
      <c r="AJD147" s="10"/>
      <c r="AJE147" s="10"/>
      <c r="AJF147" s="10"/>
      <c r="AJG147" s="10"/>
      <c r="AJH147" s="10"/>
      <c r="AJI147" s="10"/>
      <c r="AJJ147" s="10"/>
      <c r="AJK147" s="10"/>
      <c r="AJL147" s="10"/>
      <c r="AJM147" s="10"/>
      <c r="AJN147" s="10"/>
      <c r="AJO147" s="10"/>
      <c r="AJP147" s="10"/>
      <c r="AJQ147" s="10"/>
      <c r="AJR147" s="10"/>
      <c r="AJS147" s="10"/>
      <c r="AJT147" s="10"/>
      <c r="AJU147" s="10"/>
      <c r="AJV147" s="10"/>
      <c r="AJW147" s="10"/>
      <c r="AJX147" s="10"/>
      <c r="AJY147" s="10"/>
      <c r="AJZ147" s="10"/>
      <c r="AKA147" s="10"/>
      <c r="AKB147" s="10"/>
      <c r="AKC147" s="10"/>
      <c r="AKD147" s="10"/>
      <c r="AKE147" s="10"/>
      <c r="AKF147" s="10"/>
      <c r="AKG147" s="10"/>
      <c r="AKH147" s="10"/>
      <c r="AKI147" s="10"/>
      <c r="AKJ147" s="10"/>
      <c r="AKK147" s="10"/>
      <c r="AKL147" s="10"/>
      <c r="AKM147" s="10"/>
      <c r="AKN147" s="10"/>
      <c r="AKO147" s="10"/>
      <c r="AKP147" s="10"/>
      <c r="AKQ147" s="10"/>
      <c r="AKR147" s="10"/>
      <c r="AKS147" s="10"/>
      <c r="AKT147" s="10"/>
      <c r="AKU147" s="10"/>
      <c r="AKV147" s="10"/>
      <c r="AKW147" s="10"/>
      <c r="AKX147" s="10"/>
      <c r="AKY147" s="10"/>
      <c r="AKZ147" s="10"/>
      <c r="ALA147" s="10"/>
      <c r="ALB147" s="10"/>
      <c r="ALC147" s="10"/>
      <c r="ALD147" s="10"/>
      <c r="ALE147" s="10"/>
      <c r="ALF147" s="10"/>
      <c r="ALG147" s="10"/>
      <c r="ALH147" s="10"/>
      <c r="ALI147" s="10"/>
      <c r="ALJ147" s="10"/>
      <c r="ALK147" s="10"/>
      <c r="ALL147" s="10"/>
      <c r="ALM147" s="10"/>
      <c r="ALN147" s="10"/>
      <c r="ALO147" s="10"/>
      <c r="ALP147" s="10"/>
      <c r="ALQ147" s="10"/>
      <c r="ALR147" s="10"/>
      <c r="ALS147" s="10"/>
      <c r="ALT147" s="10"/>
      <c r="ALU147" s="10"/>
      <c r="ALV147" s="10"/>
      <c r="ALW147" s="10"/>
      <c r="ALX147" s="10"/>
      <c r="ALY147" s="10"/>
      <c r="ALZ147" s="10"/>
      <c r="AMA147" s="10"/>
      <c r="AMB147" s="10"/>
      <c r="AMC147" s="10"/>
      <c r="AMD147" s="10"/>
      <c r="AME147" s="10"/>
      <c r="AMF147" s="10"/>
      <c r="AMG147" s="10"/>
      <c r="AMH147" s="10"/>
      <c r="AMI147" s="10"/>
      <c r="AMJ147" s="10"/>
      <c r="AMK147" s="10"/>
      <c r="AML147" s="10"/>
      <c r="AMM147" s="10"/>
      <c r="AMN147" s="10"/>
      <c r="AMO147" s="10"/>
      <c r="AMP147" s="10"/>
      <c r="AMQ147" s="10"/>
      <c r="AMR147" s="10"/>
      <c r="AMS147" s="10"/>
      <c r="AMT147" s="10"/>
      <c r="AMU147" s="10"/>
      <c r="AMV147" s="10"/>
      <c r="AMW147" s="10"/>
      <c r="AMX147" s="10"/>
      <c r="AMY147" s="10"/>
      <c r="AMZ147" s="10"/>
      <c r="ANA147" s="10"/>
      <c r="ANB147" s="10"/>
      <c r="ANC147" s="10"/>
      <c r="AND147" s="10"/>
      <c r="ANE147" s="10"/>
      <c r="ANF147" s="10"/>
      <c r="ANG147" s="10"/>
      <c r="ANH147" s="10"/>
      <c r="ANI147" s="10"/>
      <c r="ANJ147" s="10"/>
      <c r="ANK147" s="10"/>
      <c r="ANL147" s="10"/>
      <c r="ANM147" s="10"/>
      <c r="ANN147" s="10"/>
      <c r="ANO147" s="10"/>
      <c r="ANP147" s="10"/>
      <c r="ANQ147" s="10"/>
      <c r="ANR147" s="10"/>
      <c r="ANS147" s="10"/>
      <c r="ANT147" s="10"/>
      <c r="ANU147" s="10"/>
      <c r="ANV147" s="10"/>
      <c r="ANW147" s="10"/>
      <c r="ANX147" s="10"/>
      <c r="ANY147" s="10"/>
      <c r="ANZ147" s="10"/>
      <c r="AOA147" s="10"/>
      <c r="AOB147" s="10"/>
      <c r="AOC147" s="10"/>
      <c r="AOD147" s="10"/>
      <c r="AOE147" s="10"/>
      <c r="AOF147" s="10"/>
      <c r="AOG147" s="10"/>
      <c r="AOH147" s="10"/>
      <c r="AOI147" s="10"/>
      <c r="AOJ147" s="10"/>
      <c r="AOK147" s="10"/>
      <c r="AOL147" s="10"/>
      <c r="AOM147" s="10"/>
      <c r="AON147" s="10"/>
      <c r="AOO147" s="10"/>
      <c r="AOP147" s="10"/>
      <c r="AOQ147" s="10"/>
      <c r="AOR147" s="10"/>
      <c r="AOS147" s="10"/>
      <c r="AOT147" s="10"/>
      <c r="AOU147" s="10"/>
      <c r="AOV147" s="10"/>
      <c r="AOW147" s="10"/>
      <c r="AOX147" s="10"/>
      <c r="AOY147" s="10"/>
      <c r="AOZ147" s="10"/>
      <c r="APA147" s="10"/>
      <c r="APB147" s="10"/>
      <c r="APC147" s="10"/>
      <c r="APD147" s="10"/>
      <c r="APE147" s="10"/>
      <c r="APF147" s="10"/>
      <c r="APG147" s="10"/>
      <c r="APH147" s="10"/>
      <c r="API147" s="10"/>
      <c r="APJ147" s="10"/>
      <c r="APK147" s="10"/>
      <c r="APL147" s="10"/>
      <c r="APM147" s="10"/>
      <c r="APN147" s="10"/>
      <c r="APO147" s="10"/>
      <c r="APP147" s="10"/>
      <c r="APQ147" s="10"/>
      <c r="APR147" s="10"/>
      <c r="APS147" s="10"/>
      <c r="APT147" s="10"/>
      <c r="APU147" s="10"/>
      <c r="APV147" s="10"/>
      <c r="APW147" s="10"/>
      <c r="APX147" s="10"/>
      <c r="APY147" s="10"/>
      <c r="APZ147" s="10"/>
      <c r="AQA147" s="10"/>
      <c r="AQB147" s="10"/>
      <c r="AQC147" s="10"/>
      <c r="AQD147" s="10"/>
      <c r="AQE147" s="10"/>
      <c r="AQF147" s="10"/>
      <c r="AQG147" s="10"/>
      <c r="AQH147" s="10"/>
      <c r="AQI147" s="10"/>
      <c r="AQJ147" s="10"/>
      <c r="AQK147" s="10"/>
      <c r="AQL147" s="10"/>
      <c r="AQM147" s="10"/>
      <c r="AQN147" s="10"/>
      <c r="AQO147" s="10"/>
      <c r="AQP147" s="10"/>
      <c r="AQQ147" s="10"/>
      <c r="AQR147" s="10"/>
      <c r="AQS147" s="10"/>
      <c r="AQT147" s="10"/>
      <c r="AQU147" s="10"/>
      <c r="AQV147" s="10"/>
      <c r="AQW147" s="10"/>
      <c r="AQX147" s="10"/>
      <c r="AQY147" s="10"/>
      <c r="AQZ147" s="10"/>
      <c r="ARA147" s="10"/>
      <c r="ARB147" s="10"/>
      <c r="ARC147" s="10"/>
      <c r="ARD147" s="10"/>
      <c r="ARE147" s="10"/>
      <c r="ARF147" s="10"/>
      <c r="ARG147" s="10"/>
      <c r="ARH147" s="10"/>
      <c r="ARI147" s="10"/>
      <c r="ARJ147" s="10"/>
      <c r="ARK147" s="10"/>
      <c r="ARL147" s="10"/>
      <c r="ARM147" s="10"/>
      <c r="ARN147" s="10"/>
      <c r="ARO147" s="10"/>
      <c r="ARP147" s="10"/>
      <c r="ARQ147" s="10"/>
      <c r="ARR147" s="10"/>
      <c r="ARS147" s="10"/>
      <c r="ART147" s="10"/>
      <c r="ARU147" s="10"/>
      <c r="ARV147" s="10"/>
      <c r="ARW147" s="10"/>
      <c r="ARX147" s="10"/>
      <c r="ARY147" s="10"/>
      <c r="ARZ147" s="10"/>
      <c r="ASA147" s="10"/>
      <c r="ASB147" s="10"/>
      <c r="ASC147" s="10"/>
      <c r="ASD147" s="10"/>
      <c r="ASE147" s="10"/>
      <c r="ASF147" s="10"/>
      <c r="ASG147" s="10"/>
      <c r="ASH147" s="10"/>
      <c r="ASI147" s="10"/>
      <c r="ASJ147" s="10"/>
      <c r="ASK147" s="10"/>
      <c r="ASL147" s="10"/>
      <c r="ASM147" s="10"/>
      <c r="ASN147" s="10"/>
      <c r="ASO147" s="10"/>
      <c r="ASP147" s="10"/>
      <c r="ASQ147" s="10"/>
      <c r="ASR147" s="10"/>
      <c r="ASS147" s="10"/>
      <c r="AST147" s="10"/>
      <c r="ASU147" s="10"/>
      <c r="ASV147" s="10"/>
      <c r="ASW147" s="10"/>
      <c r="ASX147" s="10"/>
      <c r="ASY147" s="10"/>
      <c r="ASZ147" s="10"/>
      <c r="ATA147" s="10"/>
      <c r="ATB147" s="10"/>
      <c r="ATC147" s="10"/>
      <c r="ATD147" s="10"/>
      <c r="ATE147" s="10"/>
      <c r="ATF147" s="10"/>
      <c r="ATG147" s="10"/>
      <c r="ATH147" s="10"/>
      <c r="ATI147" s="10"/>
      <c r="ATJ147" s="10"/>
      <c r="ATK147" s="10"/>
      <c r="ATL147" s="10"/>
      <c r="ATM147" s="10"/>
      <c r="ATN147" s="10"/>
      <c r="ATO147" s="10"/>
      <c r="ATP147" s="10"/>
      <c r="ATQ147" s="10"/>
      <c r="ATR147" s="10"/>
      <c r="ATS147" s="10"/>
      <c r="ATT147" s="10"/>
      <c r="ATU147" s="10"/>
      <c r="ATV147" s="10"/>
      <c r="ATW147" s="10"/>
      <c r="ATX147" s="10"/>
      <c r="ATY147" s="10"/>
      <c r="ATZ147" s="10"/>
      <c r="AUA147" s="10"/>
      <c r="AUB147" s="10"/>
      <c r="AUC147" s="10"/>
      <c r="AUD147" s="10"/>
      <c r="AUE147" s="10"/>
      <c r="AUF147" s="10"/>
      <c r="AUG147" s="10"/>
      <c r="AUH147" s="10"/>
      <c r="AUI147" s="10"/>
      <c r="AUJ147" s="10"/>
      <c r="AUK147" s="10"/>
      <c r="AUL147" s="10"/>
      <c r="AUM147" s="10"/>
      <c r="AUN147" s="10"/>
      <c r="AUO147" s="10"/>
      <c r="AUP147" s="10"/>
      <c r="AUQ147" s="10"/>
      <c r="AUR147" s="10"/>
      <c r="AUS147" s="10"/>
      <c r="AUT147" s="10"/>
      <c r="AUU147" s="10"/>
      <c r="AUV147" s="10"/>
      <c r="AUW147" s="10"/>
      <c r="AUX147" s="10"/>
      <c r="AUY147" s="10"/>
      <c r="AUZ147" s="10"/>
      <c r="AVA147" s="10"/>
      <c r="AVB147" s="10"/>
      <c r="AVC147" s="10"/>
      <c r="AVD147" s="10"/>
      <c r="AVE147" s="10"/>
      <c r="AVF147" s="10"/>
      <c r="AVG147" s="10"/>
      <c r="AVH147" s="10"/>
      <c r="AVI147" s="10"/>
      <c r="AVJ147" s="10"/>
      <c r="AVK147" s="10"/>
      <c r="AVL147" s="10"/>
      <c r="AVM147" s="10"/>
      <c r="AVN147" s="10"/>
      <c r="AVO147" s="10"/>
      <c r="AVP147" s="10"/>
      <c r="AVQ147" s="10"/>
      <c r="AVR147" s="10"/>
      <c r="AVS147" s="10"/>
      <c r="AVT147" s="10"/>
      <c r="AVU147" s="10"/>
      <c r="AVV147" s="10"/>
      <c r="AVW147" s="10"/>
      <c r="AVX147" s="10"/>
      <c r="AVY147" s="10"/>
      <c r="AVZ147" s="10"/>
      <c r="AWA147" s="10"/>
      <c r="AWB147" s="10"/>
      <c r="AWC147" s="10"/>
      <c r="AWD147" s="10"/>
      <c r="AWE147" s="10"/>
      <c r="AWF147" s="10"/>
      <c r="AWG147" s="10"/>
      <c r="AWH147" s="10"/>
      <c r="AWI147" s="10"/>
      <c r="AWJ147" s="10"/>
      <c r="AWK147" s="10"/>
      <c r="AWL147" s="10"/>
      <c r="AWM147" s="10"/>
      <c r="AWN147" s="10"/>
      <c r="AWO147" s="10"/>
      <c r="AWP147" s="10"/>
      <c r="AWQ147" s="10"/>
      <c r="AWR147" s="10"/>
      <c r="AWS147" s="10"/>
      <c r="AWT147" s="10"/>
      <c r="AWU147" s="10"/>
      <c r="AWV147" s="10"/>
      <c r="AWW147" s="10"/>
      <c r="AWX147" s="10"/>
      <c r="AWY147" s="10"/>
      <c r="AWZ147" s="10"/>
      <c r="AXA147" s="10"/>
      <c r="AXB147" s="10"/>
      <c r="AXC147" s="10"/>
      <c r="AXD147" s="10"/>
      <c r="AXE147" s="10"/>
      <c r="AXF147" s="10"/>
      <c r="AXG147" s="10"/>
      <c r="AXH147" s="10"/>
      <c r="AXI147" s="10"/>
      <c r="AXJ147" s="10"/>
      <c r="AXK147" s="10"/>
      <c r="AXL147" s="10"/>
      <c r="AXM147" s="10"/>
      <c r="AXN147" s="10"/>
      <c r="AXO147" s="10"/>
      <c r="AXP147" s="10"/>
      <c r="AXQ147" s="10"/>
      <c r="AXR147" s="10"/>
      <c r="AXS147" s="10"/>
      <c r="AXT147" s="10"/>
      <c r="AXU147" s="10"/>
      <c r="AXV147" s="10"/>
      <c r="AXW147" s="10"/>
      <c r="AXX147" s="10"/>
      <c r="AXY147" s="10"/>
      <c r="AXZ147" s="10"/>
      <c r="AYA147" s="10"/>
      <c r="AYB147" s="10"/>
      <c r="AYC147" s="10"/>
      <c r="AYD147" s="10"/>
      <c r="AYE147" s="10"/>
      <c r="AYF147" s="10"/>
      <c r="AYG147" s="10"/>
      <c r="AYH147" s="10"/>
      <c r="AYI147" s="10"/>
      <c r="AYJ147" s="10"/>
      <c r="AYK147" s="10"/>
      <c r="AYL147" s="10"/>
      <c r="AYM147" s="10"/>
      <c r="AYN147" s="10"/>
      <c r="AYO147" s="10"/>
      <c r="AYP147" s="10"/>
      <c r="AYQ147" s="10"/>
      <c r="AYR147" s="10"/>
      <c r="AYS147" s="10"/>
      <c r="AYT147" s="10"/>
      <c r="AYU147" s="10"/>
      <c r="AYV147" s="10"/>
      <c r="AYW147" s="10"/>
      <c r="AYX147" s="10"/>
      <c r="AYY147" s="10"/>
      <c r="AYZ147" s="10"/>
      <c r="AZA147" s="10"/>
      <c r="AZB147" s="10"/>
      <c r="AZC147" s="10"/>
      <c r="AZD147" s="10"/>
      <c r="AZE147" s="10"/>
      <c r="AZF147" s="10"/>
      <c r="AZG147" s="10"/>
      <c r="AZH147" s="10"/>
      <c r="AZI147" s="10"/>
      <c r="AZJ147" s="10"/>
      <c r="AZK147" s="10"/>
      <c r="AZL147" s="10"/>
      <c r="AZM147" s="10"/>
      <c r="AZN147" s="10"/>
      <c r="AZO147" s="10"/>
      <c r="AZP147" s="10"/>
      <c r="AZQ147" s="10"/>
      <c r="AZR147" s="10"/>
      <c r="AZS147" s="10"/>
      <c r="AZT147" s="10"/>
      <c r="AZU147" s="10"/>
      <c r="AZV147" s="10"/>
      <c r="AZW147" s="10"/>
      <c r="AZX147" s="10"/>
      <c r="AZY147" s="10"/>
      <c r="AZZ147" s="10"/>
      <c r="BAA147" s="10"/>
      <c r="BAB147" s="10"/>
      <c r="BAC147" s="10"/>
      <c r="BAD147" s="10"/>
      <c r="BAE147" s="10"/>
      <c r="BAF147" s="10"/>
      <c r="BAG147" s="10"/>
      <c r="BAH147" s="10"/>
      <c r="BAI147" s="10"/>
      <c r="BAJ147" s="10"/>
      <c r="BAK147" s="10"/>
      <c r="BAL147" s="10"/>
      <c r="BAM147" s="10"/>
      <c r="BAN147" s="10"/>
      <c r="BAO147" s="10"/>
      <c r="BAP147" s="10"/>
      <c r="BAQ147" s="10"/>
      <c r="BAR147" s="10"/>
      <c r="BAS147" s="10"/>
      <c r="BAT147" s="10"/>
      <c r="BAU147" s="10"/>
      <c r="BAV147" s="10"/>
      <c r="BAW147" s="10"/>
      <c r="BAX147" s="10"/>
      <c r="BAY147" s="10"/>
      <c r="BAZ147" s="10"/>
      <c r="BBA147" s="10"/>
      <c r="BBB147" s="10"/>
      <c r="BBC147" s="10"/>
      <c r="BBD147" s="10"/>
      <c r="BBE147" s="10"/>
      <c r="BBF147" s="10"/>
      <c r="BBG147" s="10"/>
      <c r="BBH147" s="10"/>
      <c r="BBI147" s="10"/>
      <c r="BBJ147" s="10"/>
      <c r="BBK147" s="10"/>
      <c r="BBL147" s="10"/>
      <c r="BBM147" s="10"/>
      <c r="BBN147" s="10"/>
      <c r="BBO147" s="10"/>
      <c r="BBP147" s="10"/>
      <c r="BBQ147" s="10"/>
      <c r="BBR147" s="10"/>
      <c r="BBS147" s="10"/>
      <c r="BBT147" s="10"/>
      <c r="BBU147" s="10"/>
      <c r="BBV147" s="10"/>
      <c r="BBW147" s="10"/>
      <c r="BBX147" s="10"/>
      <c r="BBY147" s="10"/>
      <c r="BBZ147" s="10"/>
      <c r="BCA147" s="10"/>
      <c r="BCB147" s="10"/>
      <c r="BCC147" s="10"/>
      <c r="BCD147" s="10"/>
      <c r="BCE147" s="10"/>
      <c r="BCF147" s="10"/>
      <c r="BCG147" s="10"/>
      <c r="BCH147" s="10"/>
      <c r="BCI147" s="10"/>
      <c r="BCJ147" s="10"/>
      <c r="BCK147" s="10"/>
      <c r="BCL147" s="10"/>
      <c r="BCM147" s="10"/>
      <c r="BCN147" s="10"/>
      <c r="BCO147" s="10"/>
      <c r="BCP147" s="10"/>
      <c r="BCQ147" s="10"/>
      <c r="BCR147" s="10"/>
      <c r="BCS147" s="10"/>
      <c r="BCT147" s="10"/>
      <c r="BCU147" s="10"/>
      <c r="BCV147" s="10"/>
      <c r="BCW147" s="10"/>
      <c r="BCX147" s="10"/>
      <c r="BCY147" s="10"/>
      <c r="BCZ147" s="10"/>
      <c r="BDA147" s="10"/>
      <c r="BDB147" s="10"/>
      <c r="BDC147" s="10"/>
      <c r="BDD147" s="10"/>
      <c r="BDE147" s="10"/>
      <c r="BDF147" s="10"/>
      <c r="BDG147" s="10"/>
      <c r="BDH147" s="10"/>
      <c r="BDI147" s="10"/>
      <c r="BDJ147" s="10"/>
      <c r="BDK147" s="10"/>
      <c r="BDL147" s="10"/>
      <c r="BDM147" s="10"/>
      <c r="BDN147" s="10"/>
      <c r="BDO147" s="10"/>
      <c r="BDP147" s="10"/>
      <c r="BDQ147" s="10"/>
      <c r="BDR147" s="10"/>
      <c r="BDS147" s="10"/>
      <c r="BDT147" s="10"/>
      <c r="BDU147" s="10"/>
      <c r="BDV147" s="10"/>
      <c r="BDW147" s="10"/>
      <c r="BDX147" s="10"/>
      <c r="BDY147" s="10"/>
      <c r="BDZ147" s="10"/>
      <c r="BEA147" s="10"/>
      <c r="BEB147" s="10"/>
      <c r="BEC147" s="10"/>
      <c r="BED147" s="10"/>
      <c r="BEE147" s="10"/>
      <c r="BEF147" s="10"/>
      <c r="BEG147" s="10"/>
      <c r="BEH147" s="10"/>
      <c r="BEI147" s="10"/>
      <c r="BEJ147" s="10"/>
      <c r="BEK147" s="10"/>
      <c r="BEL147" s="10"/>
      <c r="BEM147" s="10"/>
      <c r="BEN147" s="10"/>
      <c r="BEO147" s="10"/>
      <c r="BEP147" s="10"/>
      <c r="BEQ147" s="10"/>
      <c r="BER147" s="10"/>
      <c r="BES147" s="10"/>
      <c r="BET147" s="10"/>
      <c r="BEU147" s="10"/>
      <c r="BEV147" s="10"/>
      <c r="BEW147" s="10"/>
      <c r="BEX147" s="10"/>
      <c r="BEY147" s="10"/>
      <c r="BEZ147" s="10"/>
      <c r="BFA147" s="10"/>
      <c r="BFB147" s="10"/>
      <c r="BFC147" s="10"/>
      <c r="BFD147" s="10"/>
      <c r="BFE147" s="10"/>
      <c r="BFF147" s="10"/>
      <c r="BFG147" s="10"/>
      <c r="BFH147" s="10"/>
      <c r="BFI147" s="10"/>
      <c r="BFJ147" s="10"/>
      <c r="BFK147" s="10"/>
      <c r="BFL147" s="10"/>
      <c r="BFM147" s="10"/>
      <c r="BFN147" s="10"/>
      <c r="BFO147" s="10"/>
      <c r="BFP147" s="10"/>
      <c r="BFQ147" s="10"/>
      <c r="BFR147" s="10"/>
      <c r="BFS147" s="10"/>
      <c r="BFT147" s="10"/>
      <c r="BFU147" s="10"/>
      <c r="BFV147" s="10"/>
      <c r="BFW147" s="10"/>
      <c r="BFX147" s="10"/>
      <c r="BFY147" s="10"/>
      <c r="BFZ147" s="10"/>
      <c r="BGA147" s="10"/>
      <c r="BGB147" s="10"/>
      <c r="BGC147" s="10"/>
      <c r="BGD147" s="10"/>
      <c r="BGE147" s="10"/>
      <c r="BGF147" s="10"/>
      <c r="BGG147" s="10"/>
      <c r="BGH147" s="10"/>
      <c r="BGI147" s="10"/>
      <c r="BGJ147" s="10"/>
      <c r="BGK147" s="10"/>
      <c r="BGL147" s="10"/>
      <c r="BGM147" s="10"/>
      <c r="BGN147" s="10"/>
      <c r="BGO147" s="10"/>
      <c r="BGP147" s="10"/>
      <c r="BGQ147" s="10"/>
      <c r="BGR147" s="10"/>
      <c r="BGS147" s="10"/>
      <c r="BGT147" s="10"/>
      <c r="BGU147" s="10"/>
      <c r="BGV147" s="10"/>
      <c r="BGW147" s="10"/>
      <c r="BGX147" s="10"/>
      <c r="BGY147" s="10"/>
      <c r="BGZ147" s="10"/>
      <c r="BHA147" s="10"/>
      <c r="BHB147" s="10"/>
      <c r="BHC147" s="10"/>
      <c r="BHD147" s="10"/>
      <c r="BHE147" s="10"/>
      <c r="BHF147" s="10"/>
      <c r="BHG147" s="10"/>
      <c r="BHH147" s="10"/>
      <c r="BHI147" s="10"/>
      <c r="BHJ147" s="10"/>
      <c r="BHK147" s="10"/>
      <c r="BHL147" s="10"/>
      <c r="BHM147" s="10"/>
      <c r="BHN147" s="10"/>
      <c r="BHO147" s="10"/>
      <c r="BHP147" s="10"/>
      <c r="BHQ147" s="10"/>
      <c r="BHR147" s="10"/>
      <c r="BHS147" s="10"/>
      <c r="BHT147" s="10"/>
      <c r="BHU147" s="10"/>
      <c r="BHV147" s="10"/>
      <c r="BHW147" s="10"/>
      <c r="BHX147" s="10"/>
      <c r="BHY147" s="10"/>
      <c r="BHZ147" s="10"/>
      <c r="BIA147" s="10"/>
      <c r="BIB147" s="10"/>
      <c r="BIC147" s="10"/>
      <c r="BID147" s="10"/>
      <c r="BIE147" s="10"/>
      <c r="BIF147" s="10"/>
      <c r="BIG147" s="10"/>
      <c r="BIH147" s="10"/>
      <c r="BII147" s="10"/>
      <c r="BIJ147" s="10"/>
      <c r="BIK147" s="10"/>
      <c r="BIL147" s="10"/>
      <c r="BIM147" s="10"/>
      <c r="BIN147" s="10"/>
      <c r="BIO147" s="10"/>
      <c r="BIP147" s="10"/>
      <c r="BIQ147" s="10"/>
      <c r="BIR147" s="10"/>
      <c r="BIS147" s="10"/>
      <c r="BIT147" s="10"/>
      <c r="BIU147" s="10"/>
      <c r="BIV147" s="10"/>
      <c r="BIW147" s="10"/>
      <c r="BIX147" s="10"/>
      <c r="BIY147" s="10"/>
      <c r="BIZ147" s="10"/>
      <c r="BJA147" s="10"/>
      <c r="BJB147" s="10"/>
      <c r="BJC147" s="10"/>
      <c r="BJD147" s="10"/>
      <c r="BJE147" s="10"/>
      <c r="BJF147" s="10"/>
      <c r="BJG147" s="10"/>
      <c r="BJH147" s="10"/>
      <c r="BJI147" s="10"/>
      <c r="BJJ147" s="10"/>
      <c r="BJK147" s="10"/>
      <c r="BJL147" s="10"/>
      <c r="BJM147" s="10"/>
      <c r="BJN147" s="10"/>
      <c r="BJO147" s="10"/>
      <c r="BJP147" s="10"/>
      <c r="BJQ147" s="10"/>
      <c r="BJR147" s="10"/>
      <c r="BJS147" s="10"/>
      <c r="BJT147" s="10"/>
      <c r="BJU147" s="10"/>
      <c r="BJV147" s="10"/>
      <c r="BJW147" s="10"/>
      <c r="BJX147" s="10"/>
      <c r="BJY147" s="10"/>
      <c r="BJZ147" s="10"/>
      <c r="BKA147" s="10"/>
      <c r="BKB147" s="10"/>
      <c r="BKC147" s="10"/>
      <c r="BKD147" s="10"/>
      <c r="BKE147" s="10"/>
      <c r="BKF147" s="10"/>
      <c r="BKG147" s="10"/>
      <c r="BKH147" s="10"/>
      <c r="BKI147" s="10"/>
      <c r="BKJ147" s="10"/>
      <c r="BKK147" s="10"/>
      <c r="BKL147" s="10"/>
      <c r="BKM147" s="10"/>
      <c r="BKN147" s="10"/>
      <c r="BKO147" s="10"/>
      <c r="BKP147" s="10"/>
      <c r="BKQ147" s="10"/>
      <c r="BKR147" s="10"/>
      <c r="BKS147" s="10"/>
      <c r="BKT147" s="10"/>
      <c r="BKU147" s="10"/>
      <c r="BKV147" s="10"/>
      <c r="BKW147" s="10"/>
      <c r="BKX147" s="10"/>
      <c r="BKY147" s="10"/>
      <c r="BKZ147" s="10"/>
      <c r="BLA147" s="10"/>
      <c r="BLB147" s="10"/>
      <c r="BLC147" s="10"/>
      <c r="BLD147" s="10"/>
      <c r="BLE147" s="10"/>
      <c r="BLF147" s="10"/>
      <c r="BLG147" s="10"/>
      <c r="BLH147" s="10"/>
      <c r="BLI147" s="10"/>
      <c r="BLJ147" s="10"/>
      <c r="BLK147" s="10"/>
      <c r="BLL147" s="10"/>
      <c r="BLM147" s="10"/>
      <c r="BLN147" s="10"/>
      <c r="BLO147" s="10"/>
      <c r="BLP147" s="10"/>
      <c r="BLQ147" s="10"/>
      <c r="BLR147" s="10"/>
      <c r="BLS147" s="10"/>
      <c r="BLT147" s="10"/>
      <c r="BLU147" s="10"/>
      <c r="BLV147" s="10"/>
      <c r="BLW147" s="10"/>
      <c r="BLX147" s="10"/>
      <c r="BLY147" s="10"/>
      <c r="BLZ147" s="10"/>
      <c r="BMA147" s="10"/>
      <c r="BMB147" s="10"/>
      <c r="BMC147" s="10"/>
      <c r="BMD147" s="10"/>
      <c r="BME147" s="10"/>
      <c r="BMF147" s="10"/>
      <c r="BMG147" s="10"/>
      <c r="BMH147" s="10"/>
      <c r="BMI147" s="10"/>
      <c r="BMJ147" s="10"/>
      <c r="BMK147" s="10"/>
      <c r="BML147" s="10"/>
      <c r="BMM147" s="10"/>
      <c r="BMN147" s="10"/>
      <c r="BMO147" s="10"/>
      <c r="BMP147" s="10"/>
      <c r="BMQ147" s="10"/>
      <c r="BMR147" s="10"/>
      <c r="BMS147" s="10"/>
      <c r="BMT147" s="10"/>
      <c r="BMU147" s="10"/>
      <c r="BMV147" s="10"/>
      <c r="BMW147" s="10"/>
      <c r="BMX147" s="10"/>
      <c r="BMY147" s="10"/>
      <c r="BMZ147" s="10"/>
      <c r="BNA147" s="10"/>
      <c r="BNB147" s="10"/>
      <c r="BNC147" s="10"/>
      <c r="BND147" s="10"/>
      <c r="BNE147" s="10"/>
      <c r="BNF147" s="10"/>
      <c r="BNG147" s="10"/>
      <c r="BNH147" s="10"/>
      <c r="BNI147" s="10"/>
      <c r="BNJ147" s="10"/>
      <c r="BNK147" s="10"/>
      <c r="BNL147" s="10"/>
      <c r="BNM147" s="10"/>
      <c r="BNN147" s="10"/>
      <c r="BNO147" s="10"/>
      <c r="BNP147" s="10"/>
      <c r="BNQ147" s="10"/>
      <c r="BNR147" s="10"/>
      <c r="BNS147" s="10"/>
      <c r="BNT147" s="10"/>
      <c r="BNU147" s="10"/>
      <c r="BNV147" s="10"/>
      <c r="BNW147" s="10"/>
      <c r="BNX147" s="10"/>
      <c r="BNY147" s="10"/>
      <c r="BNZ147" s="10"/>
      <c r="BOA147" s="10"/>
      <c r="BOB147" s="10"/>
      <c r="BOC147" s="10"/>
      <c r="BOD147" s="10"/>
      <c r="BOE147" s="10"/>
      <c r="BOF147" s="10"/>
      <c r="BOG147" s="10"/>
      <c r="BOH147" s="10"/>
      <c r="BOI147" s="10"/>
      <c r="BOJ147" s="10"/>
      <c r="BOK147" s="10"/>
      <c r="BOL147" s="10"/>
      <c r="BOM147" s="10"/>
      <c r="BON147" s="10"/>
      <c r="BOO147" s="10"/>
      <c r="BOP147" s="10"/>
      <c r="BOQ147" s="10"/>
      <c r="BOR147" s="10"/>
      <c r="BOS147" s="10"/>
      <c r="BOT147" s="10"/>
      <c r="BOU147" s="10"/>
      <c r="BOV147" s="10"/>
      <c r="BOW147" s="10"/>
      <c r="BOX147" s="10"/>
      <c r="BOY147" s="10"/>
      <c r="BOZ147" s="10"/>
      <c r="BPA147" s="10"/>
      <c r="BPB147" s="10"/>
      <c r="BPC147" s="10"/>
      <c r="BPD147" s="10"/>
      <c r="BPE147" s="10"/>
      <c r="BPF147" s="10"/>
      <c r="BPG147" s="10"/>
      <c r="BPH147" s="10"/>
      <c r="BPI147" s="10"/>
      <c r="BPJ147" s="10"/>
      <c r="BPK147" s="10"/>
      <c r="BPL147" s="10"/>
      <c r="BPM147" s="10"/>
      <c r="BPN147" s="10"/>
      <c r="BPO147" s="10"/>
      <c r="BPP147" s="10"/>
      <c r="BPQ147" s="10"/>
      <c r="BPR147" s="10"/>
      <c r="BPS147" s="10"/>
      <c r="BPT147" s="10"/>
      <c r="BPU147" s="10"/>
      <c r="BPV147" s="10"/>
      <c r="BPW147" s="10"/>
      <c r="BPX147" s="10"/>
      <c r="BPY147" s="10"/>
      <c r="BPZ147" s="10"/>
      <c r="BQA147" s="10"/>
      <c r="BQB147" s="10"/>
      <c r="BQC147" s="10"/>
      <c r="BQD147" s="10"/>
      <c r="BQE147" s="10"/>
      <c r="BQF147" s="10"/>
      <c r="BQG147" s="10"/>
      <c r="BQH147" s="10"/>
      <c r="BQI147" s="10"/>
      <c r="BQJ147" s="10"/>
      <c r="BQK147" s="10"/>
      <c r="BQL147" s="10"/>
      <c r="BQM147" s="10"/>
      <c r="BQN147" s="10"/>
      <c r="BQO147" s="10"/>
      <c r="BQP147" s="10"/>
      <c r="BQQ147" s="10"/>
      <c r="BQR147" s="10"/>
      <c r="BQS147" s="10"/>
      <c r="BQT147" s="10"/>
      <c r="BQU147" s="10"/>
      <c r="BQV147" s="10"/>
      <c r="BQW147" s="10"/>
      <c r="BQX147" s="10"/>
      <c r="BQY147" s="10"/>
      <c r="BQZ147" s="10"/>
      <c r="BRA147" s="10"/>
      <c r="BRB147" s="10"/>
      <c r="BRC147" s="10"/>
      <c r="BRD147" s="10"/>
      <c r="BRE147" s="10"/>
      <c r="BRF147" s="10"/>
      <c r="BRG147" s="10"/>
      <c r="BRH147" s="10"/>
      <c r="BRI147" s="10"/>
      <c r="BRJ147" s="10"/>
      <c r="BRK147" s="10"/>
      <c r="BRL147" s="10"/>
      <c r="BRM147" s="10"/>
      <c r="BRN147" s="10"/>
      <c r="BRO147" s="10"/>
      <c r="BRP147" s="10"/>
      <c r="BRQ147" s="10"/>
      <c r="BRR147" s="10"/>
      <c r="BRS147" s="10"/>
      <c r="BRT147" s="10"/>
      <c r="BRU147" s="10"/>
      <c r="BRV147" s="10"/>
      <c r="BRW147" s="10"/>
      <c r="BRX147" s="10"/>
      <c r="BRY147" s="10"/>
      <c r="BRZ147" s="10"/>
      <c r="BSA147" s="10"/>
      <c r="BSB147" s="10"/>
      <c r="BSC147" s="10"/>
      <c r="BSD147" s="10"/>
      <c r="BSE147" s="10"/>
      <c r="BSF147" s="10"/>
      <c r="BSG147" s="10"/>
      <c r="BSH147" s="10"/>
      <c r="BSI147" s="10"/>
      <c r="BSJ147" s="10"/>
      <c r="BSK147" s="10"/>
      <c r="BSL147" s="10"/>
      <c r="BSM147" s="10"/>
      <c r="BSN147" s="10"/>
      <c r="BSO147" s="10"/>
      <c r="BSP147" s="10"/>
      <c r="BSQ147" s="10"/>
      <c r="BSR147" s="10"/>
      <c r="BSS147" s="10"/>
      <c r="BST147" s="10"/>
      <c r="BSU147" s="10"/>
      <c r="BSV147" s="10"/>
      <c r="BSW147" s="10"/>
      <c r="BSX147" s="10"/>
      <c r="BSY147" s="10"/>
      <c r="BSZ147" s="10"/>
      <c r="BTA147" s="10"/>
      <c r="BTB147" s="10"/>
      <c r="BTC147" s="10"/>
      <c r="BTD147" s="10"/>
      <c r="BTE147" s="10"/>
      <c r="BTF147" s="10"/>
      <c r="BTG147" s="10"/>
      <c r="BTH147" s="10"/>
      <c r="BTI147" s="10"/>
      <c r="BTJ147" s="10"/>
      <c r="BTK147" s="10"/>
      <c r="BTL147" s="10"/>
      <c r="BTM147" s="10"/>
      <c r="BTN147" s="10"/>
      <c r="BTO147" s="10"/>
      <c r="BTP147" s="10"/>
      <c r="BTQ147" s="10"/>
      <c r="BTR147" s="10"/>
      <c r="BTS147" s="10"/>
      <c r="BTT147" s="10"/>
      <c r="BTU147" s="10"/>
      <c r="BTV147" s="10"/>
      <c r="BTW147" s="10"/>
      <c r="BTX147" s="10"/>
      <c r="BTY147" s="10"/>
      <c r="BTZ147" s="10"/>
      <c r="BUA147" s="10"/>
      <c r="BUB147" s="10"/>
      <c r="BUC147" s="10"/>
      <c r="BUD147" s="10"/>
      <c r="BUE147" s="10"/>
      <c r="BUF147" s="10"/>
      <c r="BUG147" s="10"/>
      <c r="BUH147" s="10"/>
      <c r="BUI147" s="10"/>
      <c r="BUJ147" s="10"/>
      <c r="BUK147" s="10"/>
      <c r="BUL147" s="10"/>
      <c r="BUM147" s="10"/>
      <c r="BUN147" s="10"/>
      <c r="BUO147" s="10"/>
      <c r="BUP147" s="10"/>
      <c r="BUQ147" s="10"/>
      <c r="BUR147" s="10"/>
      <c r="BUS147" s="10"/>
      <c r="BUT147" s="10"/>
      <c r="BUU147" s="10"/>
      <c r="BUV147" s="10"/>
      <c r="BUW147" s="10"/>
      <c r="BUX147" s="10"/>
      <c r="BUY147" s="10"/>
      <c r="BUZ147" s="10"/>
      <c r="BVA147" s="10"/>
      <c r="BVB147" s="10"/>
      <c r="BVC147" s="10"/>
      <c r="BVD147" s="10"/>
      <c r="BVE147" s="10"/>
      <c r="BVF147" s="10"/>
      <c r="BVG147" s="10"/>
      <c r="BVH147" s="10"/>
      <c r="BVI147" s="10"/>
      <c r="BVJ147" s="10"/>
      <c r="BVK147" s="10"/>
      <c r="BVL147" s="10"/>
      <c r="BVM147" s="10"/>
      <c r="BVN147" s="10"/>
      <c r="BVO147" s="10"/>
      <c r="BVP147" s="10"/>
      <c r="BVQ147" s="10"/>
      <c r="BVR147" s="10"/>
      <c r="BVS147" s="10"/>
      <c r="BVT147" s="10"/>
      <c r="BVU147" s="10"/>
      <c r="BVV147" s="10"/>
      <c r="BVW147" s="10"/>
      <c r="BVX147" s="10"/>
      <c r="BVY147" s="10"/>
      <c r="BVZ147" s="10"/>
      <c r="BWA147" s="10"/>
      <c r="BWB147" s="10"/>
      <c r="BWC147" s="10"/>
      <c r="BWD147" s="10"/>
      <c r="BWE147" s="10"/>
      <c r="BWF147" s="10"/>
      <c r="BWG147" s="10"/>
      <c r="BWH147" s="10"/>
      <c r="BWI147" s="10"/>
      <c r="BWJ147" s="10"/>
      <c r="BWK147" s="10"/>
      <c r="BWL147" s="10"/>
      <c r="BWM147" s="10"/>
      <c r="BWN147" s="10"/>
      <c r="BWO147" s="10"/>
      <c r="BWP147" s="10"/>
      <c r="BWQ147" s="10"/>
      <c r="BWR147" s="10"/>
      <c r="BWS147" s="10"/>
      <c r="BWT147" s="10"/>
      <c r="BWU147" s="10"/>
      <c r="BWV147" s="10"/>
      <c r="BWW147" s="10"/>
      <c r="BWX147" s="10"/>
      <c r="BWY147" s="10"/>
      <c r="BWZ147" s="10"/>
      <c r="BXA147" s="10"/>
      <c r="BXB147" s="10"/>
      <c r="BXC147" s="10"/>
      <c r="BXD147" s="10"/>
      <c r="BXE147" s="10"/>
      <c r="BXF147" s="10"/>
      <c r="BXG147" s="10"/>
      <c r="BXH147" s="10"/>
      <c r="BXI147" s="10"/>
      <c r="BXJ147" s="10"/>
      <c r="BXK147" s="10"/>
      <c r="BXL147" s="10"/>
      <c r="BXM147" s="10"/>
      <c r="BXN147" s="10"/>
      <c r="BXO147" s="10"/>
      <c r="BXP147" s="10"/>
      <c r="BXQ147" s="10"/>
      <c r="BXR147" s="10"/>
      <c r="BXS147" s="10"/>
      <c r="BXT147" s="10"/>
      <c r="BXU147" s="10"/>
      <c r="BXV147" s="10"/>
      <c r="BXW147" s="10"/>
      <c r="BXX147" s="10"/>
      <c r="BXY147" s="10"/>
      <c r="BXZ147" s="10"/>
      <c r="BYA147" s="10"/>
      <c r="BYB147" s="10"/>
      <c r="BYC147" s="10"/>
      <c r="BYD147" s="10"/>
      <c r="BYE147" s="10"/>
      <c r="BYF147" s="10"/>
      <c r="BYG147" s="10"/>
      <c r="BYH147" s="10"/>
      <c r="BYI147" s="10"/>
      <c r="BYJ147" s="10"/>
      <c r="BYK147" s="10"/>
      <c r="BYL147" s="10"/>
      <c r="BYM147" s="10"/>
      <c r="BYN147" s="10"/>
      <c r="BYO147" s="10"/>
      <c r="BYP147" s="10"/>
      <c r="BYQ147" s="10"/>
      <c r="BYR147" s="10"/>
      <c r="BYS147" s="10"/>
      <c r="BYT147" s="10"/>
      <c r="BYU147" s="10"/>
      <c r="BYV147" s="10"/>
      <c r="BYW147" s="10"/>
      <c r="BYX147" s="10"/>
      <c r="BYY147" s="10"/>
      <c r="BYZ147" s="10"/>
      <c r="BZA147" s="10"/>
      <c r="BZB147" s="10"/>
      <c r="BZC147" s="10"/>
      <c r="BZD147" s="10"/>
      <c r="BZE147" s="10"/>
      <c r="BZF147" s="10"/>
      <c r="BZG147" s="10"/>
      <c r="BZH147" s="10"/>
      <c r="BZI147" s="10"/>
      <c r="BZJ147" s="10"/>
      <c r="BZK147" s="10"/>
      <c r="BZL147" s="10"/>
      <c r="BZM147" s="10"/>
      <c r="BZN147" s="10"/>
      <c r="BZO147" s="10"/>
      <c r="BZP147" s="10"/>
      <c r="BZQ147" s="10"/>
      <c r="BZR147" s="10"/>
      <c r="BZS147" s="10"/>
      <c r="BZT147" s="10"/>
      <c r="BZU147" s="10"/>
      <c r="BZV147" s="10"/>
      <c r="BZW147" s="10"/>
      <c r="BZX147" s="10"/>
      <c r="BZY147" s="10"/>
      <c r="BZZ147" s="10"/>
      <c r="CAA147" s="10"/>
      <c r="CAB147" s="10"/>
      <c r="CAC147" s="10"/>
      <c r="CAD147" s="10"/>
      <c r="CAE147" s="10"/>
      <c r="CAF147" s="10"/>
      <c r="CAG147" s="10"/>
      <c r="CAH147" s="10"/>
      <c r="CAI147" s="10"/>
      <c r="CAJ147" s="10"/>
      <c r="CAK147" s="10"/>
      <c r="CAL147" s="10"/>
      <c r="CAM147" s="10"/>
      <c r="CAN147" s="10"/>
      <c r="CAO147" s="10"/>
      <c r="CAP147" s="10"/>
      <c r="CAQ147" s="10"/>
      <c r="CAR147" s="10"/>
      <c r="CAS147" s="10"/>
      <c r="CAT147" s="10"/>
      <c r="CAU147" s="10"/>
      <c r="CAV147" s="10"/>
      <c r="CAW147" s="10"/>
      <c r="CAX147" s="10"/>
      <c r="CAY147" s="10"/>
      <c r="CAZ147" s="10"/>
      <c r="CBA147" s="10"/>
      <c r="CBB147" s="10"/>
      <c r="CBC147" s="10"/>
      <c r="CBD147" s="10"/>
      <c r="CBE147" s="10"/>
      <c r="CBF147" s="10"/>
      <c r="CBG147" s="10"/>
      <c r="CBH147" s="10"/>
      <c r="CBI147" s="10"/>
      <c r="CBJ147" s="10"/>
      <c r="CBK147" s="10"/>
      <c r="CBL147" s="10"/>
      <c r="CBM147" s="10"/>
      <c r="CBN147" s="10"/>
      <c r="CBO147" s="10"/>
      <c r="CBP147" s="10"/>
      <c r="CBQ147" s="10"/>
      <c r="CBR147" s="10"/>
      <c r="CBS147" s="10"/>
      <c r="CBT147" s="10"/>
      <c r="CBU147" s="10"/>
      <c r="CBV147" s="10"/>
      <c r="CBW147" s="10"/>
      <c r="CBX147" s="10"/>
      <c r="CBY147" s="10"/>
      <c r="CBZ147" s="10"/>
      <c r="CCA147" s="10"/>
      <c r="CCB147" s="10"/>
      <c r="CCC147" s="10"/>
      <c r="CCD147" s="10"/>
      <c r="CCE147" s="10"/>
      <c r="CCF147" s="10"/>
      <c r="CCG147" s="10"/>
      <c r="CCH147" s="10"/>
      <c r="CCI147" s="10"/>
      <c r="CCJ147" s="10"/>
      <c r="CCK147" s="10"/>
      <c r="CCL147" s="10"/>
      <c r="CCM147" s="10"/>
      <c r="CCN147" s="10"/>
      <c r="CCO147" s="10"/>
      <c r="CCP147" s="10"/>
      <c r="CCQ147" s="10"/>
      <c r="CCR147" s="10"/>
      <c r="CCS147" s="10"/>
      <c r="CCT147" s="10"/>
      <c r="CCU147" s="10"/>
      <c r="CCV147" s="10"/>
      <c r="CCW147" s="10"/>
      <c r="CCX147" s="10"/>
      <c r="CCY147" s="10"/>
      <c r="CCZ147" s="10"/>
      <c r="CDA147" s="10"/>
      <c r="CDB147" s="10"/>
      <c r="CDC147" s="10"/>
      <c r="CDD147" s="10"/>
      <c r="CDE147" s="10"/>
      <c r="CDF147" s="10"/>
      <c r="CDG147" s="10"/>
      <c r="CDH147" s="10"/>
      <c r="CDI147" s="10"/>
      <c r="CDJ147" s="10"/>
      <c r="CDK147" s="10"/>
      <c r="CDL147" s="10"/>
      <c r="CDM147" s="10"/>
      <c r="CDN147" s="10"/>
      <c r="CDO147" s="10"/>
      <c r="CDP147" s="10"/>
      <c r="CDQ147" s="10"/>
      <c r="CDR147" s="10"/>
      <c r="CDS147" s="10"/>
      <c r="CDT147" s="10"/>
      <c r="CDU147" s="10"/>
      <c r="CDV147" s="10"/>
      <c r="CDW147" s="10"/>
      <c r="CDX147" s="10"/>
      <c r="CDY147" s="10"/>
      <c r="CDZ147" s="10"/>
      <c r="CEA147" s="10"/>
      <c r="CEB147" s="10"/>
      <c r="CEC147" s="10"/>
      <c r="CED147" s="10"/>
      <c r="CEE147" s="10"/>
      <c r="CEF147" s="10"/>
      <c r="CEG147" s="10"/>
      <c r="CEH147" s="10"/>
      <c r="CEI147" s="10"/>
      <c r="CEJ147" s="10"/>
      <c r="CEK147" s="10"/>
      <c r="CEL147" s="10"/>
      <c r="CEM147" s="10"/>
      <c r="CEN147" s="10"/>
      <c r="CEO147" s="10"/>
      <c r="CEP147" s="10"/>
      <c r="CEQ147" s="10"/>
      <c r="CER147" s="10"/>
      <c r="CES147" s="10"/>
      <c r="CET147" s="10"/>
      <c r="CEU147" s="10"/>
      <c r="CEV147" s="10"/>
      <c r="CEW147" s="10"/>
      <c r="CEX147" s="10"/>
      <c r="CEY147" s="10"/>
      <c r="CEZ147" s="10"/>
      <c r="CFA147" s="10"/>
      <c r="CFB147" s="10"/>
      <c r="CFC147" s="10"/>
      <c r="CFD147" s="10"/>
      <c r="CFE147" s="10"/>
      <c r="CFF147" s="10"/>
      <c r="CFG147" s="10"/>
      <c r="CFH147" s="10"/>
      <c r="CFI147" s="10"/>
      <c r="CFJ147" s="10"/>
      <c r="CFK147" s="10"/>
      <c r="CFL147" s="10"/>
      <c r="CFM147" s="10"/>
      <c r="CFN147" s="10"/>
      <c r="CFO147" s="10"/>
      <c r="CFP147" s="10"/>
      <c r="CFQ147" s="10"/>
      <c r="CFR147" s="10"/>
      <c r="CFS147" s="10"/>
      <c r="CFT147" s="10"/>
      <c r="CFU147" s="10"/>
      <c r="CFV147" s="10"/>
      <c r="CFW147" s="10"/>
      <c r="CFX147" s="10"/>
      <c r="CFY147" s="10"/>
      <c r="CFZ147" s="10"/>
      <c r="CGA147" s="10"/>
      <c r="CGB147" s="10"/>
      <c r="CGC147" s="10"/>
      <c r="CGD147" s="10"/>
      <c r="CGE147" s="10"/>
      <c r="CGF147" s="10"/>
      <c r="CGG147" s="10"/>
      <c r="CGH147" s="10"/>
      <c r="CGI147" s="10"/>
      <c r="CGJ147" s="10"/>
      <c r="CGK147" s="10"/>
      <c r="CGL147" s="10"/>
      <c r="CGM147" s="10"/>
      <c r="CGN147" s="10"/>
      <c r="CGO147" s="10"/>
      <c r="CGP147" s="10"/>
      <c r="CGQ147" s="10"/>
      <c r="CGR147" s="10"/>
      <c r="CGS147" s="10"/>
      <c r="CGT147" s="10"/>
      <c r="CGU147" s="10"/>
      <c r="CGV147" s="10"/>
      <c r="CGW147" s="10"/>
      <c r="CGX147" s="10"/>
      <c r="CGY147" s="10"/>
      <c r="CGZ147" s="10"/>
      <c r="CHA147" s="10"/>
      <c r="CHB147" s="10"/>
      <c r="CHC147" s="10"/>
      <c r="CHD147" s="10"/>
      <c r="CHE147" s="10"/>
      <c r="CHF147" s="10"/>
      <c r="CHG147" s="10"/>
      <c r="CHH147" s="10"/>
      <c r="CHI147" s="10"/>
      <c r="CHJ147" s="10"/>
      <c r="CHK147" s="10"/>
      <c r="CHL147" s="10"/>
      <c r="CHM147" s="10"/>
      <c r="CHN147" s="10"/>
      <c r="CHO147" s="10"/>
      <c r="CHP147" s="10"/>
      <c r="CHQ147" s="10"/>
      <c r="CHR147" s="10"/>
      <c r="CHS147" s="10"/>
      <c r="CHT147" s="10"/>
      <c r="CHU147" s="10"/>
      <c r="CHV147" s="10"/>
      <c r="CHW147" s="10"/>
      <c r="CHX147" s="10"/>
      <c r="CHY147" s="10"/>
      <c r="CHZ147" s="10"/>
      <c r="CIA147" s="10"/>
      <c r="CIB147" s="10"/>
      <c r="CIC147" s="10"/>
      <c r="CID147" s="10"/>
      <c r="CIE147" s="10"/>
      <c r="CIF147" s="10"/>
      <c r="CIG147" s="10"/>
      <c r="CIH147" s="10"/>
      <c r="CII147" s="10"/>
      <c r="CIJ147" s="10"/>
      <c r="CIK147" s="10"/>
      <c r="CIL147" s="10"/>
      <c r="CIM147" s="10"/>
      <c r="CIN147" s="10"/>
      <c r="CIO147" s="10"/>
      <c r="CIP147" s="10"/>
      <c r="CIQ147" s="10"/>
      <c r="CIR147" s="10"/>
      <c r="CIS147" s="10"/>
      <c r="CIT147" s="10"/>
      <c r="CIU147" s="10"/>
      <c r="CIV147" s="10"/>
      <c r="CIW147" s="10"/>
      <c r="CIX147" s="10"/>
      <c r="CIY147" s="10"/>
      <c r="CIZ147" s="10"/>
      <c r="CJA147" s="10"/>
      <c r="CJB147" s="10"/>
      <c r="CJC147" s="10"/>
      <c r="CJD147" s="10"/>
      <c r="CJE147" s="10"/>
      <c r="CJF147" s="10"/>
      <c r="CJG147" s="10"/>
      <c r="CJH147" s="10"/>
      <c r="CJI147" s="10"/>
      <c r="CJJ147" s="10"/>
      <c r="CJK147" s="10"/>
      <c r="CJL147" s="10"/>
      <c r="CJM147" s="10"/>
      <c r="CJN147" s="10"/>
      <c r="CJO147" s="10"/>
      <c r="CJP147" s="10"/>
      <c r="CJQ147" s="10"/>
      <c r="CJR147" s="10"/>
      <c r="CJS147" s="10"/>
      <c r="CJT147" s="10"/>
      <c r="CJU147" s="10"/>
      <c r="CJV147" s="10"/>
      <c r="CJW147" s="10"/>
      <c r="CJX147" s="10"/>
      <c r="CJY147" s="10"/>
      <c r="CJZ147" s="10"/>
      <c r="CKA147" s="10"/>
      <c r="CKB147" s="10"/>
      <c r="CKC147" s="10"/>
      <c r="CKD147" s="10"/>
      <c r="CKE147" s="10"/>
      <c r="CKF147" s="10"/>
      <c r="CKG147" s="10"/>
      <c r="CKH147" s="10"/>
      <c r="CKI147" s="10"/>
      <c r="CKJ147" s="10"/>
      <c r="CKK147" s="10"/>
      <c r="CKL147" s="10"/>
      <c r="CKM147" s="10"/>
      <c r="CKN147" s="10"/>
      <c r="CKO147" s="10"/>
      <c r="CKP147" s="10"/>
      <c r="CKQ147" s="10"/>
      <c r="CKR147" s="10"/>
      <c r="CKS147" s="10"/>
      <c r="CKT147" s="10"/>
      <c r="CKU147" s="10"/>
      <c r="CKV147" s="10"/>
      <c r="CKW147" s="10"/>
      <c r="CKX147" s="10"/>
      <c r="CKY147" s="10"/>
      <c r="CKZ147" s="10"/>
      <c r="CLA147" s="10"/>
      <c r="CLB147" s="10"/>
      <c r="CLC147" s="10"/>
      <c r="CLD147" s="10"/>
      <c r="CLE147" s="10"/>
      <c r="CLF147" s="10"/>
      <c r="CLG147" s="10"/>
      <c r="CLH147" s="10"/>
      <c r="CLI147" s="10"/>
      <c r="CLJ147" s="10"/>
      <c r="CLK147" s="10"/>
      <c r="CLL147" s="10"/>
      <c r="CLM147" s="10"/>
      <c r="CLN147" s="10"/>
      <c r="CLO147" s="10"/>
      <c r="CLP147" s="10"/>
      <c r="CLQ147" s="10"/>
      <c r="CLR147" s="10"/>
      <c r="CLS147" s="10"/>
      <c r="CLT147" s="10"/>
      <c r="CLU147" s="10"/>
      <c r="CLV147" s="10"/>
      <c r="CLW147" s="10"/>
      <c r="CLX147" s="10"/>
      <c r="CLY147" s="10"/>
      <c r="CLZ147" s="10"/>
      <c r="CMA147" s="10"/>
      <c r="CMB147" s="10"/>
      <c r="CMC147" s="10"/>
      <c r="CMD147" s="10"/>
      <c r="CME147" s="10"/>
      <c r="CMF147" s="10"/>
      <c r="CMG147" s="10"/>
      <c r="CMH147" s="10"/>
      <c r="CMI147" s="10"/>
      <c r="CMJ147" s="10"/>
      <c r="CMK147" s="10"/>
      <c r="CML147" s="10"/>
      <c r="CMM147" s="10"/>
      <c r="CMN147" s="10"/>
      <c r="CMO147" s="10"/>
      <c r="CMP147" s="10"/>
      <c r="CMQ147" s="10"/>
      <c r="CMR147" s="10"/>
      <c r="CMS147" s="10"/>
      <c r="CMT147" s="10"/>
      <c r="CMU147" s="10"/>
      <c r="CMV147" s="10"/>
      <c r="CMW147" s="10"/>
      <c r="CMX147" s="10"/>
      <c r="CMY147" s="10"/>
      <c r="CMZ147" s="10"/>
      <c r="CNA147" s="10"/>
      <c r="CNB147" s="10"/>
      <c r="CNC147" s="10"/>
      <c r="CND147" s="10"/>
      <c r="CNE147" s="10"/>
      <c r="CNF147" s="10"/>
      <c r="CNG147" s="10"/>
      <c r="CNH147" s="10"/>
      <c r="CNI147" s="10"/>
      <c r="CNJ147" s="10"/>
      <c r="CNK147" s="10"/>
      <c r="CNL147" s="10"/>
      <c r="CNM147" s="10"/>
      <c r="CNN147" s="10"/>
      <c r="CNO147" s="10"/>
      <c r="CNP147" s="10"/>
      <c r="CNQ147" s="10"/>
      <c r="CNR147" s="10"/>
      <c r="CNS147" s="10"/>
      <c r="CNT147" s="10"/>
      <c r="CNU147" s="10"/>
      <c r="CNV147" s="10"/>
      <c r="CNW147" s="10"/>
      <c r="CNX147" s="10"/>
      <c r="CNY147" s="10"/>
      <c r="CNZ147" s="10"/>
      <c r="COA147" s="10"/>
      <c r="COB147" s="10"/>
      <c r="COC147" s="10"/>
      <c r="COD147" s="10"/>
      <c r="COE147" s="10"/>
      <c r="COF147" s="10"/>
      <c r="COG147" s="10"/>
      <c r="COH147" s="10"/>
      <c r="COI147" s="10"/>
      <c r="COJ147" s="10"/>
      <c r="COK147" s="10"/>
      <c r="COL147" s="10"/>
      <c r="COM147" s="10"/>
      <c r="CON147" s="10"/>
      <c r="COO147" s="10"/>
      <c r="COP147" s="10"/>
      <c r="COQ147" s="10"/>
      <c r="COR147" s="10"/>
      <c r="COS147" s="10"/>
      <c r="COT147" s="10"/>
      <c r="COU147" s="10"/>
      <c r="COV147" s="10"/>
      <c r="COW147" s="10"/>
      <c r="COX147" s="10"/>
      <c r="COY147" s="10"/>
      <c r="COZ147" s="10"/>
      <c r="CPA147" s="10"/>
      <c r="CPB147" s="10"/>
      <c r="CPC147" s="10"/>
      <c r="CPD147" s="10"/>
      <c r="CPE147" s="10"/>
      <c r="CPF147" s="10"/>
      <c r="CPG147" s="10"/>
      <c r="CPH147" s="10"/>
      <c r="CPI147" s="10"/>
      <c r="CPJ147" s="10"/>
      <c r="CPK147" s="10"/>
      <c r="CPL147" s="10"/>
      <c r="CPM147" s="10"/>
      <c r="CPN147" s="10"/>
      <c r="CPO147" s="10"/>
      <c r="CPP147" s="10"/>
      <c r="CPQ147" s="10"/>
      <c r="CPR147" s="10"/>
      <c r="CPS147" s="10"/>
      <c r="CPT147" s="10"/>
      <c r="CPU147" s="10"/>
      <c r="CPV147" s="10"/>
      <c r="CPW147" s="10"/>
      <c r="CPX147" s="10"/>
      <c r="CPY147" s="10"/>
      <c r="CPZ147" s="10"/>
      <c r="CQA147" s="10"/>
      <c r="CQB147" s="10"/>
      <c r="CQC147" s="10"/>
      <c r="CQD147" s="10"/>
      <c r="CQE147" s="10"/>
      <c r="CQF147" s="10"/>
      <c r="CQG147" s="10"/>
      <c r="CQH147" s="10"/>
      <c r="CQI147" s="10"/>
      <c r="CQJ147" s="10"/>
      <c r="CQK147" s="10"/>
      <c r="CQL147" s="10"/>
      <c r="CQM147" s="10"/>
      <c r="CQN147" s="10"/>
      <c r="CQO147" s="10"/>
      <c r="CQP147" s="10"/>
      <c r="CQQ147" s="10"/>
      <c r="CQR147" s="10"/>
      <c r="CQS147" s="10"/>
      <c r="CQT147" s="10"/>
      <c r="CQU147" s="10"/>
      <c r="CQV147" s="10"/>
      <c r="CQW147" s="10"/>
      <c r="CQX147" s="10"/>
      <c r="CQY147" s="10"/>
      <c r="CQZ147" s="10"/>
      <c r="CRA147" s="10"/>
      <c r="CRB147" s="10"/>
      <c r="CRC147" s="10"/>
      <c r="CRD147" s="10"/>
      <c r="CRE147" s="10"/>
      <c r="CRF147" s="10"/>
      <c r="CRG147" s="10"/>
      <c r="CRH147" s="10"/>
      <c r="CRI147" s="10"/>
      <c r="CRJ147" s="10"/>
      <c r="CRK147" s="10"/>
      <c r="CRL147" s="10"/>
      <c r="CRM147" s="10"/>
      <c r="CRN147" s="10"/>
      <c r="CRO147" s="10"/>
      <c r="CRP147" s="10"/>
      <c r="CRQ147" s="10"/>
      <c r="CRR147" s="10"/>
      <c r="CRS147" s="10"/>
      <c r="CRT147" s="10"/>
      <c r="CRU147" s="10"/>
      <c r="CRV147" s="10"/>
      <c r="CRW147" s="10"/>
      <c r="CRX147" s="10"/>
      <c r="CRY147" s="10"/>
      <c r="CRZ147" s="10"/>
      <c r="CSA147" s="10"/>
      <c r="CSB147" s="10"/>
      <c r="CSC147" s="10"/>
      <c r="CSD147" s="10"/>
      <c r="CSE147" s="10"/>
      <c r="CSF147" s="10"/>
      <c r="CSG147" s="10"/>
      <c r="CSH147" s="10"/>
      <c r="CSI147" s="10"/>
      <c r="CSJ147" s="10"/>
      <c r="CSK147" s="10"/>
      <c r="CSL147" s="10"/>
      <c r="CSM147" s="10"/>
      <c r="CSN147" s="10"/>
      <c r="CSO147" s="10"/>
      <c r="CSP147" s="10"/>
      <c r="CSQ147" s="10"/>
      <c r="CSR147" s="10"/>
      <c r="CSS147" s="10"/>
      <c r="CST147" s="10"/>
      <c r="CSU147" s="10"/>
      <c r="CSV147" s="10"/>
      <c r="CSW147" s="10"/>
      <c r="CSX147" s="10"/>
      <c r="CSY147" s="10"/>
      <c r="CSZ147" s="10"/>
      <c r="CTA147" s="10"/>
      <c r="CTB147" s="10"/>
      <c r="CTC147" s="10"/>
      <c r="CTD147" s="10"/>
      <c r="CTE147" s="10"/>
      <c r="CTF147" s="10"/>
      <c r="CTG147" s="10"/>
      <c r="CTH147" s="10"/>
      <c r="CTI147" s="10"/>
      <c r="CTJ147" s="10"/>
      <c r="CTK147" s="10"/>
      <c r="CTL147" s="10"/>
      <c r="CTM147" s="10"/>
      <c r="CTN147" s="10"/>
      <c r="CTO147" s="10"/>
      <c r="CTP147" s="10"/>
      <c r="CTQ147" s="10"/>
      <c r="CTR147" s="10"/>
      <c r="CTS147" s="10"/>
      <c r="CTT147" s="10"/>
      <c r="CTU147" s="10"/>
      <c r="CTV147" s="10"/>
      <c r="CTW147" s="10"/>
      <c r="CTX147" s="10"/>
      <c r="CTY147" s="10"/>
      <c r="CTZ147" s="10"/>
      <c r="CUA147" s="10"/>
      <c r="CUB147" s="10"/>
      <c r="CUC147" s="10"/>
      <c r="CUD147" s="10"/>
      <c r="CUE147" s="10"/>
      <c r="CUF147" s="10"/>
      <c r="CUG147" s="10"/>
      <c r="CUH147" s="10"/>
      <c r="CUI147" s="10"/>
      <c r="CUJ147" s="10"/>
      <c r="CUK147" s="10"/>
      <c r="CUL147" s="10"/>
      <c r="CUM147" s="10"/>
      <c r="CUN147" s="10"/>
      <c r="CUO147" s="10"/>
      <c r="CUP147" s="10"/>
      <c r="CUQ147" s="10"/>
      <c r="CUR147" s="10"/>
      <c r="CUS147" s="10"/>
      <c r="CUT147" s="10"/>
      <c r="CUU147" s="10"/>
      <c r="CUV147" s="10"/>
      <c r="CUW147" s="10"/>
      <c r="CUX147" s="10"/>
      <c r="CUY147" s="10"/>
      <c r="CUZ147" s="10"/>
      <c r="CVA147" s="10"/>
      <c r="CVB147" s="10"/>
      <c r="CVC147" s="10"/>
      <c r="CVD147" s="10"/>
      <c r="CVE147" s="10"/>
      <c r="CVF147" s="10"/>
      <c r="CVG147" s="10"/>
      <c r="CVH147" s="10"/>
      <c r="CVI147" s="10"/>
      <c r="CVJ147" s="10"/>
      <c r="CVK147" s="10"/>
      <c r="CVL147" s="10"/>
      <c r="CVM147" s="10"/>
      <c r="CVN147" s="10"/>
      <c r="CVO147" s="10"/>
      <c r="CVP147" s="10"/>
      <c r="CVQ147" s="10"/>
      <c r="CVR147" s="10"/>
      <c r="CVS147" s="10"/>
      <c r="CVT147" s="10"/>
      <c r="CVU147" s="10"/>
      <c r="CVV147" s="10"/>
      <c r="CVW147" s="10"/>
      <c r="CVX147" s="10"/>
      <c r="CVY147" s="10"/>
      <c r="CVZ147" s="10"/>
      <c r="CWA147" s="10"/>
      <c r="CWB147" s="10"/>
      <c r="CWC147" s="10"/>
      <c r="CWD147" s="10"/>
      <c r="CWE147" s="10"/>
      <c r="CWF147" s="10"/>
      <c r="CWG147" s="10"/>
      <c r="CWH147" s="10"/>
      <c r="CWI147" s="10"/>
      <c r="CWJ147" s="10"/>
      <c r="CWK147" s="10"/>
      <c r="CWL147" s="10"/>
      <c r="CWM147" s="10"/>
      <c r="CWN147" s="10"/>
      <c r="CWO147" s="10"/>
      <c r="CWP147" s="10"/>
      <c r="CWQ147" s="10"/>
      <c r="CWR147" s="10"/>
      <c r="CWS147" s="10"/>
      <c r="CWT147" s="10"/>
      <c r="CWU147" s="10"/>
      <c r="CWV147" s="10"/>
      <c r="CWW147" s="10"/>
      <c r="CWX147" s="10"/>
      <c r="CWY147" s="10"/>
      <c r="CWZ147" s="10"/>
      <c r="CXA147" s="10"/>
      <c r="CXB147" s="10"/>
      <c r="CXC147" s="10"/>
      <c r="CXD147" s="10"/>
      <c r="CXE147" s="10"/>
      <c r="CXF147" s="10"/>
      <c r="CXG147" s="10"/>
      <c r="CXH147" s="10"/>
      <c r="CXI147" s="10"/>
      <c r="CXJ147" s="10"/>
      <c r="CXK147" s="10"/>
      <c r="CXL147" s="10"/>
      <c r="CXM147" s="10"/>
      <c r="CXN147" s="10"/>
      <c r="CXO147" s="10"/>
      <c r="CXP147" s="10"/>
      <c r="CXQ147" s="10"/>
      <c r="CXR147" s="10"/>
      <c r="CXS147" s="10"/>
      <c r="CXT147" s="10"/>
      <c r="CXU147" s="10"/>
      <c r="CXV147" s="10"/>
      <c r="CXW147" s="10"/>
      <c r="CXX147" s="10"/>
      <c r="CXY147" s="10"/>
      <c r="CXZ147" s="10"/>
      <c r="CYA147" s="10"/>
      <c r="CYB147" s="10"/>
      <c r="CYC147" s="10"/>
      <c r="CYD147" s="10"/>
      <c r="CYE147" s="10"/>
      <c r="CYF147" s="10"/>
      <c r="CYG147" s="10"/>
      <c r="CYH147" s="10"/>
      <c r="CYI147" s="10"/>
      <c r="CYJ147" s="10"/>
      <c r="CYK147" s="10"/>
      <c r="CYL147" s="10"/>
      <c r="CYM147" s="10"/>
      <c r="CYN147" s="10"/>
      <c r="CYO147" s="10"/>
      <c r="CYP147" s="10"/>
      <c r="CYQ147" s="10"/>
      <c r="CYR147" s="10"/>
      <c r="CYS147" s="10"/>
      <c r="CYT147" s="10"/>
      <c r="CYU147" s="10"/>
      <c r="CYV147" s="10"/>
      <c r="CYW147" s="10"/>
      <c r="CYX147" s="10"/>
      <c r="CYY147" s="10"/>
      <c r="CYZ147" s="10"/>
      <c r="CZA147" s="10"/>
      <c r="CZB147" s="10"/>
      <c r="CZC147" s="10"/>
      <c r="CZD147" s="10"/>
      <c r="CZE147" s="10"/>
      <c r="CZF147" s="10"/>
      <c r="CZG147" s="10"/>
      <c r="CZH147" s="10"/>
      <c r="CZI147" s="10"/>
      <c r="CZJ147" s="10"/>
      <c r="CZK147" s="10"/>
      <c r="CZL147" s="10"/>
      <c r="CZM147" s="10"/>
      <c r="CZN147" s="10"/>
      <c r="CZO147" s="10"/>
      <c r="CZP147" s="10"/>
      <c r="CZQ147" s="10"/>
      <c r="CZR147" s="10"/>
      <c r="CZS147" s="10"/>
      <c r="CZT147" s="10"/>
      <c r="CZU147" s="10"/>
      <c r="CZV147" s="10"/>
      <c r="CZW147" s="10"/>
      <c r="CZX147" s="10"/>
      <c r="CZY147" s="10"/>
      <c r="CZZ147" s="10"/>
      <c r="DAA147" s="10"/>
      <c r="DAB147" s="10"/>
      <c r="DAC147" s="10"/>
      <c r="DAD147" s="10"/>
      <c r="DAE147" s="10"/>
      <c r="DAF147" s="10"/>
      <c r="DAG147" s="10"/>
      <c r="DAH147" s="10"/>
      <c r="DAI147" s="10"/>
      <c r="DAJ147" s="10"/>
      <c r="DAK147" s="10"/>
      <c r="DAL147" s="10"/>
      <c r="DAM147" s="10"/>
      <c r="DAN147" s="10"/>
      <c r="DAO147" s="10"/>
      <c r="DAP147" s="10"/>
      <c r="DAQ147" s="10"/>
      <c r="DAR147" s="10"/>
      <c r="DAS147" s="10"/>
      <c r="DAT147" s="10"/>
      <c r="DAU147" s="10"/>
      <c r="DAV147" s="10"/>
      <c r="DAW147" s="10"/>
      <c r="DAX147" s="10"/>
      <c r="DAY147" s="10"/>
      <c r="DAZ147" s="10"/>
      <c r="DBA147" s="10"/>
      <c r="DBB147" s="10"/>
      <c r="DBC147" s="10"/>
      <c r="DBD147" s="10"/>
      <c r="DBE147" s="10"/>
      <c r="DBF147" s="10"/>
      <c r="DBG147" s="10"/>
      <c r="DBH147" s="10"/>
      <c r="DBI147" s="10"/>
      <c r="DBJ147" s="10"/>
      <c r="DBK147" s="10"/>
      <c r="DBL147" s="10"/>
      <c r="DBM147" s="10"/>
      <c r="DBN147" s="10"/>
      <c r="DBO147" s="10"/>
      <c r="DBP147" s="10"/>
      <c r="DBQ147" s="10"/>
      <c r="DBR147" s="10"/>
      <c r="DBS147" s="10"/>
      <c r="DBT147" s="10"/>
      <c r="DBU147" s="10"/>
      <c r="DBV147" s="10"/>
      <c r="DBW147" s="10"/>
      <c r="DBX147" s="10"/>
      <c r="DBY147" s="10"/>
      <c r="DBZ147" s="10"/>
      <c r="DCA147" s="10"/>
      <c r="DCB147" s="10"/>
      <c r="DCC147" s="10"/>
      <c r="DCD147" s="10"/>
      <c r="DCE147" s="10"/>
      <c r="DCF147" s="10"/>
      <c r="DCG147" s="10"/>
      <c r="DCH147" s="10"/>
      <c r="DCI147" s="10"/>
      <c r="DCJ147" s="10"/>
      <c r="DCK147" s="10"/>
      <c r="DCL147" s="10"/>
      <c r="DCM147" s="10"/>
      <c r="DCN147" s="10"/>
      <c r="DCO147" s="10"/>
      <c r="DCP147" s="10"/>
      <c r="DCQ147" s="10"/>
      <c r="DCR147" s="10"/>
      <c r="DCS147" s="10"/>
      <c r="DCT147" s="10"/>
      <c r="DCU147" s="10"/>
      <c r="DCV147" s="10"/>
      <c r="DCW147" s="10"/>
      <c r="DCX147" s="10"/>
      <c r="DCY147" s="10"/>
      <c r="DCZ147" s="10"/>
      <c r="DDA147" s="10"/>
      <c r="DDB147" s="10"/>
      <c r="DDC147" s="10"/>
      <c r="DDD147" s="10"/>
      <c r="DDE147" s="10"/>
      <c r="DDF147" s="10"/>
      <c r="DDG147" s="10"/>
      <c r="DDH147" s="10"/>
      <c r="DDI147" s="10"/>
      <c r="DDJ147" s="10"/>
      <c r="DDK147" s="10"/>
      <c r="DDL147" s="10"/>
      <c r="DDM147" s="10"/>
      <c r="DDN147" s="10"/>
      <c r="DDO147" s="10"/>
      <c r="DDP147" s="10"/>
      <c r="DDQ147" s="10"/>
      <c r="DDR147" s="10"/>
      <c r="DDS147" s="10"/>
      <c r="DDT147" s="10"/>
      <c r="DDU147" s="10"/>
      <c r="DDV147" s="10"/>
      <c r="DDW147" s="10"/>
      <c r="DDX147" s="10"/>
      <c r="DDY147" s="10"/>
      <c r="DDZ147" s="10"/>
      <c r="DEA147" s="10"/>
      <c r="DEB147" s="10"/>
      <c r="DEC147" s="10"/>
      <c r="DED147" s="10"/>
      <c r="DEE147" s="10"/>
      <c r="DEF147" s="10"/>
      <c r="DEG147" s="10"/>
      <c r="DEH147" s="10"/>
      <c r="DEI147" s="10"/>
      <c r="DEJ147" s="10"/>
      <c r="DEK147" s="10"/>
      <c r="DEL147" s="10"/>
      <c r="DEM147" s="10"/>
      <c r="DEN147" s="10"/>
      <c r="DEO147" s="10"/>
      <c r="DEP147" s="10"/>
      <c r="DEQ147" s="10"/>
      <c r="DER147" s="10"/>
      <c r="DES147" s="10"/>
      <c r="DET147" s="10"/>
      <c r="DEU147" s="10"/>
      <c r="DEV147" s="10"/>
      <c r="DEW147" s="10"/>
      <c r="DEX147" s="10"/>
      <c r="DEY147" s="10"/>
      <c r="DEZ147" s="10"/>
      <c r="DFA147" s="10"/>
      <c r="DFB147" s="10"/>
      <c r="DFC147" s="10"/>
      <c r="DFD147" s="10"/>
      <c r="DFE147" s="10"/>
      <c r="DFF147" s="10"/>
      <c r="DFG147" s="10"/>
      <c r="DFH147" s="10"/>
      <c r="DFI147" s="10"/>
      <c r="DFJ147" s="10"/>
      <c r="DFK147" s="10"/>
      <c r="DFL147" s="10"/>
      <c r="DFM147" s="10"/>
      <c r="DFN147" s="10"/>
      <c r="DFO147" s="10"/>
      <c r="DFP147" s="10"/>
      <c r="DFQ147" s="10"/>
      <c r="DFR147" s="10"/>
      <c r="DFS147" s="10"/>
      <c r="DFT147" s="10"/>
      <c r="DFU147" s="10"/>
      <c r="DFV147" s="10"/>
      <c r="DFW147" s="10"/>
      <c r="DFX147" s="10"/>
      <c r="DFY147" s="10"/>
      <c r="DFZ147" s="10"/>
      <c r="DGA147" s="10"/>
      <c r="DGB147" s="10"/>
      <c r="DGC147" s="10"/>
      <c r="DGD147" s="10"/>
      <c r="DGE147" s="10"/>
      <c r="DGF147" s="10"/>
      <c r="DGG147" s="10"/>
      <c r="DGH147" s="10"/>
      <c r="DGI147" s="10"/>
      <c r="DGJ147" s="10"/>
      <c r="DGK147" s="10"/>
      <c r="DGL147" s="10"/>
      <c r="DGM147" s="10"/>
      <c r="DGN147" s="10"/>
      <c r="DGO147" s="10"/>
      <c r="DGP147" s="10"/>
      <c r="DGQ147" s="10"/>
      <c r="DGR147" s="10"/>
      <c r="DGS147" s="10"/>
      <c r="DGT147" s="10"/>
      <c r="DGU147" s="10"/>
      <c r="DGV147" s="10"/>
      <c r="DGW147" s="10"/>
      <c r="DGX147" s="10"/>
      <c r="DGY147" s="10"/>
      <c r="DGZ147" s="10"/>
      <c r="DHA147" s="10"/>
      <c r="DHB147" s="10"/>
      <c r="DHC147" s="10"/>
      <c r="DHD147" s="10"/>
      <c r="DHE147" s="10"/>
      <c r="DHF147" s="10"/>
      <c r="DHG147" s="10"/>
      <c r="DHH147" s="10"/>
      <c r="DHI147" s="10"/>
      <c r="DHJ147" s="10"/>
      <c r="DHK147" s="10"/>
      <c r="DHL147" s="10"/>
      <c r="DHM147" s="10"/>
      <c r="DHN147" s="10"/>
      <c r="DHO147" s="10"/>
      <c r="DHP147" s="10"/>
      <c r="DHQ147" s="10"/>
      <c r="DHR147" s="10"/>
      <c r="DHS147" s="10"/>
      <c r="DHT147" s="10"/>
      <c r="DHU147" s="10"/>
      <c r="DHV147" s="10"/>
      <c r="DHW147" s="10"/>
      <c r="DHX147" s="10"/>
      <c r="DHY147" s="10"/>
      <c r="DHZ147" s="10"/>
      <c r="DIA147" s="10"/>
      <c r="DIB147" s="10"/>
      <c r="DIC147" s="10"/>
      <c r="DID147" s="10"/>
      <c r="DIE147" s="10"/>
      <c r="DIF147" s="10"/>
      <c r="DIG147" s="10"/>
      <c r="DIH147" s="10"/>
      <c r="DII147" s="10"/>
      <c r="DIJ147" s="10"/>
      <c r="DIK147" s="10"/>
      <c r="DIL147" s="10"/>
      <c r="DIM147" s="10"/>
      <c r="DIN147" s="10"/>
      <c r="DIO147" s="10"/>
      <c r="DIP147" s="10"/>
      <c r="DIQ147" s="10"/>
      <c r="DIR147" s="10"/>
      <c r="DIS147" s="10"/>
      <c r="DIT147" s="10"/>
      <c r="DIU147" s="10"/>
      <c r="DIV147" s="10"/>
      <c r="DIW147" s="10"/>
      <c r="DIX147" s="10"/>
      <c r="DIY147" s="10"/>
      <c r="DIZ147" s="10"/>
      <c r="DJA147" s="10"/>
      <c r="DJB147" s="10"/>
      <c r="DJC147" s="10"/>
      <c r="DJD147" s="10"/>
      <c r="DJE147" s="10"/>
      <c r="DJF147" s="10"/>
      <c r="DJG147" s="10"/>
      <c r="DJH147" s="10"/>
      <c r="DJI147" s="10"/>
      <c r="DJJ147" s="10"/>
      <c r="DJK147" s="10"/>
      <c r="DJL147" s="10"/>
      <c r="DJM147" s="10"/>
      <c r="DJN147" s="10"/>
      <c r="DJO147" s="10"/>
      <c r="DJP147" s="10"/>
      <c r="DJQ147" s="10"/>
      <c r="DJR147" s="10"/>
      <c r="DJS147" s="10"/>
      <c r="DJT147" s="10"/>
      <c r="DJU147" s="10"/>
      <c r="DJV147" s="10"/>
      <c r="DJW147" s="10"/>
      <c r="DJX147" s="10"/>
      <c r="DJY147" s="10"/>
      <c r="DJZ147" s="10"/>
      <c r="DKA147" s="10"/>
      <c r="DKB147" s="10"/>
      <c r="DKC147" s="10"/>
      <c r="DKD147" s="10"/>
      <c r="DKE147" s="10"/>
      <c r="DKF147" s="10"/>
      <c r="DKG147" s="10"/>
      <c r="DKH147" s="10"/>
      <c r="DKI147" s="10"/>
      <c r="DKJ147" s="10"/>
      <c r="DKK147" s="10"/>
      <c r="DKL147" s="10"/>
      <c r="DKM147" s="10"/>
      <c r="DKN147" s="10"/>
      <c r="DKO147" s="10"/>
      <c r="DKP147" s="10"/>
      <c r="DKQ147" s="10"/>
      <c r="DKR147" s="10"/>
      <c r="DKS147" s="10"/>
      <c r="DKT147" s="10"/>
      <c r="DKU147" s="10"/>
      <c r="DKV147" s="10"/>
      <c r="DKW147" s="10"/>
      <c r="DKX147" s="10"/>
      <c r="DKY147" s="10"/>
      <c r="DKZ147" s="10"/>
      <c r="DLA147" s="10"/>
      <c r="DLB147" s="10"/>
      <c r="DLC147" s="10"/>
      <c r="DLD147" s="10"/>
      <c r="DLE147" s="10"/>
      <c r="DLF147" s="10"/>
      <c r="DLG147" s="10"/>
      <c r="DLH147" s="10"/>
      <c r="DLI147" s="10"/>
      <c r="DLJ147" s="10"/>
      <c r="DLK147" s="10"/>
      <c r="DLL147" s="10"/>
      <c r="DLM147" s="10"/>
      <c r="DLN147" s="10"/>
      <c r="DLO147" s="10"/>
      <c r="DLP147" s="10"/>
      <c r="DLQ147" s="10"/>
      <c r="DLR147" s="10"/>
      <c r="DLS147" s="10"/>
      <c r="DLT147" s="10"/>
      <c r="DLU147" s="10"/>
      <c r="DLV147" s="10"/>
      <c r="DLW147" s="10"/>
      <c r="DLX147" s="10"/>
      <c r="DLY147" s="10"/>
      <c r="DLZ147" s="10"/>
      <c r="DMA147" s="10"/>
      <c r="DMB147" s="10"/>
      <c r="DMC147" s="10"/>
      <c r="DMD147" s="10"/>
      <c r="DME147" s="10"/>
      <c r="DMF147" s="10"/>
      <c r="DMG147" s="10"/>
      <c r="DMH147" s="10"/>
      <c r="DMI147" s="10"/>
      <c r="DMJ147" s="10"/>
      <c r="DMK147" s="10"/>
      <c r="DML147" s="10"/>
      <c r="DMM147" s="10"/>
      <c r="DMN147" s="10"/>
      <c r="DMO147" s="10"/>
      <c r="DMP147" s="10"/>
      <c r="DMQ147" s="10"/>
      <c r="DMR147" s="10"/>
      <c r="DMS147" s="10"/>
      <c r="DMT147" s="10"/>
      <c r="DMU147" s="10"/>
      <c r="DMV147" s="10"/>
      <c r="DMW147" s="10"/>
      <c r="DMX147" s="10"/>
      <c r="DMY147" s="10"/>
      <c r="DMZ147" s="10"/>
      <c r="DNA147" s="10"/>
      <c r="DNB147" s="10"/>
      <c r="DNC147" s="10"/>
      <c r="DND147" s="10"/>
      <c r="DNE147" s="10"/>
      <c r="DNF147" s="10"/>
      <c r="DNG147" s="10"/>
      <c r="DNH147" s="10"/>
      <c r="DNI147" s="10"/>
      <c r="DNJ147" s="10"/>
      <c r="DNK147" s="10"/>
      <c r="DNL147" s="10"/>
      <c r="DNM147" s="10"/>
      <c r="DNN147" s="10"/>
      <c r="DNO147" s="10"/>
      <c r="DNP147" s="10"/>
      <c r="DNQ147" s="10"/>
      <c r="DNR147" s="10"/>
      <c r="DNS147" s="10"/>
      <c r="DNT147" s="10"/>
      <c r="DNU147" s="10"/>
      <c r="DNV147" s="10"/>
      <c r="DNW147" s="10"/>
      <c r="DNX147" s="10"/>
      <c r="DNY147" s="10"/>
      <c r="DNZ147" s="10"/>
      <c r="DOA147" s="10"/>
      <c r="DOB147" s="10"/>
      <c r="DOC147" s="10"/>
      <c r="DOD147" s="10"/>
      <c r="DOE147" s="10"/>
      <c r="DOF147" s="10"/>
      <c r="DOG147" s="10"/>
      <c r="DOH147" s="10"/>
      <c r="DOI147" s="10"/>
      <c r="DOJ147" s="10"/>
      <c r="DOK147" s="10"/>
      <c r="DOL147" s="10"/>
      <c r="DOM147" s="10"/>
      <c r="DON147" s="10"/>
      <c r="DOO147" s="10"/>
      <c r="DOP147" s="10"/>
      <c r="DOQ147" s="10"/>
      <c r="DOR147" s="10"/>
      <c r="DOS147" s="10"/>
      <c r="DOT147" s="10"/>
      <c r="DOU147" s="10"/>
      <c r="DOV147" s="10"/>
      <c r="DOW147" s="10"/>
      <c r="DOX147" s="10"/>
      <c r="DOY147" s="10"/>
      <c r="DOZ147" s="10"/>
      <c r="DPA147" s="10"/>
      <c r="DPB147" s="10"/>
      <c r="DPC147" s="10"/>
      <c r="DPD147" s="10"/>
      <c r="DPE147" s="10"/>
      <c r="DPF147" s="10"/>
      <c r="DPG147" s="10"/>
      <c r="DPH147" s="10"/>
      <c r="DPI147" s="10"/>
      <c r="DPJ147" s="10"/>
      <c r="DPK147" s="10"/>
      <c r="DPL147" s="10"/>
      <c r="DPM147" s="10"/>
      <c r="DPN147" s="10"/>
      <c r="DPO147" s="10"/>
      <c r="DPP147" s="10"/>
      <c r="DPQ147" s="10"/>
      <c r="DPR147" s="10"/>
      <c r="DPS147" s="10"/>
      <c r="DPT147" s="10"/>
      <c r="DPU147" s="10"/>
      <c r="DPV147" s="10"/>
      <c r="DPW147" s="10"/>
      <c r="DPX147" s="10"/>
      <c r="DPY147" s="10"/>
      <c r="DPZ147" s="10"/>
      <c r="DQA147" s="10"/>
      <c r="DQB147" s="10"/>
      <c r="DQC147" s="10"/>
      <c r="DQD147" s="10"/>
      <c r="DQE147" s="10"/>
      <c r="DQF147" s="10"/>
      <c r="DQG147" s="10"/>
      <c r="DQH147" s="10"/>
      <c r="DQI147" s="10"/>
      <c r="DQJ147" s="10"/>
      <c r="DQK147" s="10"/>
      <c r="DQL147" s="10"/>
      <c r="DQM147" s="10"/>
      <c r="DQN147" s="10"/>
      <c r="DQO147" s="10"/>
      <c r="DQP147" s="10"/>
      <c r="DQQ147" s="10"/>
      <c r="DQR147" s="10"/>
      <c r="DQS147" s="10"/>
      <c r="DQT147" s="10"/>
      <c r="DQU147" s="10"/>
      <c r="DQV147" s="10"/>
      <c r="DQW147" s="10"/>
      <c r="DQX147" s="10"/>
      <c r="DQY147" s="10"/>
      <c r="DQZ147" s="10"/>
      <c r="DRA147" s="10"/>
      <c r="DRB147" s="10"/>
      <c r="DRC147" s="10"/>
      <c r="DRD147" s="10"/>
      <c r="DRE147" s="10"/>
      <c r="DRF147" s="10"/>
      <c r="DRG147" s="10"/>
      <c r="DRH147" s="10"/>
      <c r="DRI147" s="10"/>
      <c r="DRJ147" s="10"/>
      <c r="DRK147" s="10"/>
      <c r="DRL147" s="10"/>
      <c r="DRM147" s="10"/>
      <c r="DRN147" s="10"/>
      <c r="DRO147" s="10"/>
      <c r="DRP147" s="10"/>
      <c r="DRQ147" s="10"/>
      <c r="DRR147" s="10"/>
      <c r="DRS147" s="10"/>
      <c r="DRT147" s="10"/>
      <c r="DRU147" s="10"/>
      <c r="DRV147" s="10"/>
      <c r="DRW147" s="10"/>
      <c r="DRX147" s="10"/>
      <c r="DRY147" s="10"/>
      <c r="DRZ147" s="10"/>
      <c r="DSA147" s="10"/>
      <c r="DSB147" s="10"/>
      <c r="DSC147" s="10"/>
      <c r="DSD147" s="10"/>
      <c r="DSE147" s="10"/>
      <c r="DSF147" s="10"/>
      <c r="DSG147" s="10"/>
      <c r="DSH147" s="10"/>
      <c r="DSI147" s="10"/>
      <c r="DSJ147" s="10"/>
      <c r="DSK147" s="10"/>
      <c r="DSL147" s="10"/>
      <c r="DSM147" s="10"/>
      <c r="DSN147" s="10"/>
      <c r="DSO147" s="10"/>
      <c r="DSP147" s="10"/>
      <c r="DSQ147" s="10"/>
      <c r="DSR147" s="10"/>
      <c r="DSS147" s="10"/>
      <c r="DST147" s="10"/>
      <c r="DSU147" s="10"/>
      <c r="DSV147" s="10"/>
      <c r="DSW147" s="10"/>
      <c r="DSX147" s="10"/>
      <c r="DSY147" s="10"/>
      <c r="DSZ147" s="10"/>
      <c r="DTA147" s="10"/>
      <c r="DTB147" s="10"/>
      <c r="DTC147" s="10"/>
      <c r="DTD147" s="10"/>
      <c r="DTE147" s="10"/>
      <c r="DTF147" s="10"/>
      <c r="DTG147" s="10"/>
      <c r="DTH147" s="10"/>
      <c r="DTI147" s="10"/>
      <c r="DTJ147" s="10"/>
      <c r="DTK147" s="10"/>
      <c r="DTL147" s="10"/>
      <c r="DTM147" s="10"/>
      <c r="DTN147" s="10"/>
      <c r="DTO147" s="10"/>
      <c r="DTP147" s="10"/>
      <c r="DTQ147" s="10"/>
      <c r="DTR147" s="10"/>
      <c r="DTS147" s="10"/>
      <c r="DTT147" s="10"/>
      <c r="DTU147" s="10"/>
      <c r="DTV147" s="10"/>
      <c r="DTW147" s="10"/>
      <c r="DTX147" s="10"/>
      <c r="DTY147" s="10"/>
      <c r="DTZ147" s="10"/>
      <c r="DUA147" s="10"/>
      <c r="DUB147" s="10"/>
      <c r="DUC147" s="10"/>
      <c r="DUD147" s="10"/>
      <c r="DUE147" s="10"/>
      <c r="DUF147" s="10"/>
      <c r="DUG147" s="10"/>
      <c r="DUH147" s="10"/>
      <c r="DUI147" s="10"/>
      <c r="DUJ147" s="10"/>
      <c r="DUK147" s="10"/>
      <c r="DUL147" s="10"/>
      <c r="DUM147" s="10"/>
      <c r="DUN147" s="10"/>
      <c r="DUO147" s="10"/>
      <c r="DUP147" s="10"/>
      <c r="DUQ147" s="10"/>
      <c r="DUR147" s="10"/>
      <c r="DUS147" s="10"/>
      <c r="DUT147" s="10"/>
      <c r="DUU147" s="10"/>
      <c r="DUV147" s="10"/>
      <c r="DUW147" s="10"/>
      <c r="DUX147" s="10"/>
      <c r="DUY147" s="10"/>
      <c r="DUZ147" s="10"/>
      <c r="DVA147" s="10"/>
      <c r="DVB147" s="10"/>
      <c r="DVC147" s="10"/>
      <c r="DVD147" s="10"/>
      <c r="DVE147" s="10"/>
      <c r="DVF147" s="10"/>
      <c r="DVG147" s="10"/>
      <c r="DVH147" s="10"/>
      <c r="DVI147" s="10"/>
      <c r="DVJ147" s="10"/>
      <c r="DVK147" s="10"/>
      <c r="DVL147" s="10"/>
      <c r="DVM147" s="10"/>
      <c r="DVN147" s="10"/>
      <c r="DVO147" s="10"/>
      <c r="DVP147" s="10"/>
      <c r="DVQ147" s="10"/>
      <c r="DVR147" s="10"/>
      <c r="DVS147" s="10"/>
      <c r="DVT147" s="10"/>
      <c r="DVU147" s="10"/>
      <c r="DVV147" s="10"/>
      <c r="DVW147" s="10"/>
      <c r="DVX147" s="10"/>
      <c r="DVY147" s="10"/>
      <c r="DVZ147" s="10"/>
      <c r="DWA147" s="10"/>
      <c r="DWB147" s="10"/>
      <c r="DWC147" s="10"/>
      <c r="DWD147" s="10"/>
      <c r="DWE147" s="10"/>
      <c r="DWF147" s="10"/>
      <c r="DWG147" s="10"/>
      <c r="DWH147" s="10"/>
      <c r="DWI147" s="10"/>
      <c r="DWJ147" s="10"/>
      <c r="DWK147" s="10"/>
      <c r="DWL147" s="10"/>
      <c r="DWM147" s="10"/>
      <c r="DWN147" s="10"/>
      <c r="DWO147" s="10"/>
      <c r="DWP147" s="10"/>
      <c r="DWQ147" s="10"/>
      <c r="DWR147" s="10"/>
      <c r="DWS147" s="10"/>
      <c r="DWT147" s="10"/>
      <c r="DWU147" s="10"/>
      <c r="DWV147" s="10"/>
      <c r="DWW147" s="10"/>
      <c r="DWX147" s="10"/>
      <c r="DWY147" s="10"/>
      <c r="DWZ147" s="10"/>
      <c r="DXA147" s="10"/>
      <c r="DXB147" s="10"/>
      <c r="DXC147" s="10"/>
      <c r="DXD147" s="10"/>
      <c r="DXE147" s="10"/>
      <c r="DXF147" s="10"/>
      <c r="DXG147" s="10"/>
      <c r="DXH147" s="10"/>
      <c r="DXI147" s="10"/>
      <c r="DXJ147" s="10"/>
      <c r="DXK147" s="10"/>
      <c r="DXL147" s="10"/>
      <c r="DXM147" s="10"/>
      <c r="DXN147" s="10"/>
      <c r="DXO147" s="10"/>
      <c r="DXP147" s="10"/>
      <c r="DXQ147" s="10"/>
      <c r="DXR147" s="10"/>
      <c r="DXS147" s="10"/>
      <c r="DXT147" s="10"/>
      <c r="DXU147" s="10"/>
      <c r="DXV147" s="10"/>
      <c r="DXW147" s="10"/>
      <c r="DXX147" s="10"/>
      <c r="DXY147" s="10"/>
      <c r="DXZ147" s="10"/>
      <c r="DYA147" s="10"/>
      <c r="DYB147" s="10"/>
      <c r="DYC147" s="10"/>
      <c r="DYD147" s="10"/>
      <c r="DYE147" s="10"/>
      <c r="DYF147" s="10"/>
      <c r="DYG147" s="10"/>
      <c r="DYH147" s="10"/>
      <c r="DYI147" s="10"/>
      <c r="DYJ147" s="10"/>
      <c r="DYK147" s="10"/>
      <c r="DYL147" s="10"/>
      <c r="DYM147" s="10"/>
      <c r="DYN147" s="10"/>
      <c r="DYO147" s="10"/>
      <c r="DYP147" s="10"/>
      <c r="DYQ147" s="10"/>
      <c r="DYR147" s="10"/>
      <c r="DYS147" s="10"/>
      <c r="DYT147" s="10"/>
      <c r="DYU147" s="10"/>
      <c r="DYV147" s="10"/>
      <c r="DYW147" s="10"/>
      <c r="DYX147" s="10"/>
      <c r="DYY147" s="10"/>
      <c r="DYZ147" s="10"/>
      <c r="DZA147" s="10"/>
      <c r="DZB147" s="10"/>
      <c r="DZC147" s="10"/>
      <c r="DZD147" s="10"/>
      <c r="DZE147" s="10"/>
      <c r="DZF147" s="10"/>
      <c r="DZG147" s="10"/>
      <c r="DZH147" s="10"/>
      <c r="DZI147" s="10"/>
      <c r="DZJ147" s="10"/>
      <c r="DZK147" s="10"/>
      <c r="DZL147" s="10"/>
      <c r="DZM147" s="10"/>
      <c r="DZN147" s="10"/>
      <c r="DZO147" s="10"/>
      <c r="DZP147" s="10"/>
      <c r="DZQ147" s="10"/>
      <c r="DZR147" s="10"/>
      <c r="DZS147" s="10"/>
      <c r="DZT147" s="10"/>
      <c r="DZU147" s="10"/>
      <c r="DZV147" s="10"/>
      <c r="DZW147" s="10"/>
      <c r="DZX147" s="10"/>
      <c r="DZY147" s="10"/>
      <c r="DZZ147" s="10"/>
      <c r="EAA147" s="10"/>
      <c r="EAB147" s="10"/>
      <c r="EAC147" s="10"/>
      <c r="EAD147" s="10"/>
      <c r="EAE147" s="10"/>
      <c r="EAF147" s="10"/>
      <c r="EAG147" s="10"/>
      <c r="EAH147" s="10"/>
      <c r="EAI147" s="10"/>
      <c r="EAJ147" s="10"/>
      <c r="EAK147" s="10"/>
      <c r="EAL147" s="10"/>
      <c r="EAM147" s="10"/>
      <c r="EAN147" s="10"/>
      <c r="EAO147" s="10"/>
    </row>
    <row r="148" spans="1:3421" ht="20.100000000000001" customHeight="1" x14ac:dyDescent="0.25">
      <c r="A148" s="536"/>
      <c r="B148" s="170" t="s">
        <v>8</v>
      </c>
      <c r="C148" s="128" t="s">
        <v>132</v>
      </c>
      <c r="D148" s="184">
        <v>513</v>
      </c>
      <c r="E148" s="185">
        <v>435</v>
      </c>
      <c r="F148" s="185">
        <v>550</v>
      </c>
      <c r="G148" s="185">
        <v>474</v>
      </c>
      <c r="H148" s="185">
        <v>578</v>
      </c>
      <c r="I148" s="185">
        <v>637</v>
      </c>
      <c r="J148" s="185">
        <v>669</v>
      </c>
      <c r="K148" s="185">
        <v>533</v>
      </c>
      <c r="L148" s="185">
        <v>565</v>
      </c>
      <c r="M148" s="185">
        <v>540</v>
      </c>
      <c r="N148" s="185">
        <v>569</v>
      </c>
      <c r="O148" s="185">
        <v>641</v>
      </c>
      <c r="P148" s="174">
        <v>6704</v>
      </c>
      <c r="Q148" s="186">
        <v>465</v>
      </c>
      <c r="R148" s="186">
        <v>469</v>
      </c>
      <c r="S148" s="186">
        <v>580</v>
      </c>
      <c r="T148" s="186">
        <v>595</v>
      </c>
      <c r="U148" s="186">
        <v>611</v>
      </c>
      <c r="V148" s="186">
        <v>682</v>
      </c>
      <c r="W148" s="186">
        <v>620</v>
      </c>
      <c r="X148" s="186">
        <v>577</v>
      </c>
      <c r="Y148" s="186">
        <v>511</v>
      </c>
      <c r="Z148" s="187">
        <v>552</v>
      </c>
      <c r="AA148" s="187">
        <v>472</v>
      </c>
      <c r="AB148" s="187">
        <v>570</v>
      </c>
      <c r="AC148" s="168">
        <v>6704</v>
      </c>
      <c r="AD148" s="173">
        <v>443</v>
      </c>
      <c r="AE148" s="173">
        <v>440</v>
      </c>
      <c r="AF148" s="173">
        <v>537</v>
      </c>
      <c r="AG148" s="173">
        <v>484</v>
      </c>
      <c r="AH148" s="173">
        <v>542</v>
      </c>
      <c r="AI148" s="173">
        <v>493</v>
      </c>
      <c r="AJ148" s="173">
        <v>423</v>
      </c>
      <c r="AK148" s="173">
        <v>430</v>
      </c>
      <c r="AL148" s="173">
        <v>446</v>
      </c>
      <c r="AM148" s="173">
        <v>398</v>
      </c>
      <c r="AN148" s="173">
        <v>437</v>
      </c>
      <c r="AO148" s="173">
        <v>517</v>
      </c>
      <c r="AP148" s="137">
        <v>385</v>
      </c>
      <c r="AQ148" s="98">
        <v>271</v>
      </c>
      <c r="AR148" s="98">
        <v>366</v>
      </c>
      <c r="AS148" s="98">
        <v>382</v>
      </c>
      <c r="AT148" s="98">
        <v>434</v>
      </c>
      <c r="AU148" s="98">
        <v>337</v>
      </c>
      <c r="AV148" s="98">
        <v>278</v>
      </c>
      <c r="AW148" s="98">
        <v>286</v>
      </c>
      <c r="AX148" s="98">
        <v>258</v>
      </c>
      <c r="AY148" s="98">
        <v>279</v>
      </c>
      <c r="AZ148" s="98">
        <v>215</v>
      </c>
      <c r="BA148" s="98">
        <v>225</v>
      </c>
      <c r="BB148" s="112">
        <v>273</v>
      </c>
      <c r="BC148" s="98">
        <v>222</v>
      </c>
      <c r="BD148" s="98">
        <v>222</v>
      </c>
      <c r="BE148" s="98">
        <v>234</v>
      </c>
      <c r="BF148" s="98">
        <v>176</v>
      </c>
      <c r="BG148" s="98">
        <v>177</v>
      </c>
      <c r="BH148" s="98">
        <v>169</v>
      </c>
      <c r="BI148" s="98">
        <v>218</v>
      </c>
      <c r="BJ148" s="98">
        <v>153</v>
      </c>
      <c r="BK148" s="98">
        <v>180</v>
      </c>
      <c r="BL148" s="98">
        <v>125</v>
      </c>
      <c r="BM148" s="98">
        <v>183</v>
      </c>
      <c r="BN148" s="433">
        <f t="shared" si="65"/>
        <v>2332</v>
      </c>
      <c r="BO148" s="34">
        <v>197</v>
      </c>
      <c r="BP148" s="34">
        <v>200</v>
      </c>
      <c r="BQ148" s="34">
        <v>246</v>
      </c>
      <c r="BR148" s="34">
        <v>235</v>
      </c>
      <c r="BS148" s="34">
        <v>267</v>
      </c>
      <c r="BT148" s="34">
        <v>202</v>
      </c>
      <c r="BU148" s="34">
        <v>188</v>
      </c>
      <c r="BV148" s="34">
        <v>246</v>
      </c>
      <c r="BW148" s="34">
        <v>63</v>
      </c>
      <c r="BX148" s="34">
        <v>45</v>
      </c>
      <c r="BY148" s="34">
        <v>21</v>
      </c>
      <c r="BZ148" s="34">
        <v>21</v>
      </c>
      <c r="CA148" s="472">
        <f t="shared" si="33"/>
        <v>1931</v>
      </c>
      <c r="CB148" s="137">
        <v>24</v>
      </c>
      <c r="CC148" s="98">
        <v>5</v>
      </c>
      <c r="CD148" s="98">
        <v>0</v>
      </c>
      <c r="CE148" s="98">
        <v>2</v>
      </c>
      <c r="CF148" s="98">
        <v>1</v>
      </c>
      <c r="CG148" s="98">
        <v>1</v>
      </c>
      <c r="CH148" s="98">
        <v>5</v>
      </c>
      <c r="CI148" s="98">
        <v>10</v>
      </c>
      <c r="CJ148" s="98">
        <v>3</v>
      </c>
      <c r="CK148" s="98">
        <v>11</v>
      </c>
      <c r="CL148" s="98">
        <v>5</v>
      </c>
      <c r="CM148" s="241">
        <v>22</v>
      </c>
      <c r="CN148" s="433">
        <f>SUM(CB148:CM148)</f>
        <v>89</v>
      </c>
      <c r="CO148" s="98">
        <v>4</v>
      </c>
      <c r="CP148" s="98">
        <v>21</v>
      </c>
      <c r="CQ148" s="98">
        <v>26</v>
      </c>
      <c r="CR148" s="98">
        <v>21</v>
      </c>
      <c r="CS148" s="98">
        <v>23</v>
      </c>
      <c r="CT148" s="98">
        <v>24</v>
      </c>
      <c r="CU148" s="98">
        <v>26</v>
      </c>
      <c r="CV148" s="98">
        <v>29</v>
      </c>
      <c r="CW148" s="98">
        <v>29</v>
      </c>
      <c r="CX148" s="98">
        <v>29</v>
      </c>
      <c r="CY148" s="98">
        <v>31</v>
      </c>
      <c r="CZ148" s="98">
        <v>22</v>
      </c>
      <c r="DA148" s="472">
        <f t="shared" si="71"/>
        <v>285</v>
      </c>
      <c r="DB148" s="137">
        <v>13</v>
      </c>
      <c r="DC148" s="98">
        <v>12</v>
      </c>
      <c r="DD148" s="98">
        <v>28</v>
      </c>
      <c r="DE148" s="98">
        <v>37</v>
      </c>
      <c r="DF148" s="98">
        <v>59</v>
      </c>
      <c r="DG148" s="98">
        <v>72</v>
      </c>
      <c r="DH148" s="98">
        <v>68</v>
      </c>
      <c r="DI148" s="98">
        <v>61</v>
      </c>
      <c r="DJ148" s="98">
        <v>38</v>
      </c>
      <c r="DK148" s="98">
        <v>28</v>
      </c>
      <c r="DL148" s="98">
        <v>15</v>
      </c>
      <c r="DM148" s="568">
        <f t="shared" si="62"/>
        <v>67</v>
      </c>
      <c r="DN148" s="485">
        <f t="shared" si="63"/>
        <v>263</v>
      </c>
      <c r="DO148" s="474">
        <f t="shared" si="64"/>
        <v>431</v>
      </c>
      <c r="DP148" s="362">
        <f t="shared" si="61"/>
        <v>63.878326996197707</v>
      </c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  <c r="EF148" s="231"/>
      <c r="EG148" s="231"/>
      <c r="EH148" s="231"/>
      <c r="EI148" s="231"/>
      <c r="EJ148" s="231"/>
      <c r="EK148" s="231"/>
      <c r="EL148" s="231"/>
      <c r="EM148" s="231"/>
    </row>
    <row r="149" spans="1:3421" ht="20.100000000000001" customHeight="1" x14ac:dyDescent="0.25">
      <c r="A149" s="536"/>
      <c r="B149" s="170" t="s">
        <v>9</v>
      </c>
      <c r="C149" s="171" t="s">
        <v>10</v>
      </c>
      <c r="D149" s="184">
        <v>47</v>
      </c>
      <c r="E149" s="185">
        <v>41</v>
      </c>
      <c r="F149" s="185">
        <v>60</v>
      </c>
      <c r="G149" s="185">
        <v>56</v>
      </c>
      <c r="H149" s="185">
        <v>61</v>
      </c>
      <c r="I149" s="185">
        <v>53</v>
      </c>
      <c r="J149" s="185">
        <v>48</v>
      </c>
      <c r="K149" s="185">
        <v>46</v>
      </c>
      <c r="L149" s="185">
        <v>39</v>
      </c>
      <c r="M149" s="185">
        <v>40</v>
      </c>
      <c r="N149" s="185">
        <v>65</v>
      </c>
      <c r="O149" s="185">
        <v>50</v>
      </c>
      <c r="P149" s="168">
        <v>606</v>
      </c>
      <c r="Q149" s="177">
        <v>36</v>
      </c>
      <c r="R149" s="177">
        <v>31</v>
      </c>
      <c r="S149" s="177">
        <v>49</v>
      </c>
      <c r="T149" s="177">
        <v>35</v>
      </c>
      <c r="U149" s="177">
        <v>38</v>
      </c>
      <c r="V149" s="177">
        <v>48</v>
      </c>
      <c r="W149" s="177">
        <v>34</v>
      </c>
      <c r="X149" s="177">
        <v>28</v>
      </c>
      <c r="Y149" s="177">
        <v>44</v>
      </c>
      <c r="Z149" s="188">
        <v>50</v>
      </c>
      <c r="AA149" s="188">
        <v>45</v>
      </c>
      <c r="AB149" s="188">
        <v>44</v>
      </c>
      <c r="AC149" s="168">
        <v>482</v>
      </c>
      <c r="AD149" s="178">
        <v>46</v>
      </c>
      <c r="AE149" s="178">
        <v>52</v>
      </c>
      <c r="AF149" s="178">
        <v>44</v>
      </c>
      <c r="AG149" s="178">
        <v>32</v>
      </c>
      <c r="AH149" s="178">
        <v>47</v>
      </c>
      <c r="AI149" s="178">
        <v>45</v>
      </c>
      <c r="AJ149" s="178">
        <v>60</v>
      </c>
      <c r="AK149" s="178">
        <v>51</v>
      </c>
      <c r="AL149" s="178">
        <v>55</v>
      </c>
      <c r="AM149" s="238">
        <v>48</v>
      </c>
      <c r="AN149" s="238">
        <v>49</v>
      </c>
      <c r="AO149" s="238">
        <v>59</v>
      </c>
      <c r="AP149" s="137">
        <v>40</v>
      </c>
      <c r="AQ149" s="98">
        <v>40</v>
      </c>
      <c r="AR149" s="98">
        <v>63</v>
      </c>
      <c r="AS149" s="98">
        <v>50</v>
      </c>
      <c r="AT149" s="98">
        <v>71</v>
      </c>
      <c r="AU149" s="98">
        <v>44</v>
      </c>
      <c r="AV149" s="98">
        <v>59</v>
      </c>
      <c r="AW149" s="98">
        <v>57</v>
      </c>
      <c r="AX149" s="98">
        <v>40</v>
      </c>
      <c r="AY149" s="98">
        <v>51</v>
      </c>
      <c r="AZ149" s="98">
        <v>36</v>
      </c>
      <c r="BA149" s="98">
        <v>40</v>
      </c>
      <c r="BB149" s="137">
        <v>39</v>
      </c>
      <c r="BC149" s="98">
        <v>56</v>
      </c>
      <c r="BD149" s="98">
        <v>56</v>
      </c>
      <c r="BE149" s="98">
        <v>45</v>
      </c>
      <c r="BF149" s="98">
        <v>50</v>
      </c>
      <c r="BG149" s="98">
        <v>50</v>
      </c>
      <c r="BH149" s="98">
        <v>50</v>
      </c>
      <c r="BI149" s="98">
        <v>50</v>
      </c>
      <c r="BJ149" s="98">
        <v>62</v>
      </c>
      <c r="BK149" s="98">
        <v>64</v>
      </c>
      <c r="BL149" s="98">
        <v>63</v>
      </c>
      <c r="BM149" s="98">
        <v>55</v>
      </c>
      <c r="BN149" s="433">
        <f t="shared" si="65"/>
        <v>640</v>
      </c>
      <c r="BO149" s="98">
        <v>55</v>
      </c>
      <c r="BP149" s="98">
        <v>54</v>
      </c>
      <c r="BQ149" s="98">
        <v>49</v>
      </c>
      <c r="BR149" s="98">
        <v>53</v>
      </c>
      <c r="BS149" s="98">
        <v>56</v>
      </c>
      <c r="BT149" s="98">
        <v>54</v>
      </c>
      <c r="BU149" s="98">
        <v>66</v>
      </c>
      <c r="BV149" s="98">
        <v>56</v>
      </c>
      <c r="BW149" s="98">
        <v>69</v>
      </c>
      <c r="BX149" s="98">
        <v>75</v>
      </c>
      <c r="BY149" s="98">
        <v>62</v>
      </c>
      <c r="BZ149" s="98">
        <v>66</v>
      </c>
      <c r="CA149" s="472">
        <f t="shared" si="33"/>
        <v>715</v>
      </c>
      <c r="CB149" s="137">
        <v>50</v>
      </c>
      <c r="CC149" s="98">
        <v>48</v>
      </c>
      <c r="CD149" s="98">
        <v>53</v>
      </c>
      <c r="CE149" s="98">
        <v>57</v>
      </c>
      <c r="CF149" s="98">
        <v>39</v>
      </c>
      <c r="CG149" s="98">
        <v>68</v>
      </c>
      <c r="CH149" s="98">
        <v>56</v>
      </c>
      <c r="CI149" s="98">
        <v>53</v>
      </c>
      <c r="CJ149" s="98">
        <v>56</v>
      </c>
      <c r="CK149" s="98">
        <v>61</v>
      </c>
      <c r="CL149" s="98">
        <v>55</v>
      </c>
      <c r="CM149" s="241">
        <v>54</v>
      </c>
      <c r="CN149" s="433">
        <f t="shared" ref="CN149:CN182" si="73">SUM(CB149:CM149)</f>
        <v>650</v>
      </c>
      <c r="CO149" s="98">
        <v>58</v>
      </c>
      <c r="CP149" s="98">
        <v>32</v>
      </c>
      <c r="CQ149" s="98">
        <v>60</v>
      </c>
      <c r="CR149" s="98">
        <v>61</v>
      </c>
      <c r="CS149" s="98">
        <v>57</v>
      </c>
      <c r="CT149" s="98">
        <v>56</v>
      </c>
      <c r="CU149" s="98">
        <v>53</v>
      </c>
      <c r="CV149" s="98">
        <v>61</v>
      </c>
      <c r="CW149" s="98">
        <v>52</v>
      </c>
      <c r="CX149" s="98">
        <v>46</v>
      </c>
      <c r="CY149" s="98">
        <v>51</v>
      </c>
      <c r="CZ149" s="98">
        <v>40</v>
      </c>
      <c r="DA149" s="472">
        <f t="shared" si="71"/>
        <v>627</v>
      </c>
      <c r="DB149" s="137">
        <v>47</v>
      </c>
      <c r="DC149" s="98">
        <v>44</v>
      </c>
      <c r="DD149" s="98">
        <v>41</v>
      </c>
      <c r="DE149" s="98">
        <v>41</v>
      </c>
      <c r="DF149" s="98">
        <v>48</v>
      </c>
      <c r="DG149" s="98">
        <v>41</v>
      </c>
      <c r="DH149" s="98">
        <v>40</v>
      </c>
      <c r="DI149" s="98">
        <v>32</v>
      </c>
      <c r="DJ149" s="98">
        <v>34</v>
      </c>
      <c r="DK149" s="98">
        <v>44</v>
      </c>
      <c r="DL149" s="98">
        <v>34</v>
      </c>
      <c r="DM149" s="568">
        <f t="shared" si="62"/>
        <v>596</v>
      </c>
      <c r="DN149" s="485">
        <f t="shared" si="63"/>
        <v>587</v>
      </c>
      <c r="DO149" s="474">
        <f t="shared" si="64"/>
        <v>446</v>
      </c>
      <c r="DP149" s="363">
        <f t="shared" si="61"/>
        <v>-24.020442930153319</v>
      </c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  <c r="EF149" s="231"/>
      <c r="EG149" s="231"/>
      <c r="EH149" s="231"/>
      <c r="EI149" s="231"/>
      <c r="EJ149" s="231"/>
      <c r="EK149" s="231"/>
      <c r="EL149" s="231"/>
      <c r="EM149" s="231"/>
    </row>
    <row r="150" spans="1:3421" ht="20.100000000000001" customHeight="1" x14ac:dyDescent="0.25">
      <c r="A150" s="536"/>
      <c r="B150" s="170" t="s">
        <v>11</v>
      </c>
      <c r="C150" s="171" t="s">
        <v>12</v>
      </c>
      <c r="D150" s="184">
        <v>45</v>
      </c>
      <c r="E150" s="185">
        <v>45</v>
      </c>
      <c r="F150" s="185">
        <v>71</v>
      </c>
      <c r="G150" s="185">
        <v>70</v>
      </c>
      <c r="H150" s="185">
        <v>54</v>
      </c>
      <c r="I150" s="185">
        <v>50</v>
      </c>
      <c r="J150" s="185">
        <v>61</v>
      </c>
      <c r="K150" s="185">
        <v>44</v>
      </c>
      <c r="L150" s="185">
        <v>45</v>
      </c>
      <c r="M150" s="185">
        <v>41</v>
      </c>
      <c r="N150" s="185">
        <v>43</v>
      </c>
      <c r="O150" s="185">
        <v>50</v>
      </c>
      <c r="P150" s="168">
        <v>619</v>
      </c>
      <c r="Q150" s="177">
        <v>37</v>
      </c>
      <c r="R150" s="177">
        <v>31</v>
      </c>
      <c r="S150" s="177">
        <v>43</v>
      </c>
      <c r="T150" s="177">
        <v>33</v>
      </c>
      <c r="U150" s="177">
        <v>33</v>
      </c>
      <c r="V150" s="177">
        <v>41</v>
      </c>
      <c r="W150" s="177">
        <v>34</v>
      </c>
      <c r="X150" s="177">
        <v>32</v>
      </c>
      <c r="Y150" s="177">
        <v>35</v>
      </c>
      <c r="Z150" s="188">
        <v>48</v>
      </c>
      <c r="AA150" s="188">
        <v>39</v>
      </c>
      <c r="AB150" s="188">
        <v>51</v>
      </c>
      <c r="AC150" s="168">
        <v>457</v>
      </c>
      <c r="AD150" s="178">
        <v>48</v>
      </c>
      <c r="AE150" s="178">
        <v>45</v>
      </c>
      <c r="AF150" s="178">
        <v>51</v>
      </c>
      <c r="AG150" s="178">
        <v>30</v>
      </c>
      <c r="AH150" s="178">
        <v>48</v>
      </c>
      <c r="AI150" s="178">
        <v>48</v>
      </c>
      <c r="AJ150" s="178">
        <v>58</v>
      </c>
      <c r="AK150" s="178">
        <v>48</v>
      </c>
      <c r="AL150" s="178">
        <v>47</v>
      </c>
      <c r="AM150" s="238">
        <v>57</v>
      </c>
      <c r="AN150" s="238">
        <v>47</v>
      </c>
      <c r="AO150" s="238">
        <v>58</v>
      </c>
      <c r="AP150" s="137">
        <v>41</v>
      </c>
      <c r="AQ150" s="98">
        <v>30</v>
      </c>
      <c r="AR150" s="98">
        <v>60</v>
      </c>
      <c r="AS150" s="98">
        <v>41</v>
      </c>
      <c r="AT150" s="98">
        <v>52</v>
      </c>
      <c r="AU150" s="98">
        <v>43</v>
      </c>
      <c r="AV150" s="98">
        <v>55</v>
      </c>
      <c r="AW150" s="98">
        <v>54</v>
      </c>
      <c r="AX150" s="98">
        <v>44</v>
      </c>
      <c r="AY150" s="98">
        <v>46</v>
      </c>
      <c r="AZ150" s="98">
        <v>38</v>
      </c>
      <c r="BA150" s="98">
        <v>43</v>
      </c>
      <c r="BB150" s="137">
        <v>34</v>
      </c>
      <c r="BC150" s="98">
        <v>28</v>
      </c>
      <c r="BD150" s="98">
        <v>49</v>
      </c>
      <c r="BE150" s="98">
        <v>48</v>
      </c>
      <c r="BF150" s="98">
        <v>59</v>
      </c>
      <c r="BG150" s="98">
        <v>49</v>
      </c>
      <c r="BH150" s="98">
        <v>51</v>
      </c>
      <c r="BI150" s="98">
        <v>53</v>
      </c>
      <c r="BJ150" s="98">
        <v>59</v>
      </c>
      <c r="BK150" s="98">
        <v>63</v>
      </c>
      <c r="BL150" s="98">
        <v>61</v>
      </c>
      <c r="BM150" s="98">
        <v>52</v>
      </c>
      <c r="BN150" s="433">
        <f t="shared" si="65"/>
        <v>606</v>
      </c>
      <c r="BO150" s="98">
        <v>52</v>
      </c>
      <c r="BP150" s="98">
        <v>50</v>
      </c>
      <c r="BQ150" s="98">
        <v>53</v>
      </c>
      <c r="BR150" s="98">
        <v>45</v>
      </c>
      <c r="BS150" s="98">
        <v>58</v>
      </c>
      <c r="BT150" s="98">
        <v>42</v>
      </c>
      <c r="BU150" s="98">
        <v>67</v>
      </c>
      <c r="BV150" s="98">
        <v>50</v>
      </c>
      <c r="BW150" s="98">
        <v>67</v>
      </c>
      <c r="BX150" s="98">
        <v>76</v>
      </c>
      <c r="BY150" s="98">
        <v>64</v>
      </c>
      <c r="BZ150" s="98">
        <v>56</v>
      </c>
      <c r="CA150" s="472">
        <f t="shared" si="33"/>
        <v>680</v>
      </c>
      <c r="CB150" s="137">
        <v>51</v>
      </c>
      <c r="CC150" s="98">
        <v>38</v>
      </c>
      <c r="CD150" s="98">
        <v>60</v>
      </c>
      <c r="CE150" s="98">
        <v>55</v>
      </c>
      <c r="CF150" s="98">
        <v>49</v>
      </c>
      <c r="CG150" s="98">
        <v>56</v>
      </c>
      <c r="CH150" s="98">
        <v>63</v>
      </c>
      <c r="CI150" s="98">
        <v>48</v>
      </c>
      <c r="CJ150" s="98">
        <v>57</v>
      </c>
      <c r="CK150" s="98">
        <v>61</v>
      </c>
      <c r="CL150" s="98">
        <v>52</v>
      </c>
      <c r="CM150" s="241">
        <v>64</v>
      </c>
      <c r="CN150" s="433">
        <f t="shared" si="73"/>
        <v>654</v>
      </c>
      <c r="CO150" s="98">
        <v>60</v>
      </c>
      <c r="CP150" s="98">
        <v>32</v>
      </c>
      <c r="CQ150" s="98">
        <v>60</v>
      </c>
      <c r="CR150" s="98">
        <v>69</v>
      </c>
      <c r="CS150" s="98">
        <v>59</v>
      </c>
      <c r="CT150" s="98">
        <v>26</v>
      </c>
      <c r="CU150" s="98">
        <v>20</v>
      </c>
      <c r="CV150" s="98">
        <v>55</v>
      </c>
      <c r="CW150" s="98">
        <v>70</v>
      </c>
      <c r="CX150" s="98">
        <v>55</v>
      </c>
      <c r="CY150" s="98">
        <v>49</v>
      </c>
      <c r="CZ150" s="98">
        <v>48</v>
      </c>
      <c r="DA150" s="472">
        <f t="shared" si="71"/>
        <v>603</v>
      </c>
      <c r="DB150" s="137">
        <v>58</v>
      </c>
      <c r="DC150" s="98">
        <v>52</v>
      </c>
      <c r="DD150" s="98">
        <v>44</v>
      </c>
      <c r="DE150" s="98">
        <v>47</v>
      </c>
      <c r="DF150" s="98">
        <v>54</v>
      </c>
      <c r="DG150" s="98">
        <v>45</v>
      </c>
      <c r="DH150" s="98">
        <v>57</v>
      </c>
      <c r="DI150" s="98">
        <v>40</v>
      </c>
      <c r="DJ150" s="98">
        <v>43</v>
      </c>
      <c r="DK150" s="98">
        <v>42</v>
      </c>
      <c r="DL150" s="98">
        <v>38</v>
      </c>
      <c r="DM150" s="568">
        <f t="shared" si="62"/>
        <v>590</v>
      </c>
      <c r="DN150" s="485">
        <f t="shared" si="63"/>
        <v>555</v>
      </c>
      <c r="DO150" s="474">
        <f t="shared" si="64"/>
        <v>520</v>
      </c>
      <c r="DP150" s="363">
        <f t="shared" si="61"/>
        <v>-6.3063063063063085</v>
      </c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  <c r="EF150" s="231"/>
      <c r="EG150" s="231"/>
      <c r="EH150" s="231"/>
      <c r="EI150" s="231"/>
      <c r="EJ150" s="231"/>
      <c r="EK150" s="231"/>
      <c r="EL150" s="231"/>
      <c r="EM150" s="231"/>
    </row>
    <row r="151" spans="1:3421" ht="20.100000000000001" customHeight="1" x14ac:dyDescent="0.25">
      <c r="A151" s="536"/>
      <c r="B151" s="170" t="s">
        <v>13</v>
      </c>
      <c r="C151" s="129" t="s">
        <v>134</v>
      </c>
      <c r="D151" s="184">
        <v>1</v>
      </c>
      <c r="E151" s="185">
        <v>1</v>
      </c>
      <c r="F151" s="185">
        <v>1</v>
      </c>
      <c r="G151" s="185">
        <v>1</v>
      </c>
      <c r="H151" s="185">
        <v>2</v>
      </c>
      <c r="I151" s="185">
        <v>2</v>
      </c>
      <c r="J151" s="185">
        <v>1</v>
      </c>
      <c r="K151" s="185">
        <v>2</v>
      </c>
      <c r="L151" s="185">
        <v>1</v>
      </c>
      <c r="M151" s="185">
        <v>1</v>
      </c>
      <c r="N151" s="185">
        <v>1</v>
      </c>
      <c r="O151" s="185">
        <v>1</v>
      </c>
      <c r="P151" s="168">
        <v>15</v>
      </c>
      <c r="Q151" s="177">
        <v>1</v>
      </c>
      <c r="R151" s="177">
        <v>1</v>
      </c>
      <c r="S151" s="177">
        <v>1</v>
      </c>
      <c r="T151" s="177">
        <v>1</v>
      </c>
      <c r="U151" s="177">
        <v>1</v>
      </c>
      <c r="V151" s="177">
        <v>1</v>
      </c>
      <c r="W151" s="177">
        <v>1</v>
      </c>
      <c r="X151" s="177">
        <v>1</v>
      </c>
      <c r="Y151" s="177">
        <v>1</v>
      </c>
      <c r="Z151" s="188">
        <v>1</v>
      </c>
      <c r="AA151" s="188">
        <v>1</v>
      </c>
      <c r="AB151" s="188">
        <v>1</v>
      </c>
      <c r="AC151" s="168">
        <v>12</v>
      </c>
      <c r="AD151" s="178">
        <v>1</v>
      </c>
      <c r="AE151" s="178">
        <v>1</v>
      </c>
      <c r="AF151" s="178">
        <v>1</v>
      </c>
      <c r="AG151" s="178">
        <v>1</v>
      </c>
      <c r="AH151" s="178">
        <v>1</v>
      </c>
      <c r="AI151" s="178">
        <v>1</v>
      </c>
      <c r="AJ151" s="178">
        <v>3</v>
      </c>
      <c r="AK151" s="178">
        <v>1</v>
      </c>
      <c r="AL151" s="178">
        <v>1</v>
      </c>
      <c r="AM151" s="238">
        <v>1</v>
      </c>
      <c r="AN151" s="238">
        <v>1</v>
      </c>
      <c r="AO151" s="238">
        <v>1</v>
      </c>
      <c r="AP151" s="137">
        <v>1</v>
      </c>
      <c r="AQ151" s="98">
        <v>1</v>
      </c>
      <c r="AR151" s="98">
        <v>1</v>
      </c>
      <c r="AS151" s="98">
        <v>1</v>
      </c>
      <c r="AT151" s="98">
        <v>2</v>
      </c>
      <c r="AU151" s="98">
        <v>1</v>
      </c>
      <c r="AV151" s="98">
        <v>1</v>
      </c>
      <c r="AW151" s="98">
        <v>1</v>
      </c>
      <c r="AX151" s="98">
        <v>0</v>
      </c>
      <c r="AY151" s="98">
        <v>2</v>
      </c>
      <c r="AZ151" s="98">
        <v>1</v>
      </c>
      <c r="BA151" s="98">
        <v>1</v>
      </c>
      <c r="BB151" s="137">
        <v>1</v>
      </c>
      <c r="BC151" s="98">
        <v>1</v>
      </c>
      <c r="BD151" s="98">
        <v>1</v>
      </c>
      <c r="BE151" s="98">
        <v>1</v>
      </c>
      <c r="BF151" s="98">
        <v>2</v>
      </c>
      <c r="BG151" s="98">
        <v>1</v>
      </c>
      <c r="BH151" s="98">
        <v>1</v>
      </c>
      <c r="BI151" s="98">
        <v>2</v>
      </c>
      <c r="BJ151" s="98">
        <v>3</v>
      </c>
      <c r="BK151" s="98">
        <v>2</v>
      </c>
      <c r="BL151" s="98">
        <v>1</v>
      </c>
      <c r="BM151" s="98">
        <v>1</v>
      </c>
      <c r="BN151" s="433">
        <f t="shared" si="65"/>
        <v>17</v>
      </c>
      <c r="BO151" s="98">
        <v>1</v>
      </c>
      <c r="BP151" s="98">
        <v>1</v>
      </c>
      <c r="BQ151" s="98">
        <v>1</v>
      </c>
      <c r="BR151" s="98">
        <v>1</v>
      </c>
      <c r="BS151" s="98">
        <v>1</v>
      </c>
      <c r="BT151" s="98">
        <v>1</v>
      </c>
      <c r="BU151" s="98">
        <v>1</v>
      </c>
      <c r="BV151" s="98">
        <v>1</v>
      </c>
      <c r="BW151" s="98">
        <v>0</v>
      </c>
      <c r="BX151" s="98">
        <v>0</v>
      </c>
      <c r="BY151" s="98">
        <v>0</v>
      </c>
      <c r="BZ151" s="98">
        <v>0</v>
      </c>
      <c r="CA151" s="472">
        <f t="shared" si="33"/>
        <v>8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f t="shared" si="73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f t="shared" si="71"/>
        <v>0</v>
      </c>
      <c r="DB151" s="137">
        <v>0</v>
      </c>
      <c r="DC151" s="98">
        <v>0</v>
      </c>
      <c r="DD151" s="98">
        <v>0</v>
      </c>
      <c r="DE151" s="98">
        <v>0</v>
      </c>
      <c r="DF151" s="98">
        <v>0</v>
      </c>
      <c r="DG151" s="98">
        <v>0</v>
      </c>
      <c r="DH151" s="98">
        <v>0</v>
      </c>
      <c r="DI151" s="98">
        <v>0</v>
      </c>
      <c r="DJ151" s="98">
        <v>0</v>
      </c>
      <c r="DK151" s="98">
        <v>0</v>
      </c>
      <c r="DL151" s="98">
        <v>0</v>
      </c>
      <c r="DM151" s="568">
        <f t="shared" si="62"/>
        <v>0</v>
      </c>
      <c r="DN151" s="485">
        <f t="shared" si="63"/>
        <v>0</v>
      </c>
      <c r="DO151" s="474">
        <f t="shared" si="64"/>
        <v>0</v>
      </c>
      <c r="DP151" s="363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  <c r="EG151" s="231"/>
      <c r="EH151" s="231"/>
      <c r="EI151" s="231"/>
      <c r="EJ151" s="231"/>
      <c r="EK151" s="231"/>
      <c r="EL151" s="231"/>
      <c r="EM151" s="231"/>
    </row>
    <row r="152" spans="1:3421" ht="20.100000000000001" customHeight="1" x14ac:dyDescent="0.25">
      <c r="A152" s="536"/>
      <c r="B152" s="170" t="s">
        <v>14</v>
      </c>
      <c r="C152" s="129" t="s">
        <v>135</v>
      </c>
      <c r="D152" s="184">
        <v>0</v>
      </c>
      <c r="E152" s="185">
        <v>0</v>
      </c>
      <c r="F152" s="185">
        <v>0</v>
      </c>
      <c r="G152" s="185">
        <v>0</v>
      </c>
      <c r="H152" s="185">
        <v>0</v>
      </c>
      <c r="I152" s="185">
        <v>0</v>
      </c>
      <c r="J152" s="185">
        <v>0</v>
      </c>
      <c r="K152" s="185">
        <v>0</v>
      </c>
      <c r="L152" s="185">
        <v>0</v>
      </c>
      <c r="M152" s="185">
        <v>0</v>
      </c>
      <c r="N152" s="185">
        <v>0</v>
      </c>
      <c r="O152" s="185">
        <v>0</v>
      </c>
      <c r="P152" s="168">
        <v>0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0</v>
      </c>
      <c r="AB152" s="188">
        <v>0</v>
      </c>
      <c r="AC152" s="168">
        <v>0</v>
      </c>
      <c r="AD152" s="178">
        <v>0</v>
      </c>
      <c r="AE152" s="178">
        <v>0</v>
      </c>
      <c r="AF152" s="178">
        <v>0</v>
      </c>
      <c r="AG152" s="178">
        <v>0</v>
      </c>
      <c r="AH152" s="178">
        <v>0</v>
      </c>
      <c r="AI152" s="178">
        <v>0</v>
      </c>
      <c r="AJ152" s="178">
        <v>0</v>
      </c>
      <c r="AK152" s="178">
        <v>0</v>
      </c>
      <c r="AL152" s="178">
        <v>0</v>
      </c>
      <c r="AM152" s="238">
        <v>0</v>
      </c>
      <c r="AN152" s="238">
        <v>0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3">
        <f t="shared" si="65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f t="shared" si="33"/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0</v>
      </c>
      <c r="CL152" s="98">
        <v>0</v>
      </c>
      <c r="CM152" s="241">
        <v>0</v>
      </c>
      <c r="CN152" s="433">
        <f t="shared" si="73"/>
        <v>0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f t="shared" si="71"/>
        <v>0</v>
      </c>
      <c r="DB152" s="137">
        <v>0</v>
      </c>
      <c r="DC152" s="98">
        <v>0</v>
      </c>
      <c r="DD152" s="98">
        <v>0</v>
      </c>
      <c r="DE152" s="98">
        <v>0</v>
      </c>
      <c r="DF152" s="98">
        <v>0</v>
      </c>
      <c r="DG152" s="98">
        <v>0</v>
      </c>
      <c r="DH152" s="98">
        <v>0</v>
      </c>
      <c r="DI152" s="98">
        <v>0</v>
      </c>
      <c r="DJ152" s="98">
        <v>0</v>
      </c>
      <c r="DK152" s="98">
        <v>0</v>
      </c>
      <c r="DL152" s="98">
        <v>0</v>
      </c>
      <c r="DM152" s="568">
        <f t="shared" si="62"/>
        <v>0</v>
      </c>
      <c r="DN152" s="485">
        <f t="shared" si="63"/>
        <v>0</v>
      </c>
      <c r="DO152" s="474">
        <f t="shared" si="64"/>
        <v>0</v>
      </c>
      <c r="DP152" s="363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  <c r="EG152" s="231"/>
      <c r="EH152" s="231"/>
      <c r="EI152" s="231"/>
      <c r="EJ152" s="231"/>
      <c r="EK152" s="231"/>
      <c r="EL152" s="231"/>
      <c r="EM152" s="231"/>
    </row>
    <row r="153" spans="1:3421" ht="20.100000000000001" customHeight="1" x14ac:dyDescent="0.25">
      <c r="A153" s="536"/>
      <c r="B153" s="170" t="s">
        <v>15</v>
      </c>
      <c r="C153" s="171" t="s">
        <v>16</v>
      </c>
      <c r="D153" s="184">
        <v>0</v>
      </c>
      <c r="E153" s="185">
        <v>0</v>
      </c>
      <c r="F153" s="185">
        <v>1</v>
      </c>
      <c r="G153" s="185">
        <v>1</v>
      </c>
      <c r="H153" s="185">
        <v>2</v>
      </c>
      <c r="I153" s="185">
        <v>0</v>
      </c>
      <c r="J153" s="185">
        <v>0</v>
      </c>
      <c r="K153" s="185">
        <v>0</v>
      </c>
      <c r="L153" s="185">
        <v>0</v>
      </c>
      <c r="M153" s="185">
        <v>1</v>
      </c>
      <c r="N153" s="185">
        <v>0</v>
      </c>
      <c r="O153" s="185">
        <v>0</v>
      </c>
      <c r="P153" s="168">
        <v>5</v>
      </c>
      <c r="Q153" s="177">
        <v>0</v>
      </c>
      <c r="R153" s="177">
        <v>0</v>
      </c>
      <c r="S153" s="177">
        <v>0</v>
      </c>
      <c r="T153" s="177">
        <v>0</v>
      </c>
      <c r="U153" s="177">
        <v>0</v>
      </c>
      <c r="V153" s="177">
        <v>0</v>
      </c>
      <c r="W153" s="177">
        <v>0</v>
      </c>
      <c r="X153" s="177">
        <v>0</v>
      </c>
      <c r="Y153" s="177">
        <v>0</v>
      </c>
      <c r="Z153" s="188">
        <v>0</v>
      </c>
      <c r="AA153" s="188">
        <v>12</v>
      </c>
      <c r="AB153" s="188">
        <v>148</v>
      </c>
      <c r="AC153" s="168">
        <v>160</v>
      </c>
      <c r="AD153" s="178">
        <v>5</v>
      </c>
      <c r="AE153" s="178">
        <v>2</v>
      </c>
      <c r="AF153" s="178">
        <v>3</v>
      </c>
      <c r="AG153" s="178">
        <v>4</v>
      </c>
      <c r="AH153" s="178">
        <v>18</v>
      </c>
      <c r="AI153" s="178">
        <v>5</v>
      </c>
      <c r="AJ153" s="178">
        <v>24</v>
      </c>
      <c r="AK153" s="178">
        <v>58</v>
      </c>
      <c r="AL153" s="178">
        <v>21</v>
      </c>
      <c r="AM153" s="238">
        <v>5</v>
      </c>
      <c r="AN153" s="238">
        <v>1</v>
      </c>
      <c r="AO153" s="238">
        <v>0</v>
      </c>
      <c r="AP153" s="137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7">
        <v>1</v>
      </c>
      <c r="BC153" s="98">
        <v>4</v>
      </c>
      <c r="BD153" s="98">
        <v>2</v>
      </c>
      <c r="BE153" s="98">
        <v>1</v>
      </c>
      <c r="BF153" s="98">
        <v>0</v>
      </c>
      <c r="BG153" s="98">
        <v>1</v>
      </c>
      <c r="BH153" s="98">
        <v>1</v>
      </c>
      <c r="BI153" s="98">
        <v>0</v>
      </c>
      <c r="BJ153" s="98">
        <v>0</v>
      </c>
      <c r="BK153" s="98">
        <v>2</v>
      </c>
      <c r="BL153" s="98">
        <v>2</v>
      </c>
      <c r="BM153" s="98">
        <v>0</v>
      </c>
      <c r="BN153" s="433">
        <f t="shared" si="65"/>
        <v>14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0</v>
      </c>
      <c r="CA153" s="472">
        <f t="shared" si="33"/>
        <v>0</v>
      </c>
      <c r="CB153" s="137">
        <v>0</v>
      </c>
      <c r="CC153" s="98">
        <v>0</v>
      </c>
      <c r="CD153" s="98">
        <v>0</v>
      </c>
      <c r="CE153" s="98">
        <v>0</v>
      </c>
      <c r="CF153" s="98">
        <v>0</v>
      </c>
      <c r="CG153" s="98">
        <v>0</v>
      </c>
      <c r="CH153" s="98">
        <v>0</v>
      </c>
      <c r="CI153" s="98">
        <v>0</v>
      </c>
      <c r="CJ153" s="98">
        <v>0</v>
      </c>
      <c r="CK153" s="98">
        <v>2</v>
      </c>
      <c r="CL153" s="98">
        <v>0</v>
      </c>
      <c r="CM153" s="241">
        <v>0</v>
      </c>
      <c r="CN153" s="433">
        <f t="shared" si="73"/>
        <v>2</v>
      </c>
      <c r="CO153" s="98">
        <v>0</v>
      </c>
      <c r="CP153" s="98">
        <v>0</v>
      </c>
      <c r="CQ153" s="98">
        <v>0</v>
      </c>
      <c r="CR153" s="98">
        <v>0</v>
      </c>
      <c r="CS153" s="98">
        <v>0</v>
      </c>
      <c r="CT153" s="98">
        <v>0</v>
      </c>
      <c r="CU153" s="98">
        <v>0</v>
      </c>
      <c r="CV153" s="98">
        <v>0</v>
      </c>
      <c r="CW153" s="98">
        <v>0</v>
      </c>
      <c r="CX153" s="98">
        <v>0</v>
      </c>
      <c r="CY153" s="98">
        <v>0</v>
      </c>
      <c r="CZ153" s="98">
        <v>0</v>
      </c>
      <c r="DA153" s="472">
        <f t="shared" si="71"/>
        <v>0</v>
      </c>
      <c r="DB153" s="137">
        <v>0</v>
      </c>
      <c r="DC153" s="98">
        <v>1</v>
      </c>
      <c r="DD153" s="98">
        <v>0</v>
      </c>
      <c r="DE153" s="98">
        <v>0</v>
      </c>
      <c r="DF153" s="98">
        <v>0</v>
      </c>
      <c r="DG153" s="98">
        <v>0</v>
      </c>
      <c r="DH153" s="98">
        <v>0</v>
      </c>
      <c r="DI153" s="98">
        <v>0</v>
      </c>
      <c r="DJ153" s="98">
        <v>0</v>
      </c>
      <c r="DK153" s="98">
        <v>0</v>
      </c>
      <c r="DL153" s="98">
        <v>0</v>
      </c>
      <c r="DM153" s="568">
        <f t="shared" si="62"/>
        <v>2</v>
      </c>
      <c r="DN153" s="485">
        <f t="shared" si="63"/>
        <v>0</v>
      </c>
      <c r="DO153" s="474">
        <f t="shared" si="64"/>
        <v>1</v>
      </c>
      <c r="DP153" s="363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  <c r="EG153" s="231"/>
      <c r="EH153" s="231"/>
      <c r="EI153" s="231"/>
      <c r="EJ153" s="231"/>
      <c r="EK153" s="231"/>
      <c r="EL153" s="231"/>
      <c r="EM153" s="231"/>
    </row>
    <row r="154" spans="1:3421" ht="20.100000000000001" customHeight="1" x14ac:dyDescent="0.25">
      <c r="A154" s="536"/>
      <c r="B154" s="170" t="s">
        <v>19</v>
      </c>
      <c r="C154" s="171" t="s">
        <v>20</v>
      </c>
      <c r="D154" s="184">
        <v>258</v>
      </c>
      <c r="E154" s="185">
        <v>208</v>
      </c>
      <c r="F154" s="185">
        <v>237</v>
      </c>
      <c r="G154" s="185">
        <v>235</v>
      </c>
      <c r="H154" s="185">
        <v>218</v>
      </c>
      <c r="I154" s="185">
        <v>224</v>
      </c>
      <c r="J154" s="185">
        <v>253</v>
      </c>
      <c r="K154" s="185">
        <v>234</v>
      </c>
      <c r="L154" s="185">
        <v>248</v>
      </c>
      <c r="M154" s="185">
        <v>231</v>
      </c>
      <c r="N154" s="185">
        <v>234</v>
      </c>
      <c r="O154" s="185">
        <v>260</v>
      </c>
      <c r="P154" s="168">
        <v>2840</v>
      </c>
      <c r="Q154" s="177">
        <v>214</v>
      </c>
      <c r="R154" s="177">
        <v>207</v>
      </c>
      <c r="S154" s="177">
        <v>263</v>
      </c>
      <c r="T154" s="177">
        <v>254</v>
      </c>
      <c r="U154" s="177">
        <v>246</v>
      </c>
      <c r="V154" s="177">
        <v>226</v>
      </c>
      <c r="W154" s="177">
        <v>238</v>
      </c>
      <c r="X154" s="177">
        <v>238</v>
      </c>
      <c r="Y154" s="177">
        <v>246</v>
      </c>
      <c r="Z154" s="188">
        <v>233</v>
      </c>
      <c r="AA154" s="188">
        <v>238</v>
      </c>
      <c r="AB154" s="188">
        <v>250</v>
      </c>
      <c r="AC154" s="168">
        <v>2853</v>
      </c>
      <c r="AD154" s="178">
        <v>227</v>
      </c>
      <c r="AE154" s="178">
        <v>235</v>
      </c>
      <c r="AF154" s="178">
        <v>237</v>
      </c>
      <c r="AG154" s="178">
        <v>249</v>
      </c>
      <c r="AH154" s="178">
        <v>264</v>
      </c>
      <c r="AI154" s="178">
        <v>254</v>
      </c>
      <c r="AJ154" s="178">
        <v>276</v>
      </c>
      <c r="AK154" s="178">
        <v>409</v>
      </c>
      <c r="AL154" s="178">
        <v>401</v>
      </c>
      <c r="AM154" s="238">
        <v>342</v>
      </c>
      <c r="AN154" s="238">
        <v>385</v>
      </c>
      <c r="AO154" s="238">
        <v>385</v>
      </c>
      <c r="AP154" s="137">
        <v>350</v>
      </c>
      <c r="AQ154" s="98">
        <v>368</v>
      </c>
      <c r="AR154" s="98">
        <v>416</v>
      </c>
      <c r="AS154" s="98">
        <v>364</v>
      </c>
      <c r="AT154" s="98">
        <v>437</v>
      </c>
      <c r="AU154" s="98">
        <v>380</v>
      </c>
      <c r="AV154" s="98">
        <v>409</v>
      </c>
      <c r="AW154" s="98">
        <v>418</v>
      </c>
      <c r="AX154" s="98">
        <v>391</v>
      </c>
      <c r="AY154" s="98">
        <v>462</v>
      </c>
      <c r="AZ154" s="98">
        <v>386</v>
      </c>
      <c r="BA154" s="98">
        <v>416</v>
      </c>
      <c r="BB154" s="137">
        <v>403</v>
      </c>
      <c r="BC154" s="98">
        <v>351</v>
      </c>
      <c r="BD154" s="98">
        <v>379</v>
      </c>
      <c r="BE154" s="98">
        <v>442</v>
      </c>
      <c r="BF154" s="98">
        <v>446</v>
      </c>
      <c r="BG154" s="98">
        <v>403</v>
      </c>
      <c r="BH154" s="98">
        <v>467</v>
      </c>
      <c r="BI154" s="98">
        <v>453</v>
      </c>
      <c r="BJ154" s="98">
        <v>442</v>
      </c>
      <c r="BK154" s="98">
        <v>476</v>
      </c>
      <c r="BL154" s="98">
        <v>448</v>
      </c>
      <c r="BM154" s="98">
        <v>453</v>
      </c>
      <c r="BN154" s="433">
        <f t="shared" si="65"/>
        <v>5163</v>
      </c>
      <c r="BO154" s="98">
        <v>433</v>
      </c>
      <c r="BP154" s="98">
        <v>437</v>
      </c>
      <c r="BQ154" s="98">
        <v>404</v>
      </c>
      <c r="BR154" s="98">
        <v>474</v>
      </c>
      <c r="BS154" s="98">
        <v>448</v>
      </c>
      <c r="BT154" s="98">
        <v>444</v>
      </c>
      <c r="BU154" s="98">
        <v>487</v>
      </c>
      <c r="BV154" s="98">
        <v>451</v>
      </c>
      <c r="BW154" s="98">
        <v>502</v>
      </c>
      <c r="BX154" s="98">
        <v>504</v>
      </c>
      <c r="BY154" s="98">
        <v>412</v>
      </c>
      <c r="BZ154" s="98">
        <v>495</v>
      </c>
      <c r="CA154" s="472">
        <f t="shared" si="33"/>
        <v>5491</v>
      </c>
      <c r="CB154" s="137">
        <v>412</v>
      </c>
      <c r="CC154" s="98">
        <v>367</v>
      </c>
      <c r="CD154" s="98">
        <v>461</v>
      </c>
      <c r="CE154" s="98">
        <v>480</v>
      </c>
      <c r="CF154" s="98">
        <v>421</v>
      </c>
      <c r="CG154" s="98">
        <v>415</v>
      </c>
      <c r="CH154" s="98">
        <v>483</v>
      </c>
      <c r="CI154" s="98">
        <v>419</v>
      </c>
      <c r="CJ154" s="98">
        <v>462</v>
      </c>
      <c r="CK154" s="98">
        <v>454</v>
      </c>
      <c r="CL154" s="98">
        <v>442</v>
      </c>
      <c r="CM154" s="241">
        <v>475</v>
      </c>
      <c r="CN154" s="433">
        <f t="shared" si="73"/>
        <v>5291</v>
      </c>
      <c r="CO154" s="98">
        <v>408</v>
      </c>
      <c r="CP154" s="98">
        <v>389</v>
      </c>
      <c r="CQ154" s="98">
        <v>481</v>
      </c>
      <c r="CR154" s="98">
        <v>458</v>
      </c>
      <c r="CS154" s="98">
        <v>435</v>
      </c>
      <c r="CT154" s="98">
        <v>479</v>
      </c>
      <c r="CU154" s="98">
        <v>469</v>
      </c>
      <c r="CV154" s="98">
        <v>490</v>
      </c>
      <c r="CW154" s="98">
        <v>471</v>
      </c>
      <c r="CX154" s="98">
        <v>496</v>
      </c>
      <c r="CY154" s="98">
        <v>466</v>
      </c>
      <c r="CZ154" s="98">
        <v>477</v>
      </c>
      <c r="DA154" s="472">
        <f t="shared" si="71"/>
        <v>5519</v>
      </c>
      <c r="DB154" s="137">
        <v>466</v>
      </c>
      <c r="DC154" s="98">
        <v>407</v>
      </c>
      <c r="DD154" s="98">
        <v>526</v>
      </c>
      <c r="DE154" s="98">
        <v>446</v>
      </c>
      <c r="DF154" s="98">
        <v>525</v>
      </c>
      <c r="DG154" s="98">
        <v>490</v>
      </c>
      <c r="DH154" s="98">
        <v>523</v>
      </c>
      <c r="DI154" s="98">
        <v>496</v>
      </c>
      <c r="DJ154" s="98">
        <v>479</v>
      </c>
      <c r="DK154" s="98">
        <v>496</v>
      </c>
      <c r="DL154" s="98">
        <v>489</v>
      </c>
      <c r="DM154" s="568">
        <f t="shared" si="62"/>
        <v>4816</v>
      </c>
      <c r="DN154" s="485">
        <f t="shared" si="63"/>
        <v>5042</v>
      </c>
      <c r="DO154" s="474">
        <f t="shared" si="64"/>
        <v>5343</v>
      </c>
      <c r="DP154" s="363">
        <f t="shared" ref="DP154:DP158" si="74">((DO154/DN154)-1)*100</f>
        <v>5.9698532328441134</v>
      </c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  <c r="EG154" s="231"/>
      <c r="EH154" s="231"/>
      <c r="EI154" s="231"/>
      <c r="EJ154" s="231"/>
      <c r="EK154" s="231"/>
      <c r="EL154" s="231"/>
      <c r="EM154" s="231"/>
    </row>
    <row r="155" spans="1:3421" ht="20.100000000000001" customHeight="1" x14ac:dyDescent="0.25">
      <c r="A155" s="536"/>
      <c r="B155" s="110" t="s">
        <v>26</v>
      </c>
      <c r="C155" s="129" t="s">
        <v>124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f t="shared" si="65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29</v>
      </c>
      <c r="BX155" s="98">
        <v>56</v>
      </c>
      <c r="BY155" s="98">
        <v>28</v>
      </c>
      <c r="BZ155" s="98">
        <v>23</v>
      </c>
      <c r="CA155" s="472">
        <f t="shared" si="33"/>
        <v>136</v>
      </c>
      <c r="CB155" s="137">
        <v>34</v>
      </c>
      <c r="CC155" s="98">
        <v>8</v>
      </c>
      <c r="CD155" s="98">
        <v>1</v>
      </c>
      <c r="CE155" s="98">
        <v>2</v>
      </c>
      <c r="CF155" s="98">
        <v>1</v>
      </c>
      <c r="CG155" s="98">
        <v>0</v>
      </c>
      <c r="CH155" s="98">
        <v>3</v>
      </c>
      <c r="CI155" s="98">
        <v>10</v>
      </c>
      <c r="CJ155" s="98">
        <v>4</v>
      </c>
      <c r="CK155" s="98">
        <v>7</v>
      </c>
      <c r="CL155" s="98">
        <v>8</v>
      </c>
      <c r="CM155" s="241">
        <v>23</v>
      </c>
      <c r="CN155" s="433">
        <f t="shared" si="73"/>
        <v>101</v>
      </c>
      <c r="CO155" s="98">
        <v>7</v>
      </c>
      <c r="CP155" s="98">
        <v>15</v>
      </c>
      <c r="CQ155" s="98">
        <v>26</v>
      </c>
      <c r="CR155" s="98">
        <v>18</v>
      </c>
      <c r="CS155" s="98">
        <v>22</v>
      </c>
      <c r="CT155" s="98">
        <v>20</v>
      </c>
      <c r="CU155" s="98">
        <v>25</v>
      </c>
      <c r="CV155" s="98">
        <v>34</v>
      </c>
      <c r="CW155" s="98">
        <v>29</v>
      </c>
      <c r="CX155" s="98">
        <v>25</v>
      </c>
      <c r="CY155" s="98">
        <v>38</v>
      </c>
      <c r="CZ155" s="98">
        <v>19</v>
      </c>
      <c r="DA155" s="472">
        <f t="shared" si="71"/>
        <v>278</v>
      </c>
      <c r="DB155" s="137">
        <v>13</v>
      </c>
      <c r="DC155" s="98">
        <v>13</v>
      </c>
      <c r="DD155" s="98">
        <v>13</v>
      </c>
      <c r="DE155" s="98">
        <v>37</v>
      </c>
      <c r="DF155" s="98">
        <v>57</v>
      </c>
      <c r="DG155" s="98">
        <v>60</v>
      </c>
      <c r="DH155" s="98">
        <v>71</v>
      </c>
      <c r="DI155" s="98">
        <v>67</v>
      </c>
      <c r="DJ155" s="98">
        <v>38</v>
      </c>
      <c r="DK155" s="98">
        <v>36</v>
      </c>
      <c r="DL155" s="98">
        <v>18</v>
      </c>
      <c r="DM155" s="568">
        <f t="shared" si="62"/>
        <v>78</v>
      </c>
      <c r="DN155" s="485">
        <f t="shared" si="63"/>
        <v>259</v>
      </c>
      <c r="DO155" s="474">
        <f t="shared" si="64"/>
        <v>423</v>
      </c>
      <c r="DP155" s="363">
        <f t="shared" si="74"/>
        <v>63.320463320463325</v>
      </c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  <c r="EG155" s="231"/>
      <c r="EH155" s="231"/>
      <c r="EI155" s="231"/>
      <c r="EJ155" s="231"/>
      <c r="EK155" s="231"/>
      <c r="EL155" s="231"/>
      <c r="EM155" s="231"/>
    </row>
    <row r="156" spans="1:3421" ht="20.100000000000001" customHeight="1" x14ac:dyDescent="0.25">
      <c r="A156" s="536"/>
      <c r="B156" s="110" t="s">
        <v>150</v>
      </c>
      <c r="C156" s="129" t="s">
        <v>154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f t="shared" si="65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305</v>
      </c>
      <c r="CA156" s="472">
        <f t="shared" si="33"/>
        <v>305</v>
      </c>
      <c r="CB156" s="137">
        <v>301</v>
      </c>
      <c r="CC156" s="98">
        <v>279</v>
      </c>
      <c r="CD156" s="98">
        <v>322</v>
      </c>
      <c r="CE156" s="98">
        <v>289</v>
      </c>
      <c r="CF156" s="98">
        <v>292</v>
      </c>
      <c r="CG156" s="98">
        <v>312</v>
      </c>
      <c r="CH156" s="98">
        <v>340</v>
      </c>
      <c r="CI156" s="98">
        <v>331</v>
      </c>
      <c r="CJ156" s="98">
        <v>333</v>
      </c>
      <c r="CK156" s="98">
        <v>347</v>
      </c>
      <c r="CL156" s="98">
        <v>302</v>
      </c>
      <c r="CM156" s="241">
        <v>338</v>
      </c>
      <c r="CN156" s="433">
        <f t="shared" si="73"/>
        <v>3786</v>
      </c>
      <c r="CO156" s="98">
        <v>281</v>
      </c>
      <c r="CP156" s="98">
        <v>264</v>
      </c>
      <c r="CQ156" s="98">
        <v>311</v>
      </c>
      <c r="CR156" s="98">
        <v>293</v>
      </c>
      <c r="CS156" s="98">
        <v>306</v>
      </c>
      <c r="CT156" s="98">
        <v>311</v>
      </c>
      <c r="CU156" s="98">
        <v>297</v>
      </c>
      <c r="CV156" s="98">
        <v>332</v>
      </c>
      <c r="CW156" s="98">
        <v>327</v>
      </c>
      <c r="CX156" s="98">
        <v>312</v>
      </c>
      <c r="CY156" s="98">
        <v>316</v>
      </c>
      <c r="CZ156" s="98">
        <v>325</v>
      </c>
      <c r="DA156" s="472">
        <f t="shared" si="71"/>
        <v>3675</v>
      </c>
      <c r="DB156" s="137">
        <v>307</v>
      </c>
      <c r="DC156" s="98">
        <v>270</v>
      </c>
      <c r="DD156" s="98">
        <v>364</v>
      </c>
      <c r="DE156" s="98">
        <v>311</v>
      </c>
      <c r="DF156" s="98">
        <v>371</v>
      </c>
      <c r="DG156" s="98">
        <v>353</v>
      </c>
      <c r="DH156" s="98">
        <v>326</v>
      </c>
      <c r="DI156" s="98">
        <v>368</v>
      </c>
      <c r="DJ156" s="98">
        <v>346</v>
      </c>
      <c r="DK156" s="98">
        <v>386</v>
      </c>
      <c r="DL156" s="98">
        <v>372</v>
      </c>
      <c r="DM156" s="568">
        <f t="shared" si="62"/>
        <v>3448</v>
      </c>
      <c r="DN156" s="485">
        <f t="shared" si="63"/>
        <v>3350</v>
      </c>
      <c r="DO156" s="474">
        <f t="shared" si="64"/>
        <v>3774</v>
      </c>
      <c r="DP156" s="363">
        <f t="shared" si="74"/>
        <v>12.656716417910442</v>
      </c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  <c r="EG156" s="231"/>
      <c r="EH156" s="231"/>
      <c r="EI156" s="231"/>
      <c r="EJ156" s="231"/>
      <c r="EK156" s="231"/>
      <c r="EL156" s="231"/>
      <c r="EM156" s="231"/>
    </row>
    <row r="157" spans="1:3421" ht="20.100000000000001" customHeight="1" x14ac:dyDescent="0.25">
      <c r="A157" s="536"/>
      <c r="B157" s="110" t="s">
        <v>148</v>
      </c>
      <c r="C157" s="129" t="s">
        <v>153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f t="shared" si="65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66</v>
      </c>
      <c r="CA157" s="472">
        <f t="shared" si="33"/>
        <v>66</v>
      </c>
      <c r="CB157" s="137">
        <v>59</v>
      </c>
      <c r="CC157" s="98">
        <v>57</v>
      </c>
      <c r="CD157" s="98">
        <v>73</v>
      </c>
      <c r="CE157" s="98">
        <v>65</v>
      </c>
      <c r="CF157" s="98">
        <v>66</v>
      </c>
      <c r="CG157" s="98">
        <v>84</v>
      </c>
      <c r="CH157" s="98">
        <v>82</v>
      </c>
      <c r="CI157" s="98">
        <v>64</v>
      </c>
      <c r="CJ157" s="98">
        <v>69</v>
      </c>
      <c r="CK157" s="98">
        <v>65</v>
      </c>
      <c r="CL157" s="98">
        <v>52</v>
      </c>
      <c r="CM157" s="241">
        <v>58</v>
      </c>
      <c r="CN157" s="433">
        <f t="shared" si="73"/>
        <v>794</v>
      </c>
      <c r="CO157" s="98">
        <v>75</v>
      </c>
      <c r="CP157" s="98">
        <v>70</v>
      </c>
      <c r="CQ157" s="98">
        <v>67</v>
      </c>
      <c r="CR157" s="98">
        <v>56</v>
      </c>
      <c r="CS157" s="98">
        <v>56</v>
      </c>
      <c r="CT157" s="98">
        <v>61</v>
      </c>
      <c r="CU157" s="98">
        <v>58</v>
      </c>
      <c r="CV157" s="98">
        <v>63</v>
      </c>
      <c r="CW157" s="98">
        <v>51</v>
      </c>
      <c r="CX157" s="98">
        <v>52</v>
      </c>
      <c r="CY157" s="98">
        <v>53</v>
      </c>
      <c r="CZ157" s="98">
        <v>67</v>
      </c>
      <c r="DA157" s="472">
        <f t="shared" si="71"/>
        <v>729</v>
      </c>
      <c r="DB157" s="137">
        <v>52</v>
      </c>
      <c r="DC157" s="98">
        <v>49</v>
      </c>
      <c r="DD157" s="98">
        <v>62</v>
      </c>
      <c r="DE157" s="98">
        <v>51</v>
      </c>
      <c r="DF157" s="98">
        <v>50</v>
      </c>
      <c r="DG157" s="98">
        <v>48</v>
      </c>
      <c r="DH157" s="98">
        <v>46</v>
      </c>
      <c r="DI157" s="98">
        <v>56</v>
      </c>
      <c r="DJ157" s="98">
        <v>54</v>
      </c>
      <c r="DK157" s="98">
        <v>66</v>
      </c>
      <c r="DL157" s="98">
        <v>52</v>
      </c>
      <c r="DM157" s="568">
        <f t="shared" si="62"/>
        <v>736</v>
      </c>
      <c r="DN157" s="485">
        <f t="shared" si="63"/>
        <v>662</v>
      </c>
      <c r="DO157" s="474">
        <f t="shared" si="64"/>
        <v>586</v>
      </c>
      <c r="DP157" s="363">
        <f t="shared" si="74"/>
        <v>-11.480362537764355</v>
      </c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  <c r="EG157" s="231"/>
      <c r="EH157" s="231"/>
      <c r="EI157" s="231"/>
      <c r="EJ157" s="231"/>
      <c r="EK157" s="231"/>
      <c r="EL157" s="231"/>
      <c r="EM157" s="231"/>
    </row>
    <row r="158" spans="1:3421" ht="20.100000000000001" customHeight="1" x14ac:dyDescent="0.25">
      <c r="A158" s="536"/>
      <c r="B158" s="110" t="s">
        <v>151</v>
      </c>
      <c r="C158" s="129" t="s">
        <v>155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f t="shared" si="65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0</v>
      </c>
      <c r="BX158" s="98">
        <v>0</v>
      </c>
      <c r="BY158" s="98">
        <v>0</v>
      </c>
      <c r="BZ158" s="98">
        <v>50</v>
      </c>
      <c r="CA158" s="472">
        <f t="shared" si="33"/>
        <v>50</v>
      </c>
      <c r="CB158" s="137">
        <v>45</v>
      </c>
      <c r="CC158" s="98">
        <v>33</v>
      </c>
      <c r="CD158" s="98">
        <v>25</v>
      </c>
      <c r="CE158" s="98">
        <v>30</v>
      </c>
      <c r="CF158" s="98">
        <v>27</v>
      </c>
      <c r="CG158" s="98">
        <v>25</v>
      </c>
      <c r="CH158" s="98">
        <v>25</v>
      </c>
      <c r="CI158" s="98">
        <v>28</v>
      </c>
      <c r="CJ158" s="98">
        <v>25</v>
      </c>
      <c r="CK158" s="98">
        <v>27</v>
      </c>
      <c r="CL158" s="98">
        <v>25</v>
      </c>
      <c r="CM158" s="241">
        <v>17</v>
      </c>
      <c r="CN158" s="433">
        <f t="shared" si="73"/>
        <v>332</v>
      </c>
      <c r="CO158" s="98">
        <v>24</v>
      </c>
      <c r="CP158" s="98">
        <v>32</v>
      </c>
      <c r="CQ158" s="98">
        <v>25</v>
      </c>
      <c r="CR158" s="98">
        <v>27</v>
      </c>
      <c r="CS158" s="98">
        <v>23</v>
      </c>
      <c r="CT158" s="98">
        <v>11</v>
      </c>
      <c r="CU158" s="98">
        <v>13</v>
      </c>
      <c r="CV158" s="98">
        <v>13</v>
      </c>
      <c r="CW158" s="98">
        <v>10</v>
      </c>
      <c r="CX158" s="98">
        <v>14</v>
      </c>
      <c r="CY158" s="98">
        <v>6</v>
      </c>
      <c r="CZ158" s="98">
        <v>6</v>
      </c>
      <c r="DA158" s="472">
        <f t="shared" si="71"/>
        <v>204</v>
      </c>
      <c r="DB158" s="137">
        <v>9</v>
      </c>
      <c r="DC158" s="98">
        <v>7</v>
      </c>
      <c r="DD158" s="98">
        <v>13</v>
      </c>
      <c r="DE158" s="98">
        <v>7</v>
      </c>
      <c r="DF158" s="98">
        <v>13</v>
      </c>
      <c r="DG158" s="98">
        <v>6</v>
      </c>
      <c r="DH158" s="98">
        <v>6</v>
      </c>
      <c r="DI158" s="98">
        <v>3</v>
      </c>
      <c r="DJ158" s="98">
        <v>3</v>
      </c>
      <c r="DK158" s="98">
        <v>1</v>
      </c>
      <c r="DL158" s="98">
        <v>2</v>
      </c>
      <c r="DM158" s="568">
        <f t="shared" si="62"/>
        <v>315</v>
      </c>
      <c r="DN158" s="485">
        <f t="shared" si="63"/>
        <v>198</v>
      </c>
      <c r="DO158" s="474">
        <f t="shared" si="64"/>
        <v>70</v>
      </c>
      <c r="DP158" s="363">
        <f t="shared" si="74"/>
        <v>-64.646464646464636</v>
      </c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  <c r="EG158" s="231"/>
      <c r="EH158" s="231"/>
      <c r="EI158" s="231"/>
      <c r="EJ158" s="231"/>
      <c r="EK158" s="231"/>
      <c r="EL158" s="231"/>
      <c r="EM158" s="231"/>
    </row>
    <row r="159" spans="1:3421" ht="20.100000000000001" customHeight="1" x14ac:dyDescent="0.25">
      <c r="A159" s="536"/>
      <c r="B159" s="110" t="s">
        <v>123</v>
      </c>
      <c r="C159" s="129" t="s">
        <v>125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f t="shared" si="65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2</v>
      </c>
      <c r="BX159" s="98">
        <v>1</v>
      </c>
      <c r="BY159" s="98">
        <v>1</v>
      </c>
      <c r="BZ159" s="98">
        <v>2</v>
      </c>
      <c r="CA159" s="472">
        <f t="shared" si="33"/>
        <v>6</v>
      </c>
      <c r="CB159" s="137">
        <v>1</v>
      </c>
      <c r="CC159" s="98">
        <v>1</v>
      </c>
      <c r="CD159" s="98">
        <v>1</v>
      </c>
      <c r="CE159" s="98">
        <v>1</v>
      </c>
      <c r="CF159" s="98">
        <v>1</v>
      </c>
      <c r="CG159" s="98">
        <v>1</v>
      </c>
      <c r="CH159" s="98">
        <v>1</v>
      </c>
      <c r="CI159" s="98">
        <v>1</v>
      </c>
      <c r="CJ159" s="98">
        <v>2</v>
      </c>
      <c r="CK159" s="98">
        <v>1</v>
      </c>
      <c r="CL159" s="98">
        <v>1</v>
      </c>
      <c r="CM159" s="241">
        <v>1</v>
      </c>
      <c r="CN159" s="433">
        <f t="shared" si="73"/>
        <v>13</v>
      </c>
      <c r="CO159" s="98">
        <v>1</v>
      </c>
      <c r="CP159" s="98">
        <v>1</v>
      </c>
      <c r="CQ159" s="98">
        <v>1</v>
      </c>
      <c r="CR159" s="98">
        <v>1</v>
      </c>
      <c r="CS159" s="98">
        <v>1</v>
      </c>
      <c r="CT159" s="98">
        <v>1</v>
      </c>
      <c r="CU159" s="98">
        <v>1</v>
      </c>
      <c r="CV159" s="98">
        <v>1</v>
      </c>
      <c r="CW159" s="98">
        <v>2</v>
      </c>
      <c r="CX159" s="98">
        <v>1</v>
      </c>
      <c r="CY159" s="98">
        <v>1</v>
      </c>
      <c r="CZ159" s="98">
        <v>1</v>
      </c>
      <c r="DA159" s="472">
        <f t="shared" si="71"/>
        <v>13</v>
      </c>
      <c r="DB159" s="137">
        <v>1</v>
      </c>
      <c r="DC159" s="98">
        <v>1</v>
      </c>
      <c r="DD159" s="98">
        <v>1</v>
      </c>
      <c r="DE159" s="98">
        <v>1</v>
      </c>
      <c r="DF159" s="98">
        <v>2</v>
      </c>
      <c r="DG159" s="98">
        <v>3</v>
      </c>
      <c r="DH159" s="98">
        <v>1</v>
      </c>
      <c r="DI159" s="98">
        <v>1</v>
      </c>
      <c r="DJ159" s="98">
        <v>1</v>
      </c>
      <c r="DK159" s="98">
        <v>1</v>
      </c>
      <c r="DL159" s="98">
        <v>1</v>
      </c>
      <c r="DM159" s="568">
        <f t="shared" si="62"/>
        <v>12</v>
      </c>
      <c r="DN159" s="485">
        <f t="shared" si="63"/>
        <v>12</v>
      </c>
      <c r="DO159" s="474">
        <f t="shared" si="64"/>
        <v>14</v>
      </c>
      <c r="DP159" s="363">
        <f t="shared" ref="DP159" si="75">((DO159/DN159)-1)*100</f>
        <v>16.666666666666675</v>
      </c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  <c r="EG159" s="231"/>
      <c r="EH159" s="231"/>
      <c r="EI159" s="231"/>
      <c r="EJ159" s="231"/>
      <c r="EK159" s="231"/>
      <c r="EL159" s="231"/>
      <c r="EM159" s="231"/>
    </row>
    <row r="160" spans="1:3421" ht="20.100000000000001" customHeight="1" x14ac:dyDescent="0.25">
      <c r="A160" s="536"/>
      <c r="B160" s="110" t="s">
        <v>179</v>
      </c>
      <c r="C160" s="129" t="s">
        <v>212</v>
      </c>
      <c r="D160" s="184">
        <v>0</v>
      </c>
      <c r="E160" s="185">
        <v>0</v>
      </c>
      <c r="F160" s="185">
        <v>0</v>
      </c>
      <c r="G160" s="185">
        <v>0</v>
      </c>
      <c r="H160" s="185">
        <v>0</v>
      </c>
      <c r="I160" s="185">
        <v>0</v>
      </c>
      <c r="J160" s="185">
        <v>0</v>
      </c>
      <c r="K160" s="185">
        <v>0</v>
      </c>
      <c r="L160" s="185">
        <v>0</v>
      </c>
      <c r="M160" s="185">
        <v>0</v>
      </c>
      <c r="N160" s="185">
        <v>0</v>
      </c>
      <c r="O160" s="185">
        <v>0</v>
      </c>
      <c r="P160" s="168">
        <v>0</v>
      </c>
      <c r="Q160" s="177">
        <v>0</v>
      </c>
      <c r="R160" s="177">
        <v>0</v>
      </c>
      <c r="S160" s="177">
        <v>0</v>
      </c>
      <c r="T160" s="177">
        <v>0</v>
      </c>
      <c r="U160" s="177">
        <v>0</v>
      </c>
      <c r="V160" s="177">
        <v>0</v>
      </c>
      <c r="W160" s="177">
        <v>0</v>
      </c>
      <c r="X160" s="177">
        <v>0</v>
      </c>
      <c r="Y160" s="177">
        <v>0</v>
      </c>
      <c r="Z160" s="188">
        <v>0</v>
      </c>
      <c r="AA160" s="188">
        <v>0</v>
      </c>
      <c r="AB160" s="188">
        <v>0</v>
      </c>
      <c r="AC160" s="168">
        <v>0</v>
      </c>
      <c r="AD160" s="178">
        <v>0</v>
      </c>
      <c r="AE160" s="178">
        <v>0</v>
      </c>
      <c r="AF160" s="178">
        <v>0</v>
      </c>
      <c r="AG160" s="178">
        <v>0</v>
      </c>
      <c r="AH160" s="178">
        <v>0</v>
      </c>
      <c r="AI160" s="178">
        <v>0</v>
      </c>
      <c r="AJ160" s="178">
        <v>0</v>
      </c>
      <c r="AK160" s="178">
        <v>0</v>
      </c>
      <c r="AL160" s="178">
        <v>0</v>
      </c>
      <c r="AM160" s="178">
        <v>0</v>
      </c>
      <c r="AN160" s="178">
        <v>0</v>
      </c>
      <c r="AO160" s="178">
        <v>0</v>
      </c>
      <c r="AP160" s="137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7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3">
        <f t="shared" si="65"/>
        <v>0</v>
      </c>
      <c r="BO160" s="98">
        <v>0</v>
      </c>
      <c r="BP160" s="98">
        <v>0</v>
      </c>
      <c r="BQ160" s="98">
        <v>0</v>
      </c>
      <c r="BR160" s="98">
        <v>0</v>
      </c>
      <c r="BS160" s="98">
        <v>0</v>
      </c>
      <c r="BT160" s="98">
        <v>0</v>
      </c>
      <c r="BU160" s="98">
        <v>0</v>
      </c>
      <c r="BV160" s="98">
        <v>0</v>
      </c>
      <c r="BW160" s="98">
        <v>0</v>
      </c>
      <c r="BX160" s="98">
        <v>0</v>
      </c>
      <c r="BY160" s="98">
        <v>0</v>
      </c>
      <c r="BZ160" s="98">
        <v>0</v>
      </c>
      <c r="CA160" s="472">
        <f t="shared" si="33"/>
        <v>0</v>
      </c>
      <c r="CB160" s="137">
        <v>0</v>
      </c>
      <c r="CC160" s="98">
        <v>0</v>
      </c>
      <c r="CD160" s="98">
        <v>1</v>
      </c>
      <c r="CE160" s="98">
        <v>0</v>
      </c>
      <c r="CF160" s="98">
        <v>0</v>
      </c>
      <c r="CG160" s="98">
        <v>0</v>
      </c>
      <c r="CH160" s="98">
        <v>0</v>
      </c>
      <c r="CI160" s="98">
        <v>0</v>
      </c>
      <c r="CJ160" s="98">
        <v>0</v>
      </c>
      <c r="CK160" s="98">
        <v>0</v>
      </c>
      <c r="CL160" s="98">
        <v>0</v>
      </c>
      <c r="CM160" s="241">
        <v>0</v>
      </c>
      <c r="CN160" s="433">
        <f t="shared" si="73"/>
        <v>1</v>
      </c>
      <c r="CO160" s="98">
        <v>0</v>
      </c>
      <c r="CP160" s="98">
        <v>0</v>
      </c>
      <c r="CQ160" s="98">
        <v>0</v>
      </c>
      <c r="CR160" s="98">
        <v>0</v>
      </c>
      <c r="CS160" s="98">
        <v>0</v>
      </c>
      <c r="CT160" s="98">
        <v>1</v>
      </c>
      <c r="CU160" s="98">
        <v>12</v>
      </c>
      <c r="CV160" s="98">
        <v>10</v>
      </c>
      <c r="CW160" s="98">
        <v>11</v>
      </c>
      <c r="CX160" s="98">
        <v>9</v>
      </c>
      <c r="CY160" s="98">
        <v>5</v>
      </c>
      <c r="CZ160" s="98">
        <v>22</v>
      </c>
      <c r="DA160" s="472">
        <f t="shared" si="71"/>
        <v>70</v>
      </c>
      <c r="DB160" s="137">
        <v>4</v>
      </c>
      <c r="DC160" s="98">
        <v>1</v>
      </c>
      <c r="DD160" s="98">
        <v>2</v>
      </c>
      <c r="DE160" s="98">
        <v>0</v>
      </c>
      <c r="DF160" s="98">
        <v>1</v>
      </c>
      <c r="DG160" s="98">
        <v>2</v>
      </c>
      <c r="DH160" s="98">
        <v>3</v>
      </c>
      <c r="DI160" s="98">
        <v>0</v>
      </c>
      <c r="DJ160" s="98">
        <v>2</v>
      </c>
      <c r="DK160" s="98">
        <v>4</v>
      </c>
      <c r="DL160" s="98">
        <v>1</v>
      </c>
      <c r="DM160" s="568">
        <f t="shared" si="62"/>
        <v>1</v>
      </c>
      <c r="DN160" s="485">
        <f t="shared" si="63"/>
        <v>48</v>
      </c>
      <c r="DO160" s="474">
        <f t="shared" si="64"/>
        <v>20</v>
      </c>
      <c r="DP160" s="363">
        <f>((DO160/DN160)-1)*100</f>
        <v>-58.333333333333329</v>
      </c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  <c r="EG160" s="231"/>
      <c r="EH160" s="231"/>
      <c r="EI160" s="231"/>
      <c r="EJ160" s="231"/>
      <c r="EK160" s="231"/>
      <c r="EL160" s="231"/>
      <c r="EM160" s="231"/>
    </row>
    <row r="161" spans="1:143" ht="20.100000000000001" customHeight="1" x14ac:dyDescent="0.25">
      <c r="A161" s="536"/>
      <c r="B161" s="170" t="s">
        <v>17</v>
      </c>
      <c r="C161" s="171" t="s">
        <v>18</v>
      </c>
      <c r="D161" s="184">
        <v>187</v>
      </c>
      <c r="E161" s="185">
        <v>163</v>
      </c>
      <c r="F161" s="185">
        <v>219</v>
      </c>
      <c r="G161" s="185">
        <v>209</v>
      </c>
      <c r="H161" s="185">
        <v>206</v>
      </c>
      <c r="I161" s="185">
        <v>216</v>
      </c>
      <c r="J161" s="185">
        <v>232</v>
      </c>
      <c r="K161" s="185">
        <v>191</v>
      </c>
      <c r="L161" s="185">
        <v>235</v>
      </c>
      <c r="M161" s="185">
        <v>233</v>
      </c>
      <c r="N161" s="185">
        <v>210</v>
      </c>
      <c r="O161" s="185">
        <v>211</v>
      </c>
      <c r="P161" s="168">
        <v>2512</v>
      </c>
      <c r="Q161" s="177">
        <v>197</v>
      </c>
      <c r="R161" s="177">
        <v>190</v>
      </c>
      <c r="S161" s="177">
        <v>238</v>
      </c>
      <c r="T161" s="177">
        <v>200</v>
      </c>
      <c r="U161" s="177">
        <v>215</v>
      </c>
      <c r="V161" s="177">
        <v>205</v>
      </c>
      <c r="W161" s="177">
        <v>226</v>
      </c>
      <c r="X161" s="177">
        <v>220</v>
      </c>
      <c r="Y161" s="177">
        <v>240</v>
      </c>
      <c r="Z161" s="188">
        <v>219</v>
      </c>
      <c r="AA161" s="188">
        <v>224</v>
      </c>
      <c r="AB161" s="188">
        <v>245</v>
      </c>
      <c r="AC161" s="168">
        <v>2619</v>
      </c>
      <c r="AD161" s="178">
        <v>230</v>
      </c>
      <c r="AE161" s="178">
        <v>191</v>
      </c>
      <c r="AF161" s="178">
        <v>212</v>
      </c>
      <c r="AG161" s="178">
        <v>209</v>
      </c>
      <c r="AH161" s="178">
        <v>242</v>
      </c>
      <c r="AI161" s="178">
        <v>226</v>
      </c>
      <c r="AJ161" s="178">
        <v>225</v>
      </c>
      <c r="AK161" s="178">
        <v>325</v>
      </c>
      <c r="AL161" s="178">
        <v>312</v>
      </c>
      <c r="AM161" s="178">
        <v>294</v>
      </c>
      <c r="AN161" s="178">
        <v>288</v>
      </c>
      <c r="AO161" s="178">
        <v>298</v>
      </c>
      <c r="AP161" s="137">
        <v>291</v>
      </c>
      <c r="AQ161" s="98">
        <v>281</v>
      </c>
      <c r="AR161" s="98">
        <v>351</v>
      </c>
      <c r="AS161" s="98">
        <v>292</v>
      </c>
      <c r="AT161" s="98">
        <v>350</v>
      </c>
      <c r="AU161" s="98">
        <v>296</v>
      </c>
      <c r="AV161" s="98">
        <v>335</v>
      </c>
      <c r="AW161" s="98">
        <v>357</v>
      </c>
      <c r="AX161" s="98">
        <v>320</v>
      </c>
      <c r="AY161" s="98">
        <v>355</v>
      </c>
      <c r="AZ161" s="98">
        <v>341</v>
      </c>
      <c r="BA161" s="98">
        <v>304</v>
      </c>
      <c r="BB161" s="137">
        <v>364</v>
      </c>
      <c r="BC161" s="98">
        <v>320</v>
      </c>
      <c r="BD161" s="98">
        <v>379</v>
      </c>
      <c r="BE161" s="98">
        <v>386</v>
      </c>
      <c r="BF161" s="98">
        <v>359</v>
      </c>
      <c r="BG161" s="98">
        <v>359</v>
      </c>
      <c r="BH161" s="98">
        <v>401</v>
      </c>
      <c r="BI161" s="98">
        <v>387</v>
      </c>
      <c r="BJ161" s="98">
        <v>418</v>
      </c>
      <c r="BK161" s="98">
        <v>436</v>
      </c>
      <c r="BL161" s="98">
        <v>396</v>
      </c>
      <c r="BM161" s="98">
        <v>365</v>
      </c>
      <c r="BN161" s="433">
        <f t="shared" si="65"/>
        <v>4570</v>
      </c>
      <c r="BO161" s="98">
        <v>403</v>
      </c>
      <c r="BP161" s="98">
        <v>341</v>
      </c>
      <c r="BQ161" s="98">
        <v>364</v>
      </c>
      <c r="BR161" s="98">
        <v>359</v>
      </c>
      <c r="BS161" s="98">
        <v>385</v>
      </c>
      <c r="BT161" s="98">
        <v>346</v>
      </c>
      <c r="BU161" s="98">
        <v>415</v>
      </c>
      <c r="BV161" s="98">
        <v>435</v>
      </c>
      <c r="BW161" s="98">
        <v>417</v>
      </c>
      <c r="BX161" s="98">
        <v>411</v>
      </c>
      <c r="BY161" s="98">
        <v>372</v>
      </c>
      <c r="BZ161" s="98">
        <v>394</v>
      </c>
      <c r="CA161" s="472">
        <f t="shared" si="33"/>
        <v>4642</v>
      </c>
      <c r="CB161" s="137">
        <v>349</v>
      </c>
      <c r="CC161" s="98">
        <v>314</v>
      </c>
      <c r="CD161" s="98">
        <v>382</v>
      </c>
      <c r="CE161" s="98">
        <v>350</v>
      </c>
      <c r="CF161" s="98">
        <v>386</v>
      </c>
      <c r="CG161" s="98">
        <v>393</v>
      </c>
      <c r="CH161" s="98">
        <v>404</v>
      </c>
      <c r="CI161" s="98">
        <v>362</v>
      </c>
      <c r="CJ161" s="98">
        <v>406</v>
      </c>
      <c r="CK161" s="98">
        <v>419</v>
      </c>
      <c r="CL161" s="98">
        <v>359</v>
      </c>
      <c r="CM161" s="241">
        <v>404</v>
      </c>
      <c r="CN161" s="433">
        <f t="shared" si="73"/>
        <v>4528</v>
      </c>
      <c r="CO161" s="98">
        <v>347</v>
      </c>
      <c r="CP161" s="98">
        <v>355</v>
      </c>
      <c r="CQ161" s="98">
        <v>386</v>
      </c>
      <c r="CR161" s="98">
        <v>376</v>
      </c>
      <c r="CS161" s="98">
        <v>382</v>
      </c>
      <c r="CT161" s="98">
        <v>395</v>
      </c>
      <c r="CU161" s="98">
        <v>374</v>
      </c>
      <c r="CV161" s="98">
        <v>438</v>
      </c>
      <c r="CW161" s="98">
        <v>438</v>
      </c>
      <c r="CX161" s="98">
        <v>389</v>
      </c>
      <c r="CY161" s="98">
        <v>419</v>
      </c>
      <c r="CZ161" s="98">
        <v>422</v>
      </c>
      <c r="DA161" s="472">
        <f t="shared" si="71"/>
        <v>4721</v>
      </c>
      <c r="DB161" s="137">
        <v>367</v>
      </c>
      <c r="DC161" s="98">
        <v>355</v>
      </c>
      <c r="DD161" s="98">
        <v>468</v>
      </c>
      <c r="DE161" s="98">
        <v>408</v>
      </c>
      <c r="DF161" s="98">
        <v>464</v>
      </c>
      <c r="DG161" s="98">
        <v>401</v>
      </c>
      <c r="DH161" s="98">
        <v>444</v>
      </c>
      <c r="DI161" s="98">
        <v>457</v>
      </c>
      <c r="DJ161" s="98">
        <v>412</v>
      </c>
      <c r="DK161" s="98">
        <v>438</v>
      </c>
      <c r="DL161" s="98">
        <v>405</v>
      </c>
      <c r="DM161" s="568">
        <f t="shared" si="62"/>
        <v>4124</v>
      </c>
      <c r="DN161" s="485">
        <f t="shared" si="63"/>
        <v>4299</v>
      </c>
      <c r="DO161" s="474">
        <f t="shared" si="64"/>
        <v>4619</v>
      </c>
      <c r="DP161" s="363">
        <f>((DO161/DN161)-1)*100</f>
        <v>7.4435915329146285</v>
      </c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  <c r="EG161" s="231"/>
      <c r="EH161" s="231"/>
      <c r="EI161" s="231"/>
      <c r="EJ161" s="231"/>
      <c r="EK161" s="231"/>
      <c r="EL161" s="231"/>
      <c r="EM161" s="231"/>
    </row>
    <row r="162" spans="1:143" ht="20.100000000000001" customHeight="1" x14ac:dyDescent="0.25">
      <c r="A162" s="536"/>
      <c r="B162" s="110" t="s">
        <v>164</v>
      </c>
      <c r="C162" s="129" t="s">
        <v>165</v>
      </c>
      <c r="D162" s="184">
        <v>0</v>
      </c>
      <c r="E162" s="185">
        <v>0</v>
      </c>
      <c r="F162" s="185">
        <v>0</v>
      </c>
      <c r="G162" s="185">
        <v>0</v>
      </c>
      <c r="H162" s="185">
        <v>0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5">
        <v>0</v>
      </c>
      <c r="P162" s="168">
        <v>0</v>
      </c>
      <c r="Q162" s="177">
        <v>0</v>
      </c>
      <c r="R162" s="177">
        <v>0</v>
      </c>
      <c r="S162" s="177">
        <v>0</v>
      </c>
      <c r="T162" s="177">
        <v>0</v>
      </c>
      <c r="U162" s="177">
        <v>0</v>
      </c>
      <c r="V162" s="177">
        <v>0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0</v>
      </c>
      <c r="AC162" s="168">
        <v>0</v>
      </c>
      <c r="AD162" s="178">
        <v>0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v>0</v>
      </c>
      <c r="BO162" s="98">
        <v>0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2">
        <f t="shared" si="33"/>
        <v>0</v>
      </c>
      <c r="CB162" s="137">
        <v>1</v>
      </c>
      <c r="CC162" s="98">
        <v>3</v>
      </c>
      <c r="CD162" s="98">
        <v>2</v>
      </c>
      <c r="CE162" s="98">
        <v>2</v>
      </c>
      <c r="CF162" s="98">
        <v>1</v>
      </c>
      <c r="CG162" s="98">
        <v>3</v>
      </c>
      <c r="CH162" s="98">
        <v>2</v>
      </c>
      <c r="CI162" s="98">
        <v>3</v>
      </c>
      <c r="CJ162" s="98">
        <v>2</v>
      </c>
      <c r="CK162" s="98">
        <v>0</v>
      </c>
      <c r="CL162" s="98">
        <v>4</v>
      </c>
      <c r="CM162" s="241">
        <v>2</v>
      </c>
      <c r="CN162" s="433">
        <f t="shared" si="73"/>
        <v>25</v>
      </c>
      <c r="CO162" s="98">
        <v>2</v>
      </c>
      <c r="CP162" s="98">
        <v>2</v>
      </c>
      <c r="CQ162" s="98">
        <v>2</v>
      </c>
      <c r="CR162" s="98">
        <v>2</v>
      </c>
      <c r="CS162" s="98">
        <v>2</v>
      </c>
      <c r="CT162" s="98">
        <v>2</v>
      </c>
      <c r="CU162" s="98">
        <v>2</v>
      </c>
      <c r="CV162" s="98">
        <v>2</v>
      </c>
      <c r="CW162" s="98">
        <v>4</v>
      </c>
      <c r="CX162" s="98">
        <v>2</v>
      </c>
      <c r="CY162" s="98">
        <v>1</v>
      </c>
      <c r="CZ162" s="98">
        <v>0</v>
      </c>
      <c r="DA162" s="472">
        <f t="shared" si="71"/>
        <v>23</v>
      </c>
      <c r="DB162" s="137">
        <v>1</v>
      </c>
      <c r="DC162" s="98">
        <v>0</v>
      </c>
      <c r="DD162" s="98">
        <v>0</v>
      </c>
      <c r="DE162" s="98">
        <v>0</v>
      </c>
      <c r="DF162" s="98"/>
      <c r="DG162" s="98">
        <v>0</v>
      </c>
      <c r="DH162" s="98">
        <v>0</v>
      </c>
      <c r="DI162" s="98">
        <v>0</v>
      </c>
      <c r="DJ162" s="98">
        <v>0</v>
      </c>
      <c r="DK162" s="98">
        <v>0</v>
      </c>
      <c r="DL162" s="98">
        <v>0</v>
      </c>
      <c r="DM162" s="568">
        <f t="shared" si="62"/>
        <v>23</v>
      </c>
      <c r="DN162" s="485">
        <f t="shared" si="63"/>
        <v>23</v>
      </c>
      <c r="DO162" s="474">
        <f t="shared" si="64"/>
        <v>1</v>
      </c>
      <c r="DP162" s="363">
        <f>((DO162/DN162)-1)*100</f>
        <v>-95.652173913043484</v>
      </c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  <c r="EG162" s="231"/>
      <c r="EH162" s="231"/>
      <c r="EI162" s="231"/>
      <c r="EJ162" s="231"/>
      <c r="EK162" s="231"/>
      <c r="EL162" s="231"/>
      <c r="EM162" s="231"/>
    </row>
    <row r="163" spans="1:143" ht="20.100000000000001" customHeight="1" x14ac:dyDescent="0.25">
      <c r="A163" s="536"/>
      <c r="B163" s="110" t="s">
        <v>28</v>
      </c>
      <c r="C163" s="129" t="s">
        <v>29</v>
      </c>
      <c r="D163" s="184">
        <v>0</v>
      </c>
      <c r="E163" s="185">
        <v>6</v>
      </c>
      <c r="F163" s="185">
        <v>0</v>
      </c>
      <c r="G163" s="185">
        <v>2</v>
      </c>
      <c r="H163" s="185">
        <v>1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9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4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2</v>
      </c>
      <c r="AC163" s="168">
        <v>8</v>
      </c>
      <c r="AD163" s="178">
        <v>2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f t="shared" ref="BN163:BN179" si="76">SUM(BB163:BM163)</f>
        <v>0</v>
      </c>
      <c r="BO163" s="98">
        <v>0</v>
      </c>
      <c r="BP163" s="98">
        <v>0</v>
      </c>
      <c r="BQ163" s="98">
        <v>0</v>
      </c>
      <c r="BR163" s="98">
        <v>1</v>
      </c>
      <c r="BS163" s="98">
        <v>0</v>
      </c>
      <c r="BT163" s="98">
        <v>0</v>
      </c>
      <c r="BU163" s="98">
        <v>1</v>
      </c>
      <c r="BV163" s="98">
        <v>7</v>
      </c>
      <c r="BW163" s="98">
        <v>2</v>
      </c>
      <c r="BX163" s="98">
        <v>0</v>
      </c>
      <c r="BY163" s="98">
        <v>3</v>
      </c>
      <c r="BZ163" s="98">
        <v>0</v>
      </c>
      <c r="CA163" s="472">
        <f t="shared" si="33"/>
        <v>14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2</v>
      </c>
      <c r="CH163" s="98">
        <v>5</v>
      </c>
      <c r="CI163" s="98">
        <v>7</v>
      </c>
      <c r="CJ163" s="98">
        <v>8</v>
      </c>
      <c r="CK163" s="98">
        <v>11</v>
      </c>
      <c r="CL163" s="98">
        <v>10</v>
      </c>
      <c r="CM163" s="241">
        <v>8</v>
      </c>
      <c r="CN163" s="433">
        <f t="shared" si="73"/>
        <v>51</v>
      </c>
      <c r="CO163" s="98">
        <v>9</v>
      </c>
      <c r="CP163" s="98">
        <v>10</v>
      </c>
      <c r="CQ163" s="98">
        <v>4</v>
      </c>
      <c r="CR163" s="98">
        <v>3</v>
      </c>
      <c r="CS163" s="98">
        <v>6</v>
      </c>
      <c r="CT163" s="98">
        <v>4</v>
      </c>
      <c r="CU163" s="98">
        <v>1</v>
      </c>
      <c r="CV163" s="98">
        <v>6</v>
      </c>
      <c r="CW163" s="98">
        <v>3</v>
      </c>
      <c r="CX163" s="98">
        <v>3</v>
      </c>
      <c r="CY163" s="98">
        <v>2</v>
      </c>
      <c r="CZ163" s="98">
        <v>1</v>
      </c>
      <c r="DA163" s="472">
        <f t="shared" si="71"/>
        <v>52</v>
      </c>
      <c r="DB163" s="137">
        <v>1</v>
      </c>
      <c r="DC163" s="98">
        <v>0</v>
      </c>
      <c r="DD163" s="98">
        <v>0</v>
      </c>
      <c r="DE163" s="98">
        <v>1</v>
      </c>
      <c r="DF163" s="98">
        <v>2</v>
      </c>
      <c r="DG163" s="98">
        <v>0</v>
      </c>
      <c r="DH163" s="98">
        <v>1</v>
      </c>
      <c r="DI163" s="98">
        <v>2</v>
      </c>
      <c r="DJ163" s="98">
        <v>2</v>
      </c>
      <c r="DK163" s="98">
        <v>2</v>
      </c>
      <c r="DL163" s="98">
        <v>1</v>
      </c>
      <c r="DM163" s="568">
        <f t="shared" si="62"/>
        <v>43</v>
      </c>
      <c r="DN163" s="485">
        <f t="shared" si="63"/>
        <v>51</v>
      </c>
      <c r="DO163" s="474">
        <f t="shared" si="64"/>
        <v>12</v>
      </c>
      <c r="DP163" s="363">
        <f>((DO163/DN163)-1)*100</f>
        <v>-76.470588235294116</v>
      </c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  <c r="EG163" s="231"/>
      <c r="EH163" s="231"/>
      <c r="EI163" s="231"/>
      <c r="EJ163" s="231"/>
      <c r="EK163" s="231"/>
      <c r="EL163" s="231"/>
      <c r="EM163" s="231"/>
    </row>
    <row r="164" spans="1:143" ht="20.100000000000001" customHeight="1" x14ac:dyDescent="0.25">
      <c r="A164" s="536"/>
      <c r="B164" s="110" t="s">
        <v>30</v>
      </c>
      <c r="C164" s="129" t="s">
        <v>31</v>
      </c>
      <c r="D164" s="184">
        <v>0</v>
      </c>
      <c r="E164" s="185">
        <v>1</v>
      </c>
      <c r="F164" s="185">
        <v>0</v>
      </c>
      <c r="G164" s="185">
        <v>0</v>
      </c>
      <c r="H164" s="185">
        <v>0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1</v>
      </c>
      <c r="Q164" s="177">
        <v>0</v>
      </c>
      <c r="R164" s="177">
        <v>0</v>
      </c>
      <c r="S164" s="177">
        <v>0</v>
      </c>
      <c r="T164" s="177">
        <v>0</v>
      </c>
      <c r="U164" s="177">
        <v>2</v>
      </c>
      <c r="V164" s="177">
        <v>0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0</v>
      </c>
      <c r="AC164" s="168">
        <v>2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f t="shared" si="76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0</v>
      </c>
      <c r="BX164" s="98">
        <v>0</v>
      </c>
      <c r="BY164" s="98">
        <v>0</v>
      </c>
      <c r="BZ164" s="98">
        <v>0</v>
      </c>
      <c r="CA164" s="472">
        <f t="shared" si="33"/>
        <v>0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0</v>
      </c>
      <c r="CH164" s="98">
        <v>0</v>
      </c>
      <c r="CI164" s="98">
        <v>0</v>
      </c>
      <c r="CJ164" s="98">
        <v>0</v>
      </c>
      <c r="CK164" s="98">
        <v>0</v>
      </c>
      <c r="CL164" s="98">
        <v>0</v>
      </c>
      <c r="CM164" s="241">
        <v>0</v>
      </c>
      <c r="CN164" s="433">
        <f t="shared" si="73"/>
        <v>0</v>
      </c>
      <c r="CO164" s="98">
        <v>0</v>
      </c>
      <c r="CP164" s="98">
        <v>0</v>
      </c>
      <c r="CQ164" s="98">
        <v>0</v>
      </c>
      <c r="CR164" s="98">
        <v>0</v>
      </c>
      <c r="CS164" s="98">
        <v>0</v>
      </c>
      <c r="CT164" s="98">
        <v>0</v>
      </c>
      <c r="CU164" s="98">
        <v>0</v>
      </c>
      <c r="CV164" s="98">
        <v>0</v>
      </c>
      <c r="CW164" s="98">
        <v>0</v>
      </c>
      <c r="CX164" s="98">
        <v>0</v>
      </c>
      <c r="CY164" s="98">
        <v>0</v>
      </c>
      <c r="CZ164" s="98">
        <v>0</v>
      </c>
      <c r="DA164" s="472">
        <f t="shared" si="71"/>
        <v>0</v>
      </c>
      <c r="DB164" s="137">
        <v>0</v>
      </c>
      <c r="DC164" s="98">
        <v>0</v>
      </c>
      <c r="DD164" s="98">
        <v>0</v>
      </c>
      <c r="DE164" s="98">
        <v>0</v>
      </c>
      <c r="DF164" s="98">
        <v>0</v>
      </c>
      <c r="DG164" s="98">
        <v>0</v>
      </c>
      <c r="DH164" s="98">
        <v>0</v>
      </c>
      <c r="DI164" s="98">
        <v>0</v>
      </c>
      <c r="DJ164" s="98">
        <v>0</v>
      </c>
      <c r="DK164" s="98">
        <v>0</v>
      </c>
      <c r="DL164" s="98">
        <v>0</v>
      </c>
      <c r="DM164" s="568">
        <f t="shared" ref="DM164:DM186" si="77">SUM($CB164:$CL164)</f>
        <v>0</v>
      </c>
      <c r="DN164" s="485">
        <f t="shared" ref="DN164:DN186" si="78">SUM($CO164:$CY164)</f>
        <v>0</v>
      </c>
      <c r="DO164" s="474">
        <f t="shared" ref="DO164:DO186" si="79">SUM($DB164:$DL164)</f>
        <v>0</v>
      </c>
      <c r="DP164" s="363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  <c r="EG164" s="231"/>
      <c r="EH164" s="231"/>
      <c r="EI164" s="231"/>
      <c r="EJ164" s="231"/>
      <c r="EK164" s="231"/>
      <c r="EL164" s="231"/>
      <c r="EM164" s="231"/>
    </row>
    <row r="165" spans="1:143" ht="20.100000000000001" customHeight="1" x14ac:dyDescent="0.25">
      <c r="A165" s="536"/>
      <c r="B165" s="110" t="s">
        <v>136</v>
      </c>
      <c r="C165" s="129" t="s">
        <v>137</v>
      </c>
      <c r="D165" s="184">
        <v>0</v>
      </c>
      <c r="E165" s="185">
        <v>3</v>
      </c>
      <c r="F165" s="185">
        <v>0</v>
      </c>
      <c r="G165" s="185">
        <v>1</v>
      </c>
      <c r="H165" s="185">
        <v>1</v>
      </c>
      <c r="I165" s="185">
        <v>0</v>
      </c>
      <c r="J165" s="185">
        <v>0</v>
      </c>
      <c r="K165" s="185">
        <v>0</v>
      </c>
      <c r="L165" s="185">
        <v>0</v>
      </c>
      <c r="M165" s="185">
        <v>0</v>
      </c>
      <c r="N165" s="185">
        <v>0</v>
      </c>
      <c r="O165" s="189">
        <v>0</v>
      </c>
      <c r="P165" s="168">
        <v>5</v>
      </c>
      <c r="Q165" s="177">
        <v>0</v>
      </c>
      <c r="R165" s="177">
        <v>0</v>
      </c>
      <c r="S165" s="177">
        <v>0</v>
      </c>
      <c r="T165" s="177">
        <v>0</v>
      </c>
      <c r="U165" s="177">
        <v>0</v>
      </c>
      <c r="V165" s="177">
        <v>2</v>
      </c>
      <c r="W165" s="177">
        <v>0</v>
      </c>
      <c r="X165" s="177">
        <v>0</v>
      </c>
      <c r="Y165" s="177">
        <v>0</v>
      </c>
      <c r="Z165" s="188">
        <v>0</v>
      </c>
      <c r="AA165" s="188">
        <v>0</v>
      </c>
      <c r="AB165" s="188">
        <v>2</v>
      </c>
      <c r="AC165" s="168">
        <v>4</v>
      </c>
      <c r="AD165" s="178">
        <v>0</v>
      </c>
      <c r="AE165" s="178">
        <v>0</v>
      </c>
      <c r="AF165" s="178">
        <v>0</v>
      </c>
      <c r="AG165" s="178">
        <v>0</v>
      </c>
      <c r="AH165" s="178">
        <v>0</v>
      </c>
      <c r="AI165" s="178">
        <v>0</v>
      </c>
      <c r="AJ165" s="178">
        <v>0</v>
      </c>
      <c r="AK165" s="178">
        <v>0</v>
      </c>
      <c r="AL165" s="178">
        <v>0</v>
      </c>
      <c r="AM165" s="178">
        <v>0</v>
      </c>
      <c r="AN165" s="178">
        <v>0</v>
      </c>
      <c r="AO165" s="178">
        <v>0</v>
      </c>
      <c r="AP165" s="137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7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3">
        <f t="shared" si="76"/>
        <v>0</v>
      </c>
      <c r="BO165" s="98">
        <v>0</v>
      </c>
      <c r="BP165" s="98">
        <v>0</v>
      </c>
      <c r="BQ165" s="98">
        <v>0</v>
      </c>
      <c r="BR165" s="98">
        <v>1</v>
      </c>
      <c r="BS165" s="98">
        <v>0</v>
      </c>
      <c r="BT165" s="98">
        <v>0</v>
      </c>
      <c r="BU165" s="98">
        <v>1</v>
      </c>
      <c r="BV165" s="98">
        <v>7</v>
      </c>
      <c r="BW165" s="98">
        <v>2</v>
      </c>
      <c r="BX165" s="98">
        <v>0</v>
      </c>
      <c r="BY165" s="98">
        <v>3</v>
      </c>
      <c r="BZ165" s="98">
        <v>0</v>
      </c>
      <c r="CA165" s="472">
        <f t="shared" si="33"/>
        <v>14</v>
      </c>
      <c r="CB165" s="137">
        <v>0</v>
      </c>
      <c r="CC165" s="98">
        <v>0</v>
      </c>
      <c r="CD165" s="98">
        <v>0</v>
      </c>
      <c r="CE165" s="98">
        <v>0</v>
      </c>
      <c r="CF165" s="98">
        <v>0</v>
      </c>
      <c r="CG165" s="98">
        <v>3</v>
      </c>
      <c r="CH165" s="98">
        <v>5</v>
      </c>
      <c r="CI165" s="98">
        <v>8</v>
      </c>
      <c r="CJ165" s="98">
        <v>9</v>
      </c>
      <c r="CK165" s="98">
        <v>11</v>
      </c>
      <c r="CL165" s="98">
        <v>9</v>
      </c>
      <c r="CM165" s="241">
        <v>8</v>
      </c>
      <c r="CN165" s="433">
        <f t="shared" si="73"/>
        <v>53</v>
      </c>
      <c r="CO165" s="98">
        <v>10</v>
      </c>
      <c r="CP165" s="98">
        <v>8</v>
      </c>
      <c r="CQ165" s="98">
        <v>3</v>
      </c>
      <c r="CR165" s="98">
        <v>5</v>
      </c>
      <c r="CS165" s="98">
        <v>5</v>
      </c>
      <c r="CT165" s="98">
        <v>3</v>
      </c>
      <c r="CU165" s="98">
        <v>1</v>
      </c>
      <c r="CV165" s="98">
        <v>7</v>
      </c>
      <c r="CW165" s="98">
        <v>3</v>
      </c>
      <c r="CX165" s="98">
        <v>2</v>
      </c>
      <c r="CY165" s="98">
        <v>3</v>
      </c>
      <c r="CZ165" s="98">
        <v>1</v>
      </c>
      <c r="DA165" s="472">
        <f t="shared" si="71"/>
        <v>51</v>
      </c>
      <c r="DB165" s="137">
        <v>0</v>
      </c>
      <c r="DC165" s="98">
        <v>0</v>
      </c>
      <c r="DD165" s="98">
        <v>0</v>
      </c>
      <c r="DE165" s="98">
        <v>2</v>
      </c>
      <c r="DF165" s="98">
        <v>1</v>
      </c>
      <c r="DG165" s="98">
        <v>1</v>
      </c>
      <c r="DH165" s="98">
        <v>0</v>
      </c>
      <c r="DI165" s="98">
        <v>3</v>
      </c>
      <c r="DJ165" s="98">
        <v>2</v>
      </c>
      <c r="DK165" s="98">
        <v>2</v>
      </c>
      <c r="DL165" s="98">
        <v>0</v>
      </c>
      <c r="DM165" s="568">
        <f t="shared" si="77"/>
        <v>45</v>
      </c>
      <c r="DN165" s="485">
        <f t="shared" si="78"/>
        <v>50</v>
      </c>
      <c r="DO165" s="474">
        <f t="shared" si="79"/>
        <v>11</v>
      </c>
      <c r="DP165" s="363">
        <f>((DO165/DN165)-1)*100</f>
        <v>-78</v>
      </c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  <c r="EG165" s="231"/>
      <c r="EH165" s="231"/>
      <c r="EI165" s="231"/>
      <c r="EJ165" s="231"/>
      <c r="EK165" s="231"/>
      <c r="EL165" s="231"/>
      <c r="EM165" s="231"/>
    </row>
    <row r="166" spans="1:143" ht="20.100000000000001" customHeight="1" x14ac:dyDescent="0.25">
      <c r="A166" s="536"/>
      <c r="B166" s="170" t="s">
        <v>32</v>
      </c>
      <c r="C166" s="129" t="s">
        <v>133</v>
      </c>
      <c r="D166" s="184">
        <v>227</v>
      </c>
      <c r="E166" s="185">
        <v>256</v>
      </c>
      <c r="F166" s="185">
        <v>224</v>
      </c>
      <c r="G166" s="185">
        <v>254</v>
      </c>
      <c r="H166" s="185">
        <v>314</v>
      </c>
      <c r="I166" s="185">
        <v>245</v>
      </c>
      <c r="J166" s="185">
        <v>179</v>
      </c>
      <c r="K166" s="185">
        <v>203</v>
      </c>
      <c r="L166" s="185">
        <v>184</v>
      </c>
      <c r="M166" s="185">
        <v>206</v>
      </c>
      <c r="N166" s="185">
        <v>219</v>
      </c>
      <c r="O166" s="185">
        <v>239</v>
      </c>
      <c r="P166" s="168">
        <v>2750</v>
      </c>
      <c r="Q166" s="177">
        <v>173</v>
      </c>
      <c r="R166" s="177">
        <v>185</v>
      </c>
      <c r="S166" s="177">
        <v>203</v>
      </c>
      <c r="T166" s="177">
        <v>247</v>
      </c>
      <c r="U166" s="177">
        <v>243</v>
      </c>
      <c r="V166" s="177">
        <v>307</v>
      </c>
      <c r="W166" s="177">
        <v>191</v>
      </c>
      <c r="X166" s="177">
        <v>190</v>
      </c>
      <c r="Y166" s="177">
        <v>217</v>
      </c>
      <c r="Z166" s="188">
        <v>198</v>
      </c>
      <c r="AA166" s="188">
        <v>178</v>
      </c>
      <c r="AB166" s="188">
        <v>257</v>
      </c>
      <c r="AC166" s="168">
        <v>2589</v>
      </c>
      <c r="AD166" s="178">
        <v>199</v>
      </c>
      <c r="AE166" s="178">
        <v>193</v>
      </c>
      <c r="AF166" s="178">
        <v>211</v>
      </c>
      <c r="AG166" s="178">
        <v>190</v>
      </c>
      <c r="AH166" s="178">
        <v>222</v>
      </c>
      <c r="AI166" s="178">
        <v>201</v>
      </c>
      <c r="AJ166" s="178">
        <v>240</v>
      </c>
      <c r="AK166" s="178">
        <v>201</v>
      </c>
      <c r="AL166" s="178">
        <v>165</v>
      </c>
      <c r="AM166" s="240">
        <v>163</v>
      </c>
      <c r="AN166" s="240">
        <v>200</v>
      </c>
      <c r="AO166" s="240">
        <v>178</v>
      </c>
      <c r="AP166" s="137">
        <v>194</v>
      </c>
      <c r="AQ166" s="98">
        <v>253</v>
      </c>
      <c r="AR166" s="98">
        <v>305</v>
      </c>
      <c r="AS166" s="98">
        <v>343</v>
      </c>
      <c r="AT166" s="98">
        <v>428</v>
      </c>
      <c r="AU166" s="98">
        <v>278</v>
      </c>
      <c r="AV166" s="98">
        <v>318</v>
      </c>
      <c r="AW166" s="98">
        <v>290</v>
      </c>
      <c r="AX166" s="98">
        <v>336</v>
      </c>
      <c r="AY166" s="98">
        <v>311</v>
      </c>
      <c r="AZ166" s="98">
        <v>302</v>
      </c>
      <c r="BA166" s="98">
        <v>283</v>
      </c>
      <c r="BB166" s="137">
        <v>289</v>
      </c>
      <c r="BC166" s="98">
        <v>249</v>
      </c>
      <c r="BD166" s="98">
        <v>272</v>
      </c>
      <c r="BE166" s="98">
        <v>296</v>
      </c>
      <c r="BF166" s="98">
        <v>317</v>
      </c>
      <c r="BG166" s="98">
        <v>293</v>
      </c>
      <c r="BH166" s="98">
        <v>328</v>
      </c>
      <c r="BI166" s="98">
        <v>350</v>
      </c>
      <c r="BJ166" s="98">
        <v>331</v>
      </c>
      <c r="BK166" s="98">
        <v>382</v>
      </c>
      <c r="BL166" s="98">
        <v>384</v>
      </c>
      <c r="BM166" s="98">
        <v>349</v>
      </c>
      <c r="BN166" s="433">
        <f t="shared" si="76"/>
        <v>3840</v>
      </c>
      <c r="BO166" s="98">
        <v>299</v>
      </c>
      <c r="BP166" s="98">
        <v>287</v>
      </c>
      <c r="BQ166" s="98">
        <v>296</v>
      </c>
      <c r="BR166" s="98">
        <v>327</v>
      </c>
      <c r="BS166" s="98">
        <v>344</v>
      </c>
      <c r="BT166" s="98">
        <v>353</v>
      </c>
      <c r="BU166" s="98">
        <v>343</v>
      </c>
      <c r="BV166" s="98">
        <v>378</v>
      </c>
      <c r="BW166" s="98">
        <v>309</v>
      </c>
      <c r="BX166" s="98">
        <v>210</v>
      </c>
      <c r="BY166" s="98">
        <v>160</v>
      </c>
      <c r="BZ166" s="98">
        <v>235</v>
      </c>
      <c r="CA166" s="472">
        <f t="shared" si="33"/>
        <v>3541</v>
      </c>
      <c r="CB166" s="137">
        <v>197</v>
      </c>
      <c r="CC166" s="98">
        <v>200</v>
      </c>
      <c r="CD166" s="98">
        <v>226</v>
      </c>
      <c r="CE166" s="98">
        <v>223</v>
      </c>
      <c r="CF166" s="98">
        <v>152</v>
      </c>
      <c r="CG166" s="98">
        <v>174</v>
      </c>
      <c r="CH166" s="98">
        <v>175</v>
      </c>
      <c r="CI166" s="98">
        <v>221</v>
      </c>
      <c r="CJ166" s="98">
        <v>180</v>
      </c>
      <c r="CK166" s="98">
        <v>169</v>
      </c>
      <c r="CL166" s="98">
        <v>137</v>
      </c>
      <c r="CM166" s="241">
        <v>197</v>
      </c>
      <c r="CN166" s="433">
        <f t="shared" si="73"/>
        <v>2251</v>
      </c>
      <c r="CO166" s="98">
        <v>143</v>
      </c>
      <c r="CP166" s="98">
        <v>133</v>
      </c>
      <c r="CQ166" s="98">
        <v>160</v>
      </c>
      <c r="CR166" s="98">
        <v>202</v>
      </c>
      <c r="CS166" s="98">
        <v>182</v>
      </c>
      <c r="CT166" s="98">
        <v>230</v>
      </c>
      <c r="CU166" s="98">
        <v>251</v>
      </c>
      <c r="CV166" s="98">
        <v>296</v>
      </c>
      <c r="CW166" s="98">
        <v>278</v>
      </c>
      <c r="CX166" s="98">
        <v>246</v>
      </c>
      <c r="CY166" s="98">
        <v>271</v>
      </c>
      <c r="CZ166" s="98">
        <v>224</v>
      </c>
      <c r="DA166" s="472">
        <f t="shared" si="71"/>
        <v>2616</v>
      </c>
      <c r="DB166" s="137">
        <v>214</v>
      </c>
      <c r="DC166" s="98">
        <v>207</v>
      </c>
      <c r="DD166" s="98">
        <v>228</v>
      </c>
      <c r="DE166" s="98">
        <v>207</v>
      </c>
      <c r="DF166" s="98">
        <v>275</v>
      </c>
      <c r="DG166" s="98">
        <v>217</v>
      </c>
      <c r="DH166" s="98">
        <v>223</v>
      </c>
      <c r="DI166" s="98">
        <v>233</v>
      </c>
      <c r="DJ166" s="98">
        <v>230</v>
      </c>
      <c r="DK166" s="98">
        <v>231</v>
      </c>
      <c r="DL166" s="98">
        <v>173</v>
      </c>
      <c r="DM166" s="568">
        <f t="shared" si="77"/>
        <v>2054</v>
      </c>
      <c r="DN166" s="485">
        <f t="shared" si="78"/>
        <v>2392</v>
      </c>
      <c r="DO166" s="474">
        <f t="shared" si="79"/>
        <v>2438</v>
      </c>
      <c r="DP166" s="363">
        <f>((DO166/DN166)-1)*100</f>
        <v>1.9230769230769162</v>
      </c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  <c r="EF166" s="231"/>
      <c r="EG166" s="231"/>
      <c r="EH166" s="231"/>
      <c r="EI166" s="231"/>
      <c r="EJ166" s="231"/>
      <c r="EK166" s="231"/>
      <c r="EL166" s="231"/>
      <c r="EM166" s="231"/>
    </row>
    <row r="167" spans="1:143" ht="20.100000000000001" customHeight="1" x14ac:dyDescent="0.25">
      <c r="A167" s="536"/>
      <c r="B167" s="170" t="s">
        <v>103</v>
      </c>
      <c r="C167" s="129" t="s">
        <v>104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1</v>
      </c>
      <c r="BK167" s="98">
        <v>0</v>
      </c>
      <c r="BL167" s="98">
        <v>0</v>
      </c>
      <c r="BM167" s="98">
        <v>1</v>
      </c>
      <c r="BN167" s="433">
        <f t="shared" si="76"/>
        <v>2</v>
      </c>
      <c r="BO167" s="98">
        <v>1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2">
        <f t="shared" si="33"/>
        <v>1</v>
      </c>
      <c r="CB167" s="137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0</v>
      </c>
      <c r="CH167" s="98">
        <v>0</v>
      </c>
      <c r="CI167" s="98">
        <v>0</v>
      </c>
      <c r="CJ167" s="98">
        <v>0</v>
      </c>
      <c r="CK167" s="98">
        <v>0</v>
      </c>
      <c r="CL167" s="98">
        <v>0</v>
      </c>
      <c r="CM167" s="241">
        <v>0</v>
      </c>
      <c r="CN167" s="433">
        <f t="shared" si="73"/>
        <v>0</v>
      </c>
      <c r="CO167" s="98">
        <v>0</v>
      </c>
      <c r="CP167" s="98">
        <v>0</v>
      </c>
      <c r="CQ167" s="98">
        <v>0</v>
      </c>
      <c r="CR167" s="98">
        <v>0</v>
      </c>
      <c r="CS167" s="98">
        <v>0</v>
      </c>
      <c r="CT167" s="98">
        <v>0</v>
      </c>
      <c r="CU167" s="98">
        <v>0</v>
      </c>
      <c r="CV167" s="98">
        <v>0</v>
      </c>
      <c r="CW167" s="98">
        <v>0</v>
      </c>
      <c r="CX167" s="98">
        <v>0</v>
      </c>
      <c r="CY167" s="98">
        <v>0</v>
      </c>
      <c r="CZ167" s="98">
        <v>0</v>
      </c>
      <c r="DA167" s="472">
        <f t="shared" si="71"/>
        <v>0</v>
      </c>
      <c r="DB167" s="137">
        <v>0</v>
      </c>
      <c r="DC167" s="98">
        <v>0</v>
      </c>
      <c r="DD167" s="98">
        <v>0</v>
      </c>
      <c r="DE167" s="98">
        <v>0</v>
      </c>
      <c r="DF167" s="98">
        <v>0</v>
      </c>
      <c r="DG167" s="98">
        <v>0</v>
      </c>
      <c r="DH167" s="98">
        <v>0</v>
      </c>
      <c r="DI167" s="98">
        <v>0</v>
      </c>
      <c r="DJ167" s="98">
        <v>0</v>
      </c>
      <c r="DK167" s="98">
        <v>0</v>
      </c>
      <c r="DL167" s="98">
        <v>0</v>
      </c>
      <c r="DM167" s="568">
        <f t="shared" si="77"/>
        <v>0</v>
      </c>
      <c r="DN167" s="485">
        <f t="shared" si="78"/>
        <v>0</v>
      </c>
      <c r="DO167" s="474">
        <f t="shared" si="79"/>
        <v>0</v>
      </c>
      <c r="DP167" s="363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  <c r="EG167" s="231"/>
      <c r="EH167" s="231"/>
      <c r="EI167" s="231"/>
      <c r="EJ167" s="231"/>
      <c r="EK167" s="231"/>
      <c r="EL167" s="231"/>
      <c r="EM167" s="231"/>
    </row>
    <row r="168" spans="1:143" ht="20.100000000000001" customHeight="1" x14ac:dyDescent="0.25">
      <c r="A168" s="536"/>
      <c r="B168" s="110" t="s">
        <v>126</v>
      </c>
      <c r="C168" s="129" t="s">
        <v>129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f t="shared" si="76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</v>
      </c>
      <c r="BX168" s="98">
        <v>3</v>
      </c>
      <c r="BY168" s="98">
        <v>1</v>
      </c>
      <c r="BZ168" s="98">
        <v>1</v>
      </c>
      <c r="CA168" s="472">
        <f t="shared" si="33"/>
        <v>6</v>
      </c>
      <c r="CB168" s="137">
        <v>0</v>
      </c>
      <c r="CC168" s="98">
        <v>0</v>
      </c>
      <c r="CD168" s="98">
        <v>5</v>
      </c>
      <c r="CE168" s="98">
        <v>0</v>
      </c>
      <c r="CF168" s="98">
        <v>5</v>
      </c>
      <c r="CG168" s="98">
        <v>4</v>
      </c>
      <c r="CH168" s="98">
        <v>3</v>
      </c>
      <c r="CI168" s="98">
        <v>17</v>
      </c>
      <c r="CJ168" s="98">
        <v>4</v>
      </c>
      <c r="CK168" s="98">
        <v>6</v>
      </c>
      <c r="CL168" s="98">
        <v>2</v>
      </c>
      <c r="CM168" s="241">
        <v>4</v>
      </c>
      <c r="CN168" s="433">
        <f t="shared" si="73"/>
        <v>50</v>
      </c>
      <c r="CO168" s="98">
        <v>26</v>
      </c>
      <c r="CP168" s="98">
        <v>0</v>
      </c>
      <c r="CQ168" s="98">
        <v>2</v>
      </c>
      <c r="CR168" s="98">
        <v>1</v>
      </c>
      <c r="CS168" s="98">
        <v>5</v>
      </c>
      <c r="CT168" s="98">
        <v>6</v>
      </c>
      <c r="CU168" s="98">
        <v>3</v>
      </c>
      <c r="CV168" s="98">
        <v>5</v>
      </c>
      <c r="CW168" s="98">
        <v>5</v>
      </c>
      <c r="CX168" s="98">
        <v>4</v>
      </c>
      <c r="CY168" s="98">
        <v>2</v>
      </c>
      <c r="CZ168" s="98">
        <v>2</v>
      </c>
      <c r="DA168" s="472">
        <f t="shared" si="71"/>
        <v>61</v>
      </c>
      <c r="DB168" s="137">
        <v>3</v>
      </c>
      <c r="DC168" s="98">
        <v>3</v>
      </c>
      <c r="DD168" s="98">
        <v>1</v>
      </c>
      <c r="DE168" s="98">
        <v>27</v>
      </c>
      <c r="DF168" s="98">
        <v>5</v>
      </c>
      <c r="DG168" s="98">
        <v>4</v>
      </c>
      <c r="DH168" s="98">
        <v>3</v>
      </c>
      <c r="DI168" s="98">
        <v>0</v>
      </c>
      <c r="DJ168" s="98">
        <v>2</v>
      </c>
      <c r="DK168" s="98">
        <v>1</v>
      </c>
      <c r="DL168" s="98">
        <v>1</v>
      </c>
      <c r="DM168" s="568">
        <f t="shared" si="77"/>
        <v>46</v>
      </c>
      <c r="DN168" s="485">
        <f t="shared" si="78"/>
        <v>59</v>
      </c>
      <c r="DO168" s="474">
        <f t="shared" si="79"/>
        <v>50</v>
      </c>
      <c r="DP168" s="363">
        <f t="shared" ref="DP168:DP178" si="80">((DO168/DN168)-1)*100</f>
        <v>-15.254237288135597</v>
      </c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  <c r="EG168" s="231"/>
      <c r="EH168" s="231"/>
      <c r="EI168" s="231"/>
      <c r="EJ168" s="231"/>
      <c r="EK168" s="231"/>
      <c r="EL168" s="231"/>
      <c r="EM168" s="231"/>
    </row>
    <row r="169" spans="1:143" ht="20.100000000000001" customHeight="1" x14ac:dyDescent="0.25">
      <c r="A169" s="536"/>
      <c r="B169" s="110" t="s">
        <v>127</v>
      </c>
      <c r="C169" s="129" t="s">
        <v>186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f t="shared" si="76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189</v>
      </c>
      <c r="BX169" s="98">
        <v>292</v>
      </c>
      <c r="BY169" s="98">
        <v>247</v>
      </c>
      <c r="BZ169" s="98">
        <v>210</v>
      </c>
      <c r="CA169" s="472">
        <f t="shared" si="33"/>
        <v>938</v>
      </c>
      <c r="CB169" s="137">
        <v>187</v>
      </c>
      <c r="CC169" s="98">
        <v>148</v>
      </c>
      <c r="CD169" s="98">
        <v>171</v>
      </c>
      <c r="CE169" s="98">
        <v>175</v>
      </c>
      <c r="CF169" s="98">
        <v>200</v>
      </c>
      <c r="CG169" s="98">
        <v>211</v>
      </c>
      <c r="CH169" s="98">
        <v>301</v>
      </c>
      <c r="CI169" s="98">
        <v>324</v>
      </c>
      <c r="CJ169" s="98">
        <v>347</v>
      </c>
      <c r="CK169" s="98">
        <v>428</v>
      </c>
      <c r="CL169" s="98">
        <v>415</v>
      </c>
      <c r="CM169" s="241">
        <v>453</v>
      </c>
      <c r="CN169" s="433">
        <f t="shared" si="73"/>
        <v>3360</v>
      </c>
      <c r="CO169" s="98">
        <v>390</v>
      </c>
      <c r="CP169" s="98">
        <v>419</v>
      </c>
      <c r="CQ169" s="98">
        <v>428</v>
      </c>
      <c r="CR169" s="98">
        <v>464</v>
      </c>
      <c r="CS169" s="98">
        <v>447</v>
      </c>
      <c r="CT169" s="98">
        <v>438</v>
      </c>
      <c r="CU169" s="98">
        <v>432</v>
      </c>
      <c r="CV169" s="98">
        <v>411</v>
      </c>
      <c r="CW169" s="98">
        <v>382</v>
      </c>
      <c r="CX169" s="98">
        <v>387</v>
      </c>
      <c r="CY169" s="98">
        <v>399</v>
      </c>
      <c r="CZ169" s="98">
        <v>436</v>
      </c>
      <c r="DA169" s="472">
        <f t="shared" si="71"/>
        <v>5033</v>
      </c>
      <c r="DB169" s="137">
        <v>372</v>
      </c>
      <c r="DC169" s="98">
        <v>347</v>
      </c>
      <c r="DD169" s="98">
        <v>413</v>
      </c>
      <c r="DE169" s="98">
        <v>337</v>
      </c>
      <c r="DF169" s="98">
        <v>385</v>
      </c>
      <c r="DG169" s="98">
        <v>349</v>
      </c>
      <c r="DH169" s="98">
        <v>337</v>
      </c>
      <c r="DI169" s="98">
        <v>364</v>
      </c>
      <c r="DJ169" s="98">
        <v>342</v>
      </c>
      <c r="DK169" s="98">
        <v>366</v>
      </c>
      <c r="DL169" s="98">
        <v>352</v>
      </c>
      <c r="DM169" s="568">
        <f t="shared" si="77"/>
        <v>2907</v>
      </c>
      <c r="DN169" s="485">
        <f t="shared" si="78"/>
        <v>4597</v>
      </c>
      <c r="DO169" s="474">
        <f t="shared" si="79"/>
        <v>3964</v>
      </c>
      <c r="DP169" s="363">
        <f t="shared" si="80"/>
        <v>-13.769849902110076</v>
      </c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  <c r="EG169" s="231"/>
      <c r="EH169" s="231"/>
      <c r="EI169" s="231"/>
      <c r="EJ169" s="231"/>
      <c r="EK169" s="231"/>
      <c r="EL169" s="231"/>
      <c r="EM169" s="231"/>
    </row>
    <row r="170" spans="1:143" ht="20.100000000000001" customHeight="1" x14ac:dyDescent="0.25">
      <c r="A170" s="536"/>
      <c r="B170" s="110" t="s">
        <v>128</v>
      </c>
      <c r="C170" s="129" t="s">
        <v>130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f t="shared" si="76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8</v>
      </c>
      <c r="BX170" s="98">
        <v>37</v>
      </c>
      <c r="BY170" s="98">
        <v>25</v>
      </c>
      <c r="BZ170" s="98">
        <v>21</v>
      </c>
      <c r="CA170" s="472">
        <f t="shared" si="33"/>
        <v>91</v>
      </c>
      <c r="CB170" s="137">
        <v>8</v>
      </c>
      <c r="CC170" s="98">
        <v>10</v>
      </c>
      <c r="CD170" s="98">
        <v>11</v>
      </c>
      <c r="CE170" s="98">
        <v>8</v>
      </c>
      <c r="CF170" s="98">
        <v>22</v>
      </c>
      <c r="CG170" s="98">
        <v>11</v>
      </c>
      <c r="CH170" s="98">
        <v>9</v>
      </c>
      <c r="CI170" s="98">
        <v>12</v>
      </c>
      <c r="CJ170" s="98">
        <v>14</v>
      </c>
      <c r="CK170" s="98">
        <v>16</v>
      </c>
      <c r="CL170" s="98">
        <v>10</v>
      </c>
      <c r="CM170" s="241">
        <v>14</v>
      </c>
      <c r="CN170" s="433">
        <f t="shared" si="73"/>
        <v>145</v>
      </c>
      <c r="CO170" s="98">
        <v>7</v>
      </c>
      <c r="CP170" s="98">
        <v>5</v>
      </c>
      <c r="CQ170" s="98">
        <v>14</v>
      </c>
      <c r="CR170" s="98">
        <v>13</v>
      </c>
      <c r="CS170" s="98">
        <v>14</v>
      </c>
      <c r="CT170" s="98">
        <v>0</v>
      </c>
      <c r="CU170" s="98">
        <v>1</v>
      </c>
      <c r="CV170" s="98">
        <v>20</v>
      </c>
      <c r="CW170" s="98">
        <v>21</v>
      </c>
      <c r="CX170" s="98">
        <v>9</v>
      </c>
      <c r="CY170" s="98">
        <v>28</v>
      </c>
      <c r="CZ170" s="98">
        <v>5</v>
      </c>
      <c r="DA170" s="472">
        <f t="shared" si="71"/>
        <v>137</v>
      </c>
      <c r="DB170" s="137">
        <v>19</v>
      </c>
      <c r="DC170" s="98">
        <v>12</v>
      </c>
      <c r="DD170" s="98">
        <v>21</v>
      </c>
      <c r="DE170" s="98">
        <v>26</v>
      </c>
      <c r="DF170" s="98">
        <v>31</v>
      </c>
      <c r="DG170" s="98">
        <v>31</v>
      </c>
      <c r="DH170" s="98">
        <v>35</v>
      </c>
      <c r="DI170" s="98">
        <v>28</v>
      </c>
      <c r="DJ170" s="98">
        <v>30</v>
      </c>
      <c r="DK170" s="98">
        <v>26</v>
      </c>
      <c r="DL170" s="98">
        <v>22</v>
      </c>
      <c r="DM170" s="568">
        <f t="shared" si="77"/>
        <v>131</v>
      </c>
      <c r="DN170" s="485">
        <f t="shared" si="78"/>
        <v>132</v>
      </c>
      <c r="DO170" s="474">
        <f t="shared" si="79"/>
        <v>281</v>
      </c>
      <c r="DP170" s="363">
        <f t="shared" si="80"/>
        <v>112.87878787878789</v>
      </c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  <c r="EG170" s="231"/>
      <c r="EH170" s="231"/>
      <c r="EI170" s="231"/>
      <c r="EJ170" s="231"/>
      <c r="EK170" s="231"/>
      <c r="EL170" s="231"/>
      <c r="EM170" s="231"/>
    </row>
    <row r="171" spans="1:143" ht="20.100000000000001" customHeight="1" x14ac:dyDescent="0.25">
      <c r="A171" s="536"/>
      <c r="B171" s="110" t="s">
        <v>180</v>
      </c>
      <c r="C171" s="129" t="s">
        <v>182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f t="shared" si="76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f t="shared" ref="CA171:CA186" si="81">SUM(BO171:BZ171)</f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41</v>
      </c>
      <c r="CH171" s="98">
        <v>75</v>
      </c>
      <c r="CI171" s="98">
        <v>70</v>
      </c>
      <c r="CJ171" s="98">
        <v>71</v>
      </c>
      <c r="CK171" s="98">
        <v>71</v>
      </c>
      <c r="CL171" s="98">
        <v>67</v>
      </c>
      <c r="CM171" s="241">
        <v>77</v>
      </c>
      <c r="CN171" s="433">
        <f t="shared" si="73"/>
        <v>472</v>
      </c>
      <c r="CO171" s="98">
        <v>68</v>
      </c>
      <c r="CP171" s="98">
        <v>63</v>
      </c>
      <c r="CQ171" s="98">
        <v>76</v>
      </c>
      <c r="CR171" s="98">
        <v>73</v>
      </c>
      <c r="CS171" s="98">
        <v>70</v>
      </c>
      <c r="CT171" s="98">
        <v>72</v>
      </c>
      <c r="CU171" s="98">
        <v>74</v>
      </c>
      <c r="CV171" s="98">
        <v>79</v>
      </c>
      <c r="CW171" s="98">
        <v>71</v>
      </c>
      <c r="CX171" s="98">
        <v>69</v>
      </c>
      <c r="CY171" s="98">
        <v>77</v>
      </c>
      <c r="CZ171" s="98">
        <v>74</v>
      </c>
      <c r="DA171" s="472">
        <f t="shared" si="71"/>
        <v>866</v>
      </c>
      <c r="DB171" s="137">
        <v>65</v>
      </c>
      <c r="DC171" s="98">
        <v>59</v>
      </c>
      <c r="DD171" s="98">
        <v>72</v>
      </c>
      <c r="DE171" s="98">
        <v>61</v>
      </c>
      <c r="DF171" s="98">
        <v>70</v>
      </c>
      <c r="DG171" s="98">
        <v>69</v>
      </c>
      <c r="DH171" s="98">
        <v>69</v>
      </c>
      <c r="DI171" s="98">
        <v>65</v>
      </c>
      <c r="DJ171" s="98">
        <v>68</v>
      </c>
      <c r="DK171" s="98">
        <v>77</v>
      </c>
      <c r="DL171" s="98">
        <v>69</v>
      </c>
      <c r="DM171" s="568">
        <f t="shared" si="77"/>
        <v>395</v>
      </c>
      <c r="DN171" s="485">
        <f t="shared" si="78"/>
        <v>792</v>
      </c>
      <c r="DO171" s="474">
        <f t="shared" si="79"/>
        <v>744</v>
      </c>
      <c r="DP171" s="363">
        <f t="shared" si="80"/>
        <v>-6.0606060606060552</v>
      </c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  <c r="EG171" s="231"/>
      <c r="EH171" s="231"/>
      <c r="EI171" s="231"/>
      <c r="EJ171" s="231"/>
      <c r="EK171" s="231"/>
      <c r="EL171" s="231"/>
      <c r="EM171" s="231"/>
    </row>
    <row r="172" spans="1:143" ht="20.100000000000001" customHeight="1" x14ac:dyDescent="0.25">
      <c r="A172" s="536"/>
      <c r="B172" s="110" t="s">
        <v>181</v>
      </c>
      <c r="C172" s="129" t="s">
        <v>183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f t="shared" si="76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f t="shared" si="81"/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29</v>
      </c>
      <c r="CH172" s="98">
        <v>55</v>
      </c>
      <c r="CI172" s="98">
        <v>50</v>
      </c>
      <c r="CJ172" s="98">
        <v>54</v>
      </c>
      <c r="CK172" s="98">
        <v>54</v>
      </c>
      <c r="CL172" s="98">
        <v>53</v>
      </c>
      <c r="CM172" s="241">
        <v>54</v>
      </c>
      <c r="CN172" s="433">
        <f t="shared" si="73"/>
        <v>349</v>
      </c>
      <c r="CO172" s="98">
        <v>48</v>
      </c>
      <c r="CP172" s="98">
        <v>51</v>
      </c>
      <c r="CQ172" s="98">
        <v>56</v>
      </c>
      <c r="CR172" s="98">
        <v>53</v>
      </c>
      <c r="CS172" s="98">
        <v>48</v>
      </c>
      <c r="CT172" s="98">
        <v>54</v>
      </c>
      <c r="CU172" s="98">
        <v>52</v>
      </c>
      <c r="CV172" s="98">
        <v>59</v>
      </c>
      <c r="CW172" s="98">
        <v>61</v>
      </c>
      <c r="CX172" s="98">
        <v>57</v>
      </c>
      <c r="CY172" s="98">
        <v>53</v>
      </c>
      <c r="CZ172" s="98">
        <v>52</v>
      </c>
      <c r="DA172" s="472">
        <f t="shared" si="71"/>
        <v>644</v>
      </c>
      <c r="DB172" s="137">
        <v>55</v>
      </c>
      <c r="DC172" s="98">
        <v>48</v>
      </c>
      <c r="DD172" s="98">
        <v>66</v>
      </c>
      <c r="DE172" s="98">
        <v>46</v>
      </c>
      <c r="DF172" s="98">
        <v>56</v>
      </c>
      <c r="DG172" s="98">
        <v>50</v>
      </c>
      <c r="DH172" s="98">
        <v>57</v>
      </c>
      <c r="DI172" s="98">
        <v>61</v>
      </c>
      <c r="DJ172" s="98">
        <v>52</v>
      </c>
      <c r="DK172" s="98">
        <v>56</v>
      </c>
      <c r="DL172" s="98">
        <v>55</v>
      </c>
      <c r="DM172" s="568">
        <f t="shared" si="77"/>
        <v>295</v>
      </c>
      <c r="DN172" s="485">
        <f t="shared" si="78"/>
        <v>592</v>
      </c>
      <c r="DO172" s="474">
        <f t="shared" si="79"/>
        <v>602</v>
      </c>
      <c r="DP172" s="363">
        <f t="shared" si="80"/>
        <v>1.6891891891891886</v>
      </c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  <c r="EF172" s="231"/>
      <c r="EG172" s="231"/>
      <c r="EH172" s="231"/>
      <c r="EI172" s="231"/>
      <c r="EJ172" s="231"/>
      <c r="EK172" s="231"/>
      <c r="EL172" s="231"/>
      <c r="EM172" s="231"/>
    </row>
    <row r="173" spans="1:143" ht="20.100000000000001" customHeight="1" x14ac:dyDescent="0.25">
      <c r="A173" s="536"/>
      <c r="B173" s="110" t="s">
        <v>190</v>
      </c>
      <c r="C173" s="129" t="s">
        <v>191</v>
      </c>
      <c r="D173" s="184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68"/>
      <c r="Q173" s="177"/>
      <c r="R173" s="177"/>
      <c r="S173" s="177"/>
      <c r="T173" s="177"/>
      <c r="U173" s="177"/>
      <c r="V173" s="177"/>
      <c r="W173" s="177"/>
      <c r="X173" s="177"/>
      <c r="Y173" s="177"/>
      <c r="Z173" s="188"/>
      <c r="AA173" s="188"/>
      <c r="AB173" s="188"/>
      <c r="AC173" s="16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37"/>
      <c r="AQ173" s="98"/>
      <c r="AR173" s="98"/>
      <c r="AS173" s="98"/>
      <c r="AT173" s="98"/>
      <c r="AU173" s="98"/>
      <c r="AV173" s="98"/>
      <c r="AW173" s="98"/>
      <c r="AX173" s="98"/>
      <c r="AY173" s="98"/>
      <c r="AZ173" s="98"/>
      <c r="BA173" s="98"/>
      <c r="BB173" s="137"/>
      <c r="BC173" s="98"/>
      <c r="BD173" s="98"/>
      <c r="BE173" s="98"/>
      <c r="BF173" s="98"/>
      <c r="BG173" s="98"/>
      <c r="BH173" s="98"/>
      <c r="BI173" s="98"/>
      <c r="BJ173" s="98"/>
      <c r="BK173" s="98"/>
      <c r="BL173" s="98"/>
      <c r="BM173" s="98"/>
      <c r="BN173" s="433"/>
      <c r="BO173" s="98"/>
      <c r="BP173" s="98"/>
      <c r="BQ173" s="98"/>
      <c r="BR173" s="98"/>
      <c r="BS173" s="98"/>
      <c r="BT173" s="98"/>
      <c r="BU173" s="98"/>
      <c r="BV173" s="98"/>
      <c r="BW173" s="98"/>
      <c r="BX173" s="98"/>
      <c r="BY173" s="98"/>
      <c r="BZ173" s="98"/>
      <c r="CA173" s="472"/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f t="shared" si="73"/>
        <v>0</v>
      </c>
      <c r="CO173" s="98">
        <v>0</v>
      </c>
      <c r="CP173" s="98">
        <v>0</v>
      </c>
      <c r="CQ173" s="98">
        <v>0</v>
      </c>
      <c r="CR173" s="98">
        <v>0</v>
      </c>
      <c r="CS173" s="98">
        <v>0</v>
      </c>
      <c r="CT173" s="98">
        <v>0</v>
      </c>
      <c r="CU173" s="98">
        <v>0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f t="shared" si="71"/>
        <v>0</v>
      </c>
      <c r="DB173" s="137">
        <v>0</v>
      </c>
      <c r="DC173" s="98">
        <v>0</v>
      </c>
      <c r="DD173" s="98">
        <v>0</v>
      </c>
      <c r="DE173" s="98">
        <v>0</v>
      </c>
      <c r="DF173" s="98">
        <v>0</v>
      </c>
      <c r="DG173" s="98">
        <v>0</v>
      </c>
      <c r="DH173" s="98">
        <v>0</v>
      </c>
      <c r="DI173" s="98">
        <v>0</v>
      </c>
      <c r="DJ173" s="98">
        <v>0</v>
      </c>
      <c r="DK173" s="98">
        <v>1</v>
      </c>
      <c r="DL173" s="98">
        <v>1</v>
      </c>
      <c r="DM173" s="568">
        <f t="shared" si="77"/>
        <v>0</v>
      </c>
      <c r="DN173" s="485">
        <f t="shared" si="78"/>
        <v>0</v>
      </c>
      <c r="DO173" s="474">
        <f t="shared" si="79"/>
        <v>2</v>
      </c>
      <c r="DP173" s="363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  <c r="EG173" s="231"/>
      <c r="EH173" s="231"/>
      <c r="EI173" s="231"/>
      <c r="EJ173" s="231"/>
      <c r="EK173" s="231"/>
      <c r="EL173" s="231"/>
      <c r="EM173" s="231"/>
    </row>
    <row r="174" spans="1:143" ht="20.100000000000001" customHeight="1" x14ac:dyDescent="0.25">
      <c r="A174" s="536"/>
      <c r="B174" s="110" t="s">
        <v>184</v>
      </c>
      <c r="C174" s="129" t="s">
        <v>167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0</v>
      </c>
      <c r="P174" s="168">
        <v>0</v>
      </c>
      <c r="Q174" s="177">
        <v>0</v>
      </c>
      <c r="R174" s="177">
        <v>0</v>
      </c>
      <c r="S174" s="177">
        <v>0</v>
      </c>
      <c r="T174" s="177">
        <v>0</v>
      </c>
      <c r="U174" s="177">
        <v>0</v>
      </c>
      <c r="V174" s="177">
        <v>0</v>
      </c>
      <c r="W174" s="177">
        <v>0</v>
      </c>
      <c r="X174" s="177">
        <v>0</v>
      </c>
      <c r="Y174" s="177">
        <v>0</v>
      </c>
      <c r="Z174" s="188">
        <v>0</v>
      </c>
      <c r="AA174" s="188">
        <v>0</v>
      </c>
      <c r="AB174" s="188">
        <v>0</v>
      </c>
      <c r="AC174" s="168">
        <v>0</v>
      </c>
      <c r="AD174" s="178">
        <v>0</v>
      </c>
      <c r="AE174" s="178">
        <v>0</v>
      </c>
      <c r="AF174" s="178">
        <v>0</v>
      </c>
      <c r="AG174" s="178">
        <v>0</v>
      </c>
      <c r="AH174" s="178">
        <v>0</v>
      </c>
      <c r="AI174" s="178">
        <v>0</v>
      </c>
      <c r="AJ174" s="178">
        <v>0</v>
      </c>
      <c r="AK174" s="178">
        <v>0</v>
      </c>
      <c r="AL174" s="178">
        <v>0</v>
      </c>
      <c r="AM174" s="178">
        <v>0</v>
      </c>
      <c r="AN174" s="178">
        <v>0</v>
      </c>
      <c r="AO174" s="178">
        <v>0</v>
      </c>
      <c r="AP174" s="137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7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3">
        <f t="shared" si="76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f t="shared" si="81"/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1</v>
      </c>
      <c r="CH174" s="98">
        <v>2</v>
      </c>
      <c r="CI174" s="98">
        <v>1</v>
      </c>
      <c r="CJ174" s="98">
        <v>3</v>
      </c>
      <c r="CK174" s="98">
        <v>2</v>
      </c>
      <c r="CL174" s="98">
        <v>2</v>
      </c>
      <c r="CM174" s="241">
        <v>4</v>
      </c>
      <c r="CN174" s="433">
        <f t="shared" si="73"/>
        <v>15</v>
      </c>
      <c r="CO174" s="98">
        <v>3</v>
      </c>
      <c r="CP174" s="98">
        <v>2</v>
      </c>
      <c r="CQ174" s="98">
        <v>3</v>
      </c>
      <c r="CR174" s="98">
        <v>1</v>
      </c>
      <c r="CS174" s="98">
        <v>2</v>
      </c>
      <c r="CT174" s="98">
        <v>2</v>
      </c>
      <c r="CU174" s="98">
        <v>0</v>
      </c>
      <c r="CV174" s="98">
        <v>1</v>
      </c>
      <c r="CW174" s="98">
        <v>1</v>
      </c>
      <c r="CX174" s="98">
        <v>0</v>
      </c>
      <c r="CY174" s="98">
        <v>1</v>
      </c>
      <c r="CZ174" s="98">
        <v>1</v>
      </c>
      <c r="DA174" s="472">
        <f t="shared" si="71"/>
        <v>17</v>
      </c>
      <c r="DB174" s="137">
        <v>2</v>
      </c>
      <c r="DC174" s="98">
        <v>1</v>
      </c>
      <c r="DD174" s="98">
        <v>1</v>
      </c>
      <c r="DE174" s="98">
        <v>1</v>
      </c>
      <c r="DF174" s="98">
        <v>7</v>
      </c>
      <c r="DG174" s="98">
        <v>0</v>
      </c>
      <c r="DH174" s="98">
        <v>2</v>
      </c>
      <c r="DI174" s="98">
        <v>3</v>
      </c>
      <c r="DJ174" s="98">
        <v>1</v>
      </c>
      <c r="DK174" s="98">
        <v>1</v>
      </c>
      <c r="DL174" s="98">
        <v>2</v>
      </c>
      <c r="DM174" s="568">
        <f t="shared" si="77"/>
        <v>11</v>
      </c>
      <c r="DN174" s="485">
        <f t="shared" si="78"/>
        <v>16</v>
      </c>
      <c r="DO174" s="474">
        <f t="shared" si="79"/>
        <v>21</v>
      </c>
      <c r="DP174" s="363">
        <f t="shared" si="80"/>
        <v>31.25</v>
      </c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  <c r="EG174" s="231"/>
      <c r="EH174" s="231"/>
      <c r="EI174" s="231"/>
      <c r="EJ174" s="231"/>
      <c r="EK174" s="231"/>
      <c r="EL174" s="231"/>
      <c r="EM174" s="231"/>
    </row>
    <row r="175" spans="1:143" ht="20.100000000000001" customHeight="1" x14ac:dyDescent="0.25">
      <c r="A175" s="536"/>
      <c r="B175" s="110" t="s">
        <v>204</v>
      </c>
      <c r="C175" s="129" t="s">
        <v>208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f t="shared" si="76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f t="shared" si="81"/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f t="shared" si="73"/>
        <v>0</v>
      </c>
      <c r="CO175" s="98">
        <v>0</v>
      </c>
      <c r="CP175" s="98">
        <v>1</v>
      </c>
      <c r="CQ175" s="98">
        <v>0</v>
      </c>
      <c r="CR175" s="98">
        <v>1</v>
      </c>
      <c r="CS175" s="98">
        <v>4</v>
      </c>
      <c r="CT175" s="98">
        <v>7</v>
      </c>
      <c r="CU175" s="98">
        <v>6</v>
      </c>
      <c r="CV175" s="98">
        <v>0</v>
      </c>
      <c r="CW175" s="98">
        <v>0</v>
      </c>
      <c r="CX175" s="98">
        <v>0</v>
      </c>
      <c r="CY175" s="98">
        <v>0</v>
      </c>
      <c r="CZ175" s="98">
        <v>0</v>
      </c>
      <c r="DA175" s="472">
        <f t="shared" si="71"/>
        <v>19</v>
      </c>
      <c r="DB175" s="137">
        <v>0</v>
      </c>
      <c r="DC175" s="98">
        <v>0</v>
      </c>
      <c r="DD175" s="98">
        <v>0</v>
      </c>
      <c r="DE175" s="98">
        <v>0</v>
      </c>
      <c r="DF175" s="98">
        <v>0</v>
      </c>
      <c r="DG175" s="98">
        <v>0</v>
      </c>
      <c r="DH175" s="98">
        <v>0</v>
      </c>
      <c r="DI175" s="98">
        <v>0</v>
      </c>
      <c r="DJ175" s="98">
        <v>0</v>
      </c>
      <c r="DK175" s="98">
        <v>0</v>
      </c>
      <c r="DL175" s="98">
        <v>0</v>
      </c>
      <c r="DM175" s="568">
        <f t="shared" si="77"/>
        <v>0</v>
      </c>
      <c r="DN175" s="485">
        <f t="shared" si="78"/>
        <v>19</v>
      </c>
      <c r="DO175" s="474">
        <f t="shared" si="79"/>
        <v>0</v>
      </c>
      <c r="DP175" s="363">
        <f t="shared" si="80"/>
        <v>-100</v>
      </c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  <c r="EF175" s="231"/>
      <c r="EG175" s="231"/>
      <c r="EH175" s="231"/>
      <c r="EI175" s="231"/>
      <c r="EJ175" s="231"/>
      <c r="EK175" s="231"/>
      <c r="EL175" s="231"/>
      <c r="EM175" s="231"/>
    </row>
    <row r="176" spans="1:143" ht="20.100000000000001" customHeight="1" x14ac:dyDescent="0.25">
      <c r="A176" s="536"/>
      <c r="B176" s="110" t="s">
        <v>205</v>
      </c>
      <c r="C176" s="129" t="s">
        <v>209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f t="shared" si="76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f t="shared" si="81"/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f t="shared" si="73"/>
        <v>0</v>
      </c>
      <c r="CO176" s="98">
        <v>0</v>
      </c>
      <c r="CP176" s="98">
        <v>6</v>
      </c>
      <c r="CQ176" s="98">
        <v>10</v>
      </c>
      <c r="CR176" s="98">
        <v>12</v>
      </c>
      <c r="CS176" s="98">
        <v>12</v>
      </c>
      <c r="CT176" s="98">
        <v>44</v>
      </c>
      <c r="CU176" s="98">
        <v>44</v>
      </c>
      <c r="CV176" s="98">
        <v>5</v>
      </c>
      <c r="CW176" s="98">
        <v>0</v>
      </c>
      <c r="CX176" s="98">
        <v>0</v>
      </c>
      <c r="CY176" s="98">
        <v>0</v>
      </c>
      <c r="CZ176" s="98">
        <v>0</v>
      </c>
      <c r="DA176" s="472">
        <f t="shared" si="71"/>
        <v>133</v>
      </c>
      <c r="DB176" s="137">
        <v>0</v>
      </c>
      <c r="DC176" s="98">
        <v>0</v>
      </c>
      <c r="DD176" s="98">
        <v>0</v>
      </c>
      <c r="DE176" s="98">
        <v>0</v>
      </c>
      <c r="DF176" s="98">
        <v>0</v>
      </c>
      <c r="DG176" s="98">
        <v>0</v>
      </c>
      <c r="DH176" s="98">
        <v>0</v>
      </c>
      <c r="DI176" s="98">
        <v>0</v>
      </c>
      <c r="DJ176" s="98">
        <v>0</v>
      </c>
      <c r="DK176" s="98">
        <v>0</v>
      </c>
      <c r="DL176" s="98">
        <v>0</v>
      </c>
      <c r="DM176" s="568">
        <f t="shared" si="77"/>
        <v>0</v>
      </c>
      <c r="DN176" s="485">
        <f t="shared" si="78"/>
        <v>133</v>
      </c>
      <c r="DO176" s="474">
        <f t="shared" si="79"/>
        <v>0</v>
      </c>
      <c r="DP176" s="363">
        <f t="shared" si="80"/>
        <v>-100</v>
      </c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  <c r="EF176" s="231"/>
      <c r="EG176" s="231"/>
      <c r="EH176" s="231"/>
      <c r="EI176" s="231"/>
      <c r="EJ176" s="231"/>
      <c r="EK176" s="231"/>
      <c r="EL176" s="231"/>
      <c r="EM176" s="231"/>
    </row>
    <row r="177" spans="1:143" ht="20.100000000000001" customHeight="1" x14ac:dyDescent="0.25">
      <c r="A177" s="536"/>
      <c r="B177" s="463" t="s">
        <v>206</v>
      </c>
      <c r="C177" s="464" t="s">
        <v>210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572">
        <v>0</v>
      </c>
      <c r="P177" s="168">
        <v>0</v>
      </c>
      <c r="Q177" s="184">
        <v>0</v>
      </c>
      <c r="R177" s="185">
        <v>0</v>
      </c>
      <c r="S177" s="185">
        <v>0</v>
      </c>
      <c r="T177" s="185">
        <v>0</v>
      </c>
      <c r="U177" s="185">
        <v>0</v>
      </c>
      <c r="V177" s="185">
        <v>0</v>
      </c>
      <c r="W177" s="185">
        <v>0</v>
      </c>
      <c r="X177" s="185">
        <v>0</v>
      </c>
      <c r="Y177" s="185">
        <v>0</v>
      </c>
      <c r="Z177" s="185">
        <v>0</v>
      </c>
      <c r="AA177" s="185">
        <v>0</v>
      </c>
      <c r="AB177" s="572">
        <v>0</v>
      </c>
      <c r="AC177" s="168">
        <v>0</v>
      </c>
      <c r="AD177" s="184">
        <v>0</v>
      </c>
      <c r="AE177" s="185">
        <v>0</v>
      </c>
      <c r="AF177" s="185">
        <v>0</v>
      </c>
      <c r="AG177" s="185">
        <v>0</v>
      </c>
      <c r="AH177" s="185">
        <v>0</v>
      </c>
      <c r="AI177" s="185">
        <v>0</v>
      </c>
      <c r="AJ177" s="185">
        <v>0</v>
      </c>
      <c r="AK177" s="185">
        <v>0</v>
      </c>
      <c r="AL177" s="185">
        <v>0</v>
      </c>
      <c r="AM177" s="185">
        <v>0</v>
      </c>
      <c r="AN177" s="185">
        <v>0</v>
      </c>
      <c r="AO177" s="572">
        <v>0</v>
      </c>
      <c r="AP177" s="184">
        <v>0</v>
      </c>
      <c r="AQ177" s="185">
        <v>0</v>
      </c>
      <c r="AR177" s="185">
        <v>0</v>
      </c>
      <c r="AS177" s="185">
        <v>0</v>
      </c>
      <c r="AT177" s="185">
        <v>0</v>
      </c>
      <c r="AU177" s="185">
        <v>0</v>
      </c>
      <c r="AV177" s="185">
        <v>0</v>
      </c>
      <c r="AW177" s="185">
        <v>0</v>
      </c>
      <c r="AX177" s="185">
        <v>0</v>
      </c>
      <c r="AY177" s="185">
        <v>0</v>
      </c>
      <c r="AZ177" s="185">
        <v>0</v>
      </c>
      <c r="BA177" s="572">
        <v>0</v>
      </c>
      <c r="BB177" s="184">
        <v>0</v>
      </c>
      <c r="BC177" s="185">
        <v>0</v>
      </c>
      <c r="BD177" s="185">
        <v>0</v>
      </c>
      <c r="BE177" s="185">
        <v>0</v>
      </c>
      <c r="BF177" s="185">
        <v>0</v>
      </c>
      <c r="BG177" s="185">
        <v>0</v>
      </c>
      <c r="BH177" s="185">
        <v>0</v>
      </c>
      <c r="BI177" s="185">
        <v>0</v>
      </c>
      <c r="BJ177" s="185">
        <v>0</v>
      </c>
      <c r="BK177" s="185">
        <v>0</v>
      </c>
      <c r="BL177" s="185">
        <v>0</v>
      </c>
      <c r="BM177" s="572">
        <v>0</v>
      </c>
      <c r="BN177" s="433">
        <f t="shared" si="76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f t="shared" si="81"/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f t="shared" si="73"/>
        <v>0</v>
      </c>
      <c r="CO177" s="98">
        <v>0</v>
      </c>
      <c r="CP177" s="98">
        <v>1</v>
      </c>
      <c r="CQ177" s="98">
        <v>0</v>
      </c>
      <c r="CR177" s="98">
        <v>3</v>
      </c>
      <c r="CS177" s="98">
        <v>1</v>
      </c>
      <c r="CT177" s="98">
        <v>11</v>
      </c>
      <c r="CU177" s="98">
        <v>8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f t="shared" si="71"/>
        <v>25</v>
      </c>
      <c r="DB177" s="137">
        <v>0</v>
      </c>
      <c r="DC177" s="98">
        <v>0</v>
      </c>
      <c r="DD177" s="98">
        <v>0</v>
      </c>
      <c r="DE177" s="98">
        <v>0</v>
      </c>
      <c r="DF177" s="98">
        <v>0</v>
      </c>
      <c r="DG177" s="98">
        <v>0</v>
      </c>
      <c r="DH177" s="98">
        <v>0</v>
      </c>
      <c r="DI177" s="98">
        <v>0</v>
      </c>
      <c r="DJ177" s="98">
        <v>0</v>
      </c>
      <c r="DK177" s="98">
        <v>0</v>
      </c>
      <c r="DL177" s="98">
        <v>0</v>
      </c>
      <c r="DM177" s="568">
        <f t="shared" si="77"/>
        <v>0</v>
      </c>
      <c r="DN177" s="485">
        <f t="shared" si="78"/>
        <v>25</v>
      </c>
      <c r="DO177" s="474">
        <f t="shared" si="79"/>
        <v>0</v>
      </c>
      <c r="DP177" s="363">
        <f t="shared" si="80"/>
        <v>-100</v>
      </c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  <c r="EF177" s="231"/>
      <c r="EG177" s="231"/>
      <c r="EH177" s="231"/>
      <c r="EI177" s="231"/>
      <c r="EJ177" s="231"/>
      <c r="EK177" s="231"/>
      <c r="EL177" s="231"/>
      <c r="EM177" s="231"/>
    </row>
    <row r="178" spans="1:143" ht="20.100000000000001" customHeight="1" x14ac:dyDescent="0.25">
      <c r="A178" s="536"/>
      <c r="B178" s="110" t="s">
        <v>207</v>
      </c>
      <c r="C178" s="129" t="s">
        <v>211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572">
        <v>0</v>
      </c>
      <c r="P178" s="168">
        <v>0</v>
      </c>
      <c r="Q178" s="184">
        <v>0</v>
      </c>
      <c r="R178" s="185">
        <v>0</v>
      </c>
      <c r="S178" s="185">
        <v>0</v>
      </c>
      <c r="T178" s="185">
        <v>0</v>
      </c>
      <c r="U178" s="185">
        <v>0</v>
      </c>
      <c r="V178" s="185">
        <v>0</v>
      </c>
      <c r="W178" s="185">
        <v>0</v>
      </c>
      <c r="X178" s="185">
        <v>0</v>
      </c>
      <c r="Y178" s="185">
        <v>0</v>
      </c>
      <c r="Z178" s="185">
        <v>0</v>
      </c>
      <c r="AA178" s="185">
        <v>0</v>
      </c>
      <c r="AB178" s="572">
        <v>0</v>
      </c>
      <c r="AC178" s="168">
        <v>0</v>
      </c>
      <c r="AD178" s="184">
        <v>0</v>
      </c>
      <c r="AE178" s="185">
        <v>0</v>
      </c>
      <c r="AF178" s="185">
        <v>0</v>
      </c>
      <c r="AG178" s="185">
        <v>0</v>
      </c>
      <c r="AH178" s="185">
        <v>0</v>
      </c>
      <c r="AI178" s="185">
        <v>0</v>
      </c>
      <c r="AJ178" s="185">
        <v>0</v>
      </c>
      <c r="AK178" s="185">
        <v>0</v>
      </c>
      <c r="AL178" s="185">
        <v>0</v>
      </c>
      <c r="AM178" s="185">
        <v>0</v>
      </c>
      <c r="AN178" s="185">
        <v>0</v>
      </c>
      <c r="AO178" s="572">
        <v>0</v>
      </c>
      <c r="AP178" s="184">
        <v>0</v>
      </c>
      <c r="AQ178" s="185">
        <v>0</v>
      </c>
      <c r="AR178" s="185">
        <v>0</v>
      </c>
      <c r="AS178" s="185">
        <v>0</v>
      </c>
      <c r="AT178" s="185">
        <v>0</v>
      </c>
      <c r="AU178" s="185">
        <v>0</v>
      </c>
      <c r="AV178" s="185">
        <v>0</v>
      </c>
      <c r="AW178" s="185">
        <v>0</v>
      </c>
      <c r="AX178" s="185">
        <v>0</v>
      </c>
      <c r="AY178" s="185">
        <v>0</v>
      </c>
      <c r="AZ178" s="185">
        <v>0</v>
      </c>
      <c r="BA178" s="572">
        <v>0</v>
      </c>
      <c r="BB178" s="184">
        <v>0</v>
      </c>
      <c r="BC178" s="185">
        <v>0</v>
      </c>
      <c r="BD178" s="185">
        <v>0</v>
      </c>
      <c r="BE178" s="185">
        <v>0</v>
      </c>
      <c r="BF178" s="185">
        <v>0</v>
      </c>
      <c r="BG178" s="185">
        <v>0</v>
      </c>
      <c r="BH178" s="185">
        <v>0</v>
      </c>
      <c r="BI178" s="185">
        <v>0</v>
      </c>
      <c r="BJ178" s="185">
        <v>0</v>
      </c>
      <c r="BK178" s="185">
        <v>0</v>
      </c>
      <c r="BL178" s="185">
        <v>0</v>
      </c>
      <c r="BM178" s="572">
        <v>0</v>
      </c>
      <c r="BN178" s="433">
        <f t="shared" si="76"/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472">
        <f t="shared" si="81"/>
        <v>0</v>
      </c>
      <c r="CB178" s="137">
        <v>0</v>
      </c>
      <c r="CC178" s="98">
        <v>0</v>
      </c>
      <c r="CD178" s="98">
        <v>0</v>
      </c>
      <c r="CE178" s="98">
        <v>0</v>
      </c>
      <c r="CF178" s="98">
        <v>0</v>
      </c>
      <c r="CG178" s="98">
        <v>0</v>
      </c>
      <c r="CH178" s="98">
        <v>0</v>
      </c>
      <c r="CI178" s="98">
        <v>0</v>
      </c>
      <c r="CJ178" s="98">
        <v>0</v>
      </c>
      <c r="CK178" s="98">
        <v>0</v>
      </c>
      <c r="CL178" s="98">
        <v>0</v>
      </c>
      <c r="CM178" s="241">
        <v>0</v>
      </c>
      <c r="CN178" s="433">
        <f t="shared" si="73"/>
        <v>0</v>
      </c>
      <c r="CO178" s="98">
        <v>0</v>
      </c>
      <c r="CP178" s="98">
        <v>6</v>
      </c>
      <c r="CQ178" s="98">
        <v>9</v>
      </c>
      <c r="CR178" s="98">
        <v>12</v>
      </c>
      <c r="CS178" s="98">
        <v>12</v>
      </c>
      <c r="CT178" s="98">
        <v>15</v>
      </c>
      <c r="CU178" s="98">
        <v>1</v>
      </c>
      <c r="CV178" s="98">
        <v>0</v>
      </c>
      <c r="CW178" s="98">
        <v>0</v>
      </c>
      <c r="CX178" s="98">
        <v>0</v>
      </c>
      <c r="CY178" s="98">
        <v>0</v>
      </c>
      <c r="CZ178" s="98">
        <v>0</v>
      </c>
      <c r="DA178" s="472">
        <f t="shared" si="71"/>
        <v>55</v>
      </c>
      <c r="DB178" s="137">
        <v>0</v>
      </c>
      <c r="DC178" s="98">
        <v>0</v>
      </c>
      <c r="DD178" s="98">
        <v>0</v>
      </c>
      <c r="DE178" s="98">
        <v>0</v>
      </c>
      <c r="DF178" s="98">
        <v>0</v>
      </c>
      <c r="DG178" s="98">
        <v>0</v>
      </c>
      <c r="DH178" s="98">
        <v>0</v>
      </c>
      <c r="DI178" s="98">
        <v>0</v>
      </c>
      <c r="DJ178" s="98">
        <v>0</v>
      </c>
      <c r="DK178" s="98">
        <v>0</v>
      </c>
      <c r="DL178" s="98">
        <v>0</v>
      </c>
      <c r="DM178" s="568">
        <f t="shared" si="77"/>
        <v>0</v>
      </c>
      <c r="DN178" s="485">
        <f t="shared" si="78"/>
        <v>55</v>
      </c>
      <c r="DO178" s="474">
        <f t="shared" si="79"/>
        <v>0</v>
      </c>
      <c r="DP178" s="363">
        <f t="shared" si="80"/>
        <v>-100</v>
      </c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  <c r="EF178" s="231"/>
      <c r="EG178" s="231"/>
      <c r="EH178" s="231"/>
      <c r="EI178" s="231"/>
      <c r="EJ178" s="231"/>
      <c r="EK178" s="231"/>
      <c r="EL178" s="231"/>
      <c r="EM178" s="231"/>
    </row>
    <row r="179" spans="1:143" ht="20.100000000000001" customHeight="1" x14ac:dyDescent="0.25">
      <c r="A179" s="536"/>
      <c r="B179" s="110" t="s">
        <v>200</v>
      </c>
      <c r="C179" s="464" t="s">
        <v>201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f t="shared" si="76"/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f t="shared" si="81"/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0</v>
      </c>
      <c r="CI179" s="98">
        <v>0</v>
      </c>
      <c r="CJ179" s="98">
        <v>0</v>
      </c>
      <c r="CK179" s="98">
        <v>0</v>
      </c>
      <c r="CL179" s="98">
        <v>0</v>
      </c>
      <c r="CM179" s="241">
        <v>0</v>
      </c>
      <c r="CN179" s="433">
        <f t="shared" si="73"/>
        <v>0</v>
      </c>
      <c r="CO179" s="98">
        <v>1</v>
      </c>
      <c r="CP179" s="98">
        <v>1</v>
      </c>
      <c r="CQ179" s="98">
        <v>0</v>
      </c>
      <c r="CR179" s="98">
        <v>3</v>
      </c>
      <c r="CS179" s="98">
        <v>5</v>
      </c>
      <c r="CT179" s="98">
        <v>5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f t="shared" si="71"/>
        <v>16</v>
      </c>
      <c r="DB179" s="137">
        <v>0</v>
      </c>
      <c r="DC179" s="98">
        <v>0</v>
      </c>
      <c r="DD179" s="98">
        <v>0</v>
      </c>
      <c r="DE179" s="98">
        <v>0</v>
      </c>
      <c r="DF179" s="98">
        <v>0</v>
      </c>
      <c r="DG179" s="98">
        <v>0</v>
      </c>
      <c r="DH179" s="98">
        <v>0</v>
      </c>
      <c r="DI179" s="98">
        <v>0</v>
      </c>
      <c r="DJ179" s="98">
        <v>0</v>
      </c>
      <c r="DK179" s="98">
        <v>0</v>
      </c>
      <c r="DL179" s="98">
        <v>0</v>
      </c>
      <c r="DM179" s="568">
        <f t="shared" si="77"/>
        <v>0</v>
      </c>
      <c r="DN179" s="485">
        <f t="shared" si="78"/>
        <v>16</v>
      </c>
      <c r="DO179" s="474">
        <f t="shared" si="79"/>
        <v>0</v>
      </c>
      <c r="DP179" s="363">
        <f t="shared" ref="DP179:DP180" si="82">((DO179/DN179)-1)*100</f>
        <v>-100</v>
      </c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  <c r="EF179" s="231"/>
      <c r="EG179" s="231"/>
      <c r="EH179" s="231"/>
      <c r="EI179" s="231"/>
      <c r="EJ179" s="231"/>
      <c r="EK179" s="231"/>
      <c r="EL179" s="231"/>
      <c r="EM179" s="231"/>
    </row>
    <row r="180" spans="1:143" ht="20.100000000000001" customHeight="1" x14ac:dyDescent="0.25">
      <c r="A180" s="536"/>
      <c r="B180" s="110" t="s">
        <v>149</v>
      </c>
      <c r="C180" s="129" t="s">
        <v>156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68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68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98">
        <v>0</v>
      </c>
      <c r="BX180" s="98">
        <v>0</v>
      </c>
      <c r="BY180" s="98">
        <v>0</v>
      </c>
      <c r="BZ180" s="98">
        <v>20</v>
      </c>
      <c r="CA180" s="472">
        <f t="shared" si="81"/>
        <v>20</v>
      </c>
      <c r="CB180" s="137">
        <v>8</v>
      </c>
      <c r="CC180" s="98">
        <v>2</v>
      </c>
      <c r="CD180" s="98">
        <v>8</v>
      </c>
      <c r="CE180" s="98">
        <v>4</v>
      </c>
      <c r="CF180" s="98">
        <v>3</v>
      </c>
      <c r="CG180" s="98">
        <v>6</v>
      </c>
      <c r="CH180" s="98">
        <v>6</v>
      </c>
      <c r="CI180" s="98">
        <v>2</v>
      </c>
      <c r="CJ180" s="98">
        <v>2</v>
      </c>
      <c r="CK180" s="98">
        <v>5</v>
      </c>
      <c r="CL180" s="98">
        <v>20</v>
      </c>
      <c r="CM180" s="241">
        <v>17</v>
      </c>
      <c r="CN180" s="433">
        <f t="shared" si="73"/>
        <v>83</v>
      </c>
      <c r="CO180" s="98">
        <v>0</v>
      </c>
      <c r="CP180" s="98">
        <v>2</v>
      </c>
      <c r="CQ180" s="98">
        <v>10</v>
      </c>
      <c r="CR180" s="98">
        <v>1</v>
      </c>
      <c r="CS180" s="98">
        <v>0</v>
      </c>
      <c r="CT180" s="98">
        <v>1</v>
      </c>
      <c r="CU180" s="98">
        <v>2</v>
      </c>
      <c r="CV180" s="98">
        <v>6</v>
      </c>
      <c r="CW180" s="98">
        <v>1</v>
      </c>
      <c r="CX180" s="98">
        <v>0</v>
      </c>
      <c r="CY180" s="98">
        <v>2</v>
      </c>
      <c r="CZ180" s="98">
        <v>2</v>
      </c>
      <c r="DA180" s="472">
        <f t="shared" si="71"/>
        <v>27</v>
      </c>
      <c r="DB180" s="137">
        <v>4</v>
      </c>
      <c r="DC180" s="98">
        <v>2</v>
      </c>
      <c r="DD180" s="98">
        <v>3</v>
      </c>
      <c r="DE180" s="98">
        <v>5</v>
      </c>
      <c r="DF180" s="98">
        <v>1</v>
      </c>
      <c r="DG180" s="98">
        <v>2</v>
      </c>
      <c r="DH180" s="98">
        <v>6</v>
      </c>
      <c r="DI180" s="98">
        <v>6</v>
      </c>
      <c r="DJ180" s="98">
        <v>6</v>
      </c>
      <c r="DK180" s="98">
        <v>3</v>
      </c>
      <c r="DL180" s="98">
        <v>4</v>
      </c>
      <c r="DM180" s="568">
        <f t="shared" si="77"/>
        <v>66</v>
      </c>
      <c r="DN180" s="485">
        <f t="shared" si="78"/>
        <v>25</v>
      </c>
      <c r="DO180" s="474">
        <f t="shared" si="79"/>
        <v>42</v>
      </c>
      <c r="DP180" s="363">
        <f t="shared" si="82"/>
        <v>68</v>
      </c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  <c r="EF180" s="231"/>
      <c r="EG180" s="231"/>
      <c r="EH180" s="231"/>
      <c r="EI180" s="231"/>
      <c r="EJ180" s="231"/>
      <c r="EK180" s="231"/>
      <c r="EL180" s="231"/>
      <c r="EM180" s="231"/>
    </row>
    <row r="181" spans="1:143" ht="20.100000000000001" customHeight="1" x14ac:dyDescent="0.25">
      <c r="A181" s="536"/>
      <c r="B181" s="110" t="s">
        <v>187</v>
      </c>
      <c r="C181" s="129" t="s">
        <v>188</v>
      </c>
      <c r="D181" s="184">
        <v>0</v>
      </c>
      <c r="E181" s="185">
        <v>0</v>
      </c>
      <c r="F181" s="185">
        <v>0</v>
      </c>
      <c r="G181" s="185">
        <v>0</v>
      </c>
      <c r="H181" s="185">
        <v>0</v>
      </c>
      <c r="I181" s="185">
        <v>0</v>
      </c>
      <c r="J181" s="185">
        <v>0</v>
      </c>
      <c r="K181" s="185">
        <v>0</v>
      </c>
      <c r="L181" s="185">
        <v>0</v>
      </c>
      <c r="M181" s="185">
        <v>0</v>
      </c>
      <c r="N181" s="185">
        <v>0</v>
      </c>
      <c r="O181" s="185">
        <v>0</v>
      </c>
      <c r="P181" s="168">
        <v>0</v>
      </c>
      <c r="Q181" s="177">
        <v>0</v>
      </c>
      <c r="R181" s="177">
        <v>0</v>
      </c>
      <c r="S181" s="177">
        <v>0</v>
      </c>
      <c r="T181" s="177">
        <v>0</v>
      </c>
      <c r="U181" s="177">
        <v>0</v>
      </c>
      <c r="V181" s="177">
        <v>0</v>
      </c>
      <c r="W181" s="177">
        <v>0</v>
      </c>
      <c r="X181" s="177">
        <v>0</v>
      </c>
      <c r="Y181" s="177">
        <v>0</v>
      </c>
      <c r="Z181" s="188">
        <v>0</v>
      </c>
      <c r="AA181" s="188">
        <v>0</v>
      </c>
      <c r="AB181" s="188">
        <v>0</v>
      </c>
      <c r="AC181" s="168">
        <v>0</v>
      </c>
      <c r="AD181" s="178">
        <v>0</v>
      </c>
      <c r="AE181" s="178">
        <v>0</v>
      </c>
      <c r="AF181" s="178">
        <v>0</v>
      </c>
      <c r="AG181" s="178">
        <v>0</v>
      </c>
      <c r="AH181" s="178">
        <v>0</v>
      </c>
      <c r="AI181" s="178">
        <v>0</v>
      </c>
      <c r="AJ181" s="178">
        <v>0</v>
      </c>
      <c r="AK181" s="178">
        <v>0</v>
      </c>
      <c r="AL181" s="178">
        <v>0</v>
      </c>
      <c r="AM181" s="178">
        <v>0</v>
      </c>
      <c r="AN181" s="178">
        <v>0</v>
      </c>
      <c r="AO181" s="178">
        <v>0</v>
      </c>
      <c r="AP181" s="137">
        <v>0</v>
      </c>
      <c r="AQ181" s="98">
        <v>0</v>
      </c>
      <c r="AR181" s="98">
        <v>0</v>
      </c>
      <c r="AS181" s="98">
        <v>0</v>
      </c>
      <c r="AT181" s="98">
        <v>0</v>
      </c>
      <c r="AU181" s="98">
        <v>0</v>
      </c>
      <c r="AV181" s="98">
        <v>0</v>
      </c>
      <c r="AW181" s="98">
        <v>0</v>
      </c>
      <c r="AX181" s="98">
        <v>0</v>
      </c>
      <c r="AY181" s="98">
        <v>0</v>
      </c>
      <c r="AZ181" s="98">
        <v>0</v>
      </c>
      <c r="BA181" s="98">
        <v>0</v>
      </c>
      <c r="BB181" s="137">
        <v>0</v>
      </c>
      <c r="BC181" s="98">
        <v>0</v>
      </c>
      <c r="BD181" s="98">
        <v>0</v>
      </c>
      <c r="BE181" s="98">
        <v>0</v>
      </c>
      <c r="BF181" s="98">
        <v>0</v>
      </c>
      <c r="BG181" s="98">
        <v>0</v>
      </c>
      <c r="BH181" s="98">
        <v>0</v>
      </c>
      <c r="BI181" s="98">
        <v>0</v>
      </c>
      <c r="BJ181" s="98">
        <v>0</v>
      </c>
      <c r="BK181" s="98">
        <v>0</v>
      </c>
      <c r="BL181" s="98">
        <v>0</v>
      </c>
      <c r="BM181" s="98">
        <v>0</v>
      </c>
      <c r="BN181" s="433">
        <f>SUM(BB181:BM181)</f>
        <v>0</v>
      </c>
      <c r="BO181" s="98">
        <v>0</v>
      </c>
      <c r="BP181" s="98">
        <v>0</v>
      </c>
      <c r="BQ181" s="98">
        <v>0</v>
      </c>
      <c r="BR181" s="98">
        <v>0</v>
      </c>
      <c r="BS181" s="98">
        <v>0</v>
      </c>
      <c r="BT181" s="98">
        <v>0</v>
      </c>
      <c r="BU181" s="98">
        <v>0</v>
      </c>
      <c r="BV181" s="98">
        <v>0</v>
      </c>
      <c r="BW181" s="98">
        <v>0</v>
      </c>
      <c r="BX181" s="98">
        <v>0</v>
      </c>
      <c r="BY181" s="98">
        <v>0</v>
      </c>
      <c r="BZ181" s="98">
        <v>0</v>
      </c>
      <c r="CA181" s="472">
        <f t="shared" si="81"/>
        <v>0</v>
      </c>
      <c r="CB181" s="137">
        <v>0</v>
      </c>
      <c r="CC181" s="98">
        <v>0</v>
      </c>
      <c r="CD181" s="98">
        <v>0</v>
      </c>
      <c r="CE181" s="98">
        <v>0</v>
      </c>
      <c r="CF181" s="98">
        <v>0</v>
      </c>
      <c r="CG181" s="98">
        <v>0</v>
      </c>
      <c r="CH181" s="98">
        <v>2</v>
      </c>
      <c r="CI181" s="98">
        <v>0</v>
      </c>
      <c r="CJ181" s="98">
        <v>0</v>
      </c>
      <c r="CK181" s="98">
        <v>1</v>
      </c>
      <c r="CL181" s="98">
        <v>0</v>
      </c>
      <c r="CM181" s="241">
        <v>1</v>
      </c>
      <c r="CN181" s="433">
        <f t="shared" si="73"/>
        <v>4</v>
      </c>
      <c r="CO181" s="98">
        <v>0</v>
      </c>
      <c r="CP181" s="98">
        <v>0</v>
      </c>
      <c r="CQ181" s="98">
        <v>0</v>
      </c>
      <c r="CR181" s="98">
        <v>0</v>
      </c>
      <c r="CS181" s="98">
        <v>2</v>
      </c>
      <c r="CT181" s="98">
        <v>0</v>
      </c>
      <c r="CU181" s="98">
        <v>0</v>
      </c>
      <c r="CV181" s="98">
        <v>1</v>
      </c>
      <c r="CW181" s="98">
        <v>0</v>
      </c>
      <c r="CX181" s="98">
        <v>0</v>
      </c>
      <c r="CY181" s="98">
        <v>0</v>
      </c>
      <c r="CZ181" s="98">
        <v>0</v>
      </c>
      <c r="DA181" s="472">
        <f t="shared" si="71"/>
        <v>3</v>
      </c>
      <c r="DB181" s="137">
        <v>0</v>
      </c>
      <c r="DC181" s="98">
        <v>1</v>
      </c>
      <c r="DD181" s="98">
        <v>0</v>
      </c>
      <c r="DE181" s="98">
        <v>1</v>
      </c>
      <c r="DF181" s="98">
        <v>1</v>
      </c>
      <c r="DG181" s="98">
        <v>1</v>
      </c>
      <c r="DH181" s="98">
        <v>0</v>
      </c>
      <c r="DI181" s="98">
        <v>0</v>
      </c>
      <c r="DJ181" s="98">
        <v>0</v>
      </c>
      <c r="DK181" s="98">
        <v>0</v>
      </c>
      <c r="DL181" s="98">
        <v>1</v>
      </c>
      <c r="DM181" s="568">
        <f t="shared" si="77"/>
        <v>3</v>
      </c>
      <c r="DN181" s="485">
        <f t="shared" si="78"/>
        <v>3</v>
      </c>
      <c r="DO181" s="474">
        <f t="shared" si="79"/>
        <v>5</v>
      </c>
      <c r="DP181" s="363">
        <f t="shared" ref="DP181:DP182" si="83">((DO181/DN181)-1)*100</f>
        <v>66.666666666666671</v>
      </c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  <c r="EF181" s="231"/>
      <c r="EG181" s="231"/>
      <c r="EH181" s="231"/>
      <c r="EI181" s="231"/>
      <c r="EJ181" s="231"/>
      <c r="EK181" s="231"/>
      <c r="EL181" s="231"/>
      <c r="EM181" s="231"/>
    </row>
    <row r="182" spans="1:143" ht="20.100000000000001" customHeight="1" thickBot="1" x14ac:dyDescent="0.3">
      <c r="A182" s="536"/>
      <c r="B182" s="110" t="s">
        <v>152</v>
      </c>
      <c r="C182" s="129" t="s">
        <v>157</v>
      </c>
      <c r="D182" s="184">
        <v>0</v>
      </c>
      <c r="E182" s="185">
        <v>0</v>
      </c>
      <c r="F182" s="185">
        <v>0</v>
      </c>
      <c r="G182" s="185">
        <v>0</v>
      </c>
      <c r="H182" s="185">
        <v>0</v>
      </c>
      <c r="I182" s="185">
        <v>0</v>
      </c>
      <c r="J182" s="185">
        <v>0</v>
      </c>
      <c r="K182" s="185">
        <v>0</v>
      </c>
      <c r="L182" s="185">
        <v>0</v>
      </c>
      <c r="M182" s="185">
        <v>0</v>
      </c>
      <c r="N182" s="185">
        <v>0</v>
      </c>
      <c r="O182" s="185">
        <v>0</v>
      </c>
      <c r="P182" s="182">
        <v>0</v>
      </c>
      <c r="Q182" s="177">
        <v>0</v>
      </c>
      <c r="R182" s="177">
        <v>0</v>
      </c>
      <c r="S182" s="177">
        <v>0</v>
      </c>
      <c r="T182" s="177">
        <v>0</v>
      </c>
      <c r="U182" s="177">
        <v>0</v>
      </c>
      <c r="V182" s="177">
        <v>0</v>
      </c>
      <c r="W182" s="177">
        <v>0</v>
      </c>
      <c r="X182" s="177">
        <v>0</v>
      </c>
      <c r="Y182" s="177">
        <v>0</v>
      </c>
      <c r="Z182" s="188">
        <v>0</v>
      </c>
      <c r="AA182" s="188">
        <v>0</v>
      </c>
      <c r="AB182" s="188">
        <v>0</v>
      </c>
      <c r="AC182" s="182">
        <v>0</v>
      </c>
      <c r="AD182" s="178">
        <v>0</v>
      </c>
      <c r="AE182" s="178">
        <v>0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433">
        <f>SUM(BB182:BM182)</f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244">
        <v>0</v>
      </c>
      <c r="BX182" s="98">
        <v>0</v>
      </c>
      <c r="BY182" s="98">
        <v>0</v>
      </c>
      <c r="BZ182" s="98">
        <v>10</v>
      </c>
      <c r="CA182" s="472">
        <f t="shared" si="81"/>
        <v>10</v>
      </c>
      <c r="CB182" s="137">
        <v>14</v>
      </c>
      <c r="CC182" s="98">
        <v>14</v>
      </c>
      <c r="CD182" s="98">
        <v>15</v>
      </c>
      <c r="CE182" s="98">
        <v>140</v>
      </c>
      <c r="CF182" s="244">
        <v>19</v>
      </c>
      <c r="CG182" s="244">
        <v>24</v>
      </c>
      <c r="CH182" s="244">
        <v>32</v>
      </c>
      <c r="CI182" s="244">
        <v>39</v>
      </c>
      <c r="CJ182" s="244">
        <v>33</v>
      </c>
      <c r="CK182" s="244">
        <v>42</v>
      </c>
      <c r="CL182" s="244">
        <v>50</v>
      </c>
      <c r="CM182" s="245">
        <v>52</v>
      </c>
      <c r="CN182" s="433">
        <f t="shared" si="73"/>
        <v>474</v>
      </c>
      <c r="CO182" s="244">
        <v>51</v>
      </c>
      <c r="CP182" s="98">
        <v>59</v>
      </c>
      <c r="CQ182" s="98">
        <v>59</v>
      </c>
      <c r="CR182" s="98">
        <v>59</v>
      </c>
      <c r="CS182" s="98">
        <v>66</v>
      </c>
      <c r="CT182" s="98">
        <v>88</v>
      </c>
      <c r="CU182" s="98">
        <v>67</v>
      </c>
      <c r="CV182" s="98">
        <v>73</v>
      </c>
      <c r="CW182" s="98">
        <v>70</v>
      </c>
      <c r="CX182" s="98">
        <v>70</v>
      </c>
      <c r="CY182" s="98">
        <v>75</v>
      </c>
      <c r="CZ182" s="98">
        <v>82</v>
      </c>
      <c r="DA182" s="472">
        <f t="shared" si="71"/>
        <v>819</v>
      </c>
      <c r="DB182" s="137">
        <v>101</v>
      </c>
      <c r="DC182" s="98">
        <v>78</v>
      </c>
      <c r="DD182" s="98">
        <v>97</v>
      </c>
      <c r="DE182" s="98">
        <v>119</v>
      </c>
      <c r="DF182" s="98">
        <v>123</v>
      </c>
      <c r="DG182" s="98">
        <v>231</v>
      </c>
      <c r="DH182" s="98">
        <v>375</v>
      </c>
      <c r="DI182" s="98">
        <v>119</v>
      </c>
      <c r="DJ182" s="98">
        <v>121</v>
      </c>
      <c r="DK182" s="98">
        <v>85</v>
      </c>
      <c r="DL182" s="98">
        <v>136</v>
      </c>
      <c r="DM182" s="568">
        <f t="shared" si="77"/>
        <v>422</v>
      </c>
      <c r="DN182" s="485">
        <f t="shared" si="78"/>
        <v>737</v>
      </c>
      <c r="DO182" s="474">
        <f t="shared" si="79"/>
        <v>1585</v>
      </c>
      <c r="DP182" s="363">
        <f t="shared" si="83"/>
        <v>115.06105834464044</v>
      </c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  <c r="EF182" s="231"/>
      <c r="EG182" s="231"/>
      <c r="EH182" s="231"/>
      <c r="EI182" s="231"/>
      <c r="EJ182" s="231"/>
      <c r="EK182" s="231"/>
      <c r="EL182" s="231"/>
      <c r="EM182" s="231"/>
    </row>
    <row r="183" spans="1:143" ht="20.25" customHeight="1" thickBot="1" x14ac:dyDescent="0.35">
      <c r="A183" s="536"/>
      <c r="B183" s="342" t="s">
        <v>73</v>
      </c>
      <c r="C183" s="275"/>
      <c r="D183" s="190">
        <v>0</v>
      </c>
      <c r="E183" s="191">
        <v>0</v>
      </c>
      <c r="F183" s="191">
        <v>0</v>
      </c>
      <c r="G183" s="191">
        <v>0</v>
      </c>
      <c r="H183" s="191">
        <v>0</v>
      </c>
      <c r="I183" s="191">
        <v>0</v>
      </c>
      <c r="J183" s="191">
        <v>0</v>
      </c>
      <c r="K183" s="191">
        <v>0</v>
      </c>
      <c r="L183" s="191">
        <v>0</v>
      </c>
      <c r="M183" s="191">
        <v>0</v>
      </c>
      <c r="N183" s="191">
        <v>0</v>
      </c>
      <c r="O183" s="191">
        <v>0</v>
      </c>
      <c r="P183" s="182">
        <v>0</v>
      </c>
      <c r="Q183" s="191">
        <v>0</v>
      </c>
      <c r="R183" s="191">
        <v>0</v>
      </c>
      <c r="S183" s="191">
        <v>0</v>
      </c>
      <c r="T183" s="191">
        <v>0</v>
      </c>
      <c r="U183" s="191">
        <v>0</v>
      </c>
      <c r="V183" s="191">
        <v>0</v>
      </c>
      <c r="W183" s="191">
        <v>0</v>
      </c>
      <c r="X183" s="191">
        <v>0</v>
      </c>
      <c r="Y183" s="191">
        <v>0</v>
      </c>
      <c r="Z183" s="191">
        <v>0</v>
      </c>
      <c r="AA183" s="191">
        <v>0</v>
      </c>
      <c r="AB183" s="167">
        <v>2</v>
      </c>
      <c r="AC183" s="169">
        <v>2</v>
      </c>
      <c r="AD183" s="191">
        <v>0</v>
      </c>
      <c r="AE183" s="191">
        <v>3</v>
      </c>
      <c r="AF183" s="191">
        <v>0</v>
      </c>
      <c r="AG183" s="191">
        <v>0</v>
      </c>
      <c r="AH183" s="191">
        <v>0</v>
      </c>
      <c r="AI183" s="191">
        <v>0</v>
      </c>
      <c r="AJ183" s="191">
        <v>0</v>
      </c>
      <c r="AK183" s="191">
        <v>0</v>
      </c>
      <c r="AL183" s="191">
        <v>0</v>
      </c>
      <c r="AM183" s="191">
        <v>0</v>
      </c>
      <c r="AN183" s="191">
        <v>0</v>
      </c>
      <c r="AO183" s="191">
        <v>0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0</v>
      </c>
      <c r="AV183" s="191">
        <v>0</v>
      </c>
      <c r="AW183" s="191">
        <v>0</v>
      </c>
      <c r="AX183" s="191">
        <v>0</v>
      </c>
      <c r="AY183" s="191">
        <v>0</v>
      </c>
      <c r="AZ183" s="191">
        <v>0</v>
      </c>
      <c r="BA183" s="191">
        <v>0</v>
      </c>
      <c r="BB183" s="192">
        <v>0</v>
      </c>
      <c r="BC183" s="191">
        <v>0</v>
      </c>
      <c r="BD183" s="191">
        <v>0</v>
      </c>
      <c r="BE183" s="191">
        <v>0</v>
      </c>
      <c r="BF183" s="191">
        <v>0</v>
      </c>
      <c r="BG183" s="191">
        <v>0</v>
      </c>
      <c r="BH183" s="191">
        <v>0</v>
      </c>
      <c r="BI183" s="191">
        <v>0</v>
      </c>
      <c r="BJ183" s="191">
        <v>0</v>
      </c>
      <c r="BK183" s="191">
        <v>0</v>
      </c>
      <c r="BL183" s="191">
        <v>0</v>
      </c>
      <c r="BM183" s="191">
        <v>0</v>
      </c>
      <c r="BN183" s="361">
        <f t="shared" ref="BN183:BN186" si="84">SUM(BB183:BM183)</f>
        <v>0</v>
      </c>
      <c r="BO183" s="191">
        <v>0</v>
      </c>
      <c r="BP183" s="191">
        <v>0</v>
      </c>
      <c r="BQ183" s="191">
        <v>0</v>
      </c>
      <c r="BR183" s="191">
        <v>0</v>
      </c>
      <c r="BS183" s="191">
        <v>0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f t="shared" si="81"/>
        <v>0</v>
      </c>
      <c r="CB183" s="192">
        <f>+CB184</f>
        <v>0</v>
      </c>
      <c r="CC183" s="191">
        <f>+CC184</f>
        <v>0</v>
      </c>
      <c r="CD183" s="191">
        <f t="shared" ref="CD183:CJ183" si="85">+CD184</f>
        <v>0</v>
      </c>
      <c r="CE183" s="191">
        <f t="shared" si="85"/>
        <v>0</v>
      </c>
      <c r="CF183" s="191">
        <f t="shared" si="85"/>
        <v>0</v>
      </c>
      <c r="CG183" s="191">
        <f t="shared" si="85"/>
        <v>0</v>
      </c>
      <c r="CH183" s="191">
        <f t="shared" si="85"/>
        <v>0</v>
      </c>
      <c r="CI183" s="191">
        <f t="shared" si="85"/>
        <v>0</v>
      </c>
      <c r="CJ183" s="191">
        <f t="shared" si="85"/>
        <v>0</v>
      </c>
      <c r="CK183" s="191">
        <f t="shared" ref="CK183:DB183" si="86">+CK184</f>
        <v>0</v>
      </c>
      <c r="CL183" s="191">
        <f t="shared" si="86"/>
        <v>0</v>
      </c>
      <c r="CM183" s="365">
        <f t="shared" si="86"/>
        <v>0</v>
      </c>
      <c r="CN183" s="366">
        <f>SUM(CB183:CM183)</f>
        <v>0</v>
      </c>
      <c r="CO183" s="191">
        <f t="shared" si="86"/>
        <v>0</v>
      </c>
      <c r="CP183" s="191">
        <f t="shared" si="86"/>
        <v>0</v>
      </c>
      <c r="CQ183" s="191">
        <f t="shared" si="86"/>
        <v>0</v>
      </c>
      <c r="CR183" s="191">
        <f t="shared" si="86"/>
        <v>0</v>
      </c>
      <c r="CS183" s="191">
        <f t="shared" si="86"/>
        <v>0</v>
      </c>
      <c r="CT183" s="191">
        <f t="shared" si="86"/>
        <v>0</v>
      </c>
      <c r="CU183" s="191">
        <f t="shared" si="86"/>
        <v>0</v>
      </c>
      <c r="CV183" s="191">
        <f t="shared" si="86"/>
        <v>0</v>
      </c>
      <c r="CW183" s="191">
        <f t="shared" si="86"/>
        <v>0</v>
      </c>
      <c r="CX183" s="191">
        <f t="shared" si="86"/>
        <v>0</v>
      </c>
      <c r="CY183" s="191">
        <f t="shared" si="86"/>
        <v>0</v>
      </c>
      <c r="CZ183" s="191">
        <f t="shared" si="86"/>
        <v>0</v>
      </c>
      <c r="DA183" s="528">
        <f t="shared" si="71"/>
        <v>0</v>
      </c>
      <c r="DB183" s="192">
        <f t="shared" si="86"/>
        <v>0</v>
      </c>
      <c r="DC183" s="191">
        <f t="shared" ref="DC183:DL183" si="87">+DC184</f>
        <v>0</v>
      </c>
      <c r="DD183" s="191">
        <f t="shared" si="87"/>
        <v>0</v>
      </c>
      <c r="DE183" s="191">
        <f t="shared" si="87"/>
        <v>0</v>
      </c>
      <c r="DF183" s="191">
        <f t="shared" si="87"/>
        <v>0</v>
      </c>
      <c r="DG183" s="191">
        <f t="shared" si="87"/>
        <v>0</v>
      </c>
      <c r="DH183" s="191">
        <f t="shared" si="87"/>
        <v>0</v>
      </c>
      <c r="DI183" s="191">
        <f t="shared" si="87"/>
        <v>0</v>
      </c>
      <c r="DJ183" s="191">
        <f t="shared" si="87"/>
        <v>0</v>
      </c>
      <c r="DK183" s="191">
        <f t="shared" si="87"/>
        <v>0</v>
      </c>
      <c r="DL183" s="191">
        <f t="shared" si="87"/>
        <v>0</v>
      </c>
      <c r="DM183" s="586">
        <f t="shared" si="77"/>
        <v>0</v>
      </c>
      <c r="DN183" s="566">
        <f t="shared" si="78"/>
        <v>0</v>
      </c>
      <c r="DO183" s="527">
        <f t="shared" si="79"/>
        <v>0</v>
      </c>
      <c r="DP183" s="366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  <c r="EF183" s="231"/>
      <c r="EG183" s="231"/>
      <c r="EH183" s="231"/>
      <c r="EI183" s="231"/>
      <c r="EJ183" s="231"/>
      <c r="EK183" s="231"/>
      <c r="EL183" s="231"/>
      <c r="EM183" s="231"/>
    </row>
    <row r="184" spans="1:143" ht="20.100000000000001" customHeight="1" thickBot="1" x14ac:dyDescent="0.3">
      <c r="A184" s="536"/>
      <c r="B184" s="193" t="s">
        <v>15</v>
      </c>
      <c r="C184" s="276" t="s">
        <v>16</v>
      </c>
      <c r="D184" s="194">
        <v>0</v>
      </c>
      <c r="E184" s="177">
        <v>0</v>
      </c>
      <c r="F184" s="177">
        <v>0</v>
      </c>
      <c r="G184" s="177">
        <v>0</v>
      </c>
      <c r="H184" s="177">
        <v>0</v>
      </c>
      <c r="I184" s="177">
        <v>0</v>
      </c>
      <c r="J184" s="177">
        <v>0</v>
      </c>
      <c r="K184" s="177">
        <v>0</v>
      </c>
      <c r="L184" s="177">
        <v>0</v>
      </c>
      <c r="M184" s="177">
        <v>0</v>
      </c>
      <c r="N184" s="177">
        <v>0</v>
      </c>
      <c r="O184" s="195">
        <v>0</v>
      </c>
      <c r="P184" s="182">
        <v>0</v>
      </c>
      <c r="Q184" s="196">
        <v>0</v>
      </c>
      <c r="R184" s="196">
        <v>0</v>
      </c>
      <c r="S184" s="196">
        <v>0</v>
      </c>
      <c r="T184" s="196">
        <v>0</v>
      </c>
      <c r="U184" s="196">
        <v>0</v>
      </c>
      <c r="V184" s="196">
        <v>0</v>
      </c>
      <c r="W184" s="196">
        <v>0</v>
      </c>
      <c r="X184" s="196">
        <v>0</v>
      </c>
      <c r="Y184" s="196">
        <v>0</v>
      </c>
      <c r="Z184" s="196">
        <v>0</v>
      </c>
      <c r="AA184" s="196">
        <v>0</v>
      </c>
      <c r="AB184" s="196">
        <v>2</v>
      </c>
      <c r="AC184" s="169">
        <v>2</v>
      </c>
      <c r="AD184" s="178">
        <v>0</v>
      </c>
      <c r="AE184" s="178">
        <v>3</v>
      </c>
      <c r="AF184" s="178">
        <v>0</v>
      </c>
      <c r="AG184" s="178">
        <v>0</v>
      </c>
      <c r="AH184" s="178">
        <v>0</v>
      </c>
      <c r="AI184" s="178">
        <v>0</v>
      </c>
      <c r="AJ184" s="178">
        <v>0</v>
      </c>
      <c r="AK184" s="178">
        <v>0</v>
      </c>
      <c r="AL184" s="178">
        <v>0</v>
      </c>
      <c r="AM184" s="178">
        <v>0</v>
      </c>
      <c r="AN184" s="178">
        <v>0</v>
      </c>
      <c r="AO184" s="178">
        <v>0</v>
      </c>
      <c r="AP184" s="137">
        <v>0</v>
      </c>
      <c r="AQ184" s="98">
        <v>0</v>
      </c>
      <c r="AR184" s="98">
        <v>0</v>
      </c>
      <c r="AS184" s="98">
        <v>0</v>
      </c>
      <c r="AT184" s="98">
        <v>0</v>
      </c>
      <c r="AU184" s="98">
        <v>0</v>
      </c>
      <c r="AV184" s="98">
        <v>0</v>
      </c>
      <c r="AW184" s="98">
        <v>0</v>
      </c>
      <c r="AX184" s="98">
        <v>0</v>
      </c>
      <c r="AY184" s="98">
        <v>0</v>
      </c>
      <c r="AZ184" s="98">
        <v>0</v>
      </c>
      <c r="BA184" s="98">
        <v>0</v>
      </c>
      <c r="BB184" s="137">
        <v>0</v>
      </c>
      <c r="BC184" s="98">
        <v>0</v>
      </c>
      <c r="BD184" s="98">
        <v>0</v>
      </c>
      <c r="BE184" s="98">
        <v>0</v>
      </c>
      <c r="BF184" s="98">
        <v>0</v>
      </c>
      <c r="BG184" s="98">
        <v>0</v>
      </c>
      <c r="BH184" s="98">
        <v>0</v>
      </c>
      <c r="BI184" s="98">
        <v>0</v>
      </c>
      <c r="BJ184" s="98">
        <v>0</v>
      </c>
      <c r="BK184" s="98">
        <v>0</v>
      </c>
      <c r="BL184" s="98">
        <v>0</v>
      </c>
      <c r="BM184" s="98">
        <v>0</v>
      </c>
      <c r="BN184" s="361">
        <f t="shared" si="84"/>
        <v>0</v>
      </c>
      <c r="BO184" s="98">
        <v>0</v>
      </c>
      <c r="BP184" s="98">
        <v>0</v>
      </c>
      <c r="BQ184" s="98">
        <v>0</v>
      </c>
      <c r="BR184" s="98">
        <v>0</v>
      </c>
      <c r="BS184" s="98">
        <v>0</v>
      </c>
      <c r="BT184" s="98">
        <v>0</v>
      </c>
      <c r="BU184" s="98">
        <v>0</v>
      </c>
      <c r="BV184" s="98">
        <v>0</v>
      </c>
      <c r="BW184" s="98">
        <v>0</v>
      </c>
      <c r="BX184" s="98">
        <v>0</v>
      </c>
      <c r="BY184" s="98">
        <v>0</v>
      </c>
      <c r="BZ184" s="98">
        <v>0</v>
      </c>
      <c r="CA184" s="529">
        <f t="shared" si="81"/>
        <v>0</v>
      </c>
      <c r="CB184" s="137">
        <v>0</v>
      </c>
      <c r="CC184" s="98">
        <v>0</v>
      </c>
      <c r="CD184" s="98">
        <v>0</v>
      </c>
      <c r="CE184" s="98">
        <v>0</v>
      </c>
      <c r="CF184" s="244">
        <v>0</v>
      </c>
      <c r="CG184" s="244">
        <v>0</v>
      </c>
      <c r="CH184" s="244">
        <v>0</v>
      </c>
      <c r="CI184" s="244">
        <v>0</v>
      </c>
      <c r="CJ184" s="244">
        <v>0</v>
      </c>
      <c r="CK184" s="244">
        <v>0</v>
      </c>
      <c r="CL184" s="244">
        <v>0</v>
      </c>
      <c r="CM184" s="245">
        <v>0</v>
      </c>
      <c r="CN184" s="397">
        <f>SUM(CB184:CM184)</f>
        <v>0</v>
      </c>
      <c r="CO184" s="244">
        <v>0</v>
      </c>
      <c r="CP184" s="244">
        <v>0</v>
      </c>
      <c r="CQ184" s="244">
        <v>0</v>
      </c>
      <c r="CR184" s="244">
        <v>0</v>
      </c>
      <c r="CS184" s="244">
        <v>0</v>
      </c>
      <c r="CT184" s="244">
        <v>0</v>
      </c>
      <c r="CU184" s="244">
        <v>0</v>
      </c>
      <c r="CV184" s="244">
        <v>0</v>
      </c>
      <c r="CW184" s="244">
        <v>0</v>
      </c>
      <c r="CX184" s="244">
        <v>0</v>
      </c>
      <c r="CY184" s="244">
        <v>0</v>
      </c>
      <c r="CZ184" s="244">
        <v>0</v>
      </c>
      <c r="DA184" s="529">
        <f t="shared" si="71"/>
        <v>0</v>
      </c>
      <c r="DB184" s="243">
        <v>0</v>
      </c>
      <c r="DC184" s="98">
        <v>0</v>
      </c>
      <c r="DD184" s="98">
        <v>0</v>
      </c>
      <c r="DE184" s="98">
        <v>0</v>
      </c>
      <c r="DF184" s="98">
        <v>0</v>
      </c>
      <c r="DG184" s="98">
        <v>0</v>
      </c>
      <c r="DH184" s="98">
        <v>0</v>
      </c>
      <c r="DI184" s="98">
        <v>0</v>
      </c>
      <c r="DJ184" s="98">
        <v>0</v>
      </c>
      <c r="DK184" s="98">
        <v>0</v>
      </c>
      <c r="DL184" s="98">
        <v>0</v>
      </c>
      <c r="DM184" s="568">
        <f t="shared" si="77"/>
        <v>0</v>
      </c>
      <c r="DN184" s="485">
        <f t="shared" si="78"/>
        <v>0</v>
      </c>
      <c r="DO184" s="474">
        <f t="shared" si="79"/>
        <v>0</v>
      </c>
      <c r="DP184" s="366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  <c r="EF184" s="231"/>
      <c r="EG184" s="231"/>
      <c r="EH184" s="231"/>
      <c r="EI184" s="231"/>
      <c r="EJ184" s="231"/>
      <c r="EK184" s="231"/>
      <c r="EL184" s="231"/>
      <c r="EM184" s="231"/>
    </row>
    <row r="185" spans="1:143" s="38" customFormat="1" ht="20.100000000000001" customHeight="1" thickBot="1" x14ac:dyDescent="0.35">
      <c r="A185" s="536"/>
      <c r="B185" s="338" t="s">
        <v>74</v>
      </c>
      <c r="C185" s="343"/>
      <c r="D185" s="190">
        <v>28</v>
      </c>
      <c r="E185" s="197">
        <v>18</v>
      </c>
      <c r="F185" s="197">
        <v>22</v>
      </c>
      <c r="G185" s="197">
        <v>14</v>
      </c>
      <c r="H185" s="197">
        <v>27</v>
      </c>
      <c r="I185" s="197">
        <v>13</v>
      </c>
      <c r="J185" s="197">
        <v>9</v>
      </c>
      <c r="K185" s="197">
        <v>7</v>
      </c>
      <c r="L185" s="197">
        <v>6</v>
      </c>
      <c r="M185" s="197">
        <v>1</v>
      </c>
      <c r="N185" s="197">
        <v>8</v>
      </c>
      <c r="O185" s="197">
        <v>16</v>
      </c>
      <c r="P185" s="182">
        <v>169</v>
      </c>
      <c r="Q185" s="167">
        <v>3</v>
      </c>
      <c r="R185" s="167">
        <v>6</v>
      </c>
      <c r="S185" s="167">
        <v>20</v>
      </c>
      <c r="T185" s="167">
        <v>30</v>
      </c>
      <c r="U185" s="167">
        <v>19</v>
      </c>
      <c r="V185" s="167">
        <v>4</v>
      </c>
      <c r="W185" s="167">
        <v>5</v>
      </c>
      <c r="X185" s="167">
        <v>0</v>
      </c>
      <c r="Y185" s="167">
        <v>3</v>
      </c>
      <c r="Z185" s="167">
        <v>3</v>
      </c>
      <c r="AA185" s="167">
        <v>6</v>
      </c>
      <c r="AB185" s="167">
        <v>4</v>
      </c>
      <c r="AC185" s="169">
        <v>103</v>
      </c>
      <c r="AD185" s="191">
        <v>5</v>
      </c>
      <c r="AE185" s="191">
        <v>7</v>
      </c>
      <c r="AF185" s="191">
        <v>3</v>
      </c>
      <c r="AG185" s="191">
        <v>5</v>
      </c>
      <c r="AH185" s="191">
        <v>11</v>
      </c>
      <c r="AI185" s="191">
        <v>1</v>
      </c>
      <c r="AJ185" s="191">
        <v>5</v>
      </c>
      <c r="AK185" s="191">
        <v>1</v>
      </c>
      <c r="AL185" s="191">
        <v>0</v>
      </c>
      <c r="AM185" s="191">
        <v>0</v>
      </c>
      <c r="AN185" s="191">
        <v>1</v>
      </c>
      <c r="AO185" s="191">
        <v>1</v>
      </c>
      <c r="AP185" s="192">
        <v>0</v>
      </c>
      <c r="AQ185" s="191">
        <v>0</v>
      </c>
      <c r="AR185" s="191">
        <v>0</v>
      </c>
      <c r="AS185" s="191">
        <v>0</v>
      </c>
      <c r="AT185" s="191">
        <v>0</v>
      </c>
      <c r="AU185" s="191">
        <v>1</v>
      </c>
      <c r="AV185" s="191">
        <v>1</v>
      </c>
      <c r="AW185" s="191">
        <v>0</v>
      </c>
      <c r="AX185" s="191">
        <v>1</v>
      </c>
      <c r="AY185" s="191">
        <v>1</v>
      </c>
      <c r="AZ185" s="191">
        <v>1</v>
      </c>
      <c r="BA185" s="191">
        <v>0</v>
      </c>
      <c r="BB185" s="192">
        <v>0</v>
      </c>
      <c r="BC185" s="191">
        <v>0</v>
      </c>
      <c r="BD185" s="191">
        <v>0</v>
      </c>
      <c r="BE185" s="191">
        <v>3</v>
      </c>
      <c r="BF185" s="191">
        <v>0</v>
      </c>
      <c r="BG185" s="191">
        <v>0</v>
      </c>
      <c r="BH185" s="191">
        <v>2</v>
      </c>
      <c r="BI185" s="191">
        <v>0</v>
      </c>
      <c r="BJ185" s="191">
        <v>0</v>
      </c>
      <c r="BK185" s="191">
        <v>0</v>
      </c>
      <c r="BL185" s="191">
        <v>0</v>
      </c>
      <c r="BM185" s="191">
        <v>2</v>
      </c>
      <c r="BN185" s="361">
        <f t="shared" si="84"/>
        <v>7</v>
      </c>
      <c r="BO185" s="191">
        <v>0</v>
      </c>
      <c r="BP185" s="191">
        <v>0</v>
      </c>
      <c r="BQ185" s="191">
        <v>0</v>
      </c>
      <c r="BR185" s="191">
        <v>0</v>
      </c>
      <c r="BS185" s="191">
        <v>1</v>
      </c>
      <c r="BT185" s="191">
        <v>0</v>
      </c>
      <c r="BU185" s="191">
        <v>0</v>
      </c>
      <c r="BV185" s="191">
        <v>0</v>
      </c>
      <c r="BW185" s="191">
        <v>0</v>
      </c>
      <c r="BX185" s="191">
        <v>0</v>
      </c>
      <c r="BY185" s="191">
        <v>0</v>
      </c>
      <c r="BZ185" s="191">
        <v>0</v>
      </c>
      <c r="CA185" s="366">
        <f t="shared" si="81"/>
        <v>1</v>
      </c>
      <c r="CB185" s="192">
        <f>+CB186</f>
        <v>0</v>
      </c>
      <c r="CC185" s="191">
        <f>+CC186</f>
        <v>0</v>
      </c>
      <c r="CD185" s="191">
        <f t="shared" ref="CD185:CJ185" si="88">+CD186</f>
        <v>0</v>
      </c>
      <c r="CE185" s="191">
        <f t="shared" si="88"/>
        <v>1</v>
      </c>
      <c r="CF185" s="191">
        <f t="shared" si="88"/>
        <v>0</v>
      </c>
      <c r="CG185" s="191">
        <f t="shared" si="88"/>
        <v>0</v>
      </c>
      <c r="CH185" s="191">
        <f t="shared" si="88"/>
        <v>1</v>
      </c>
      <c r="CI185" s="191">
        <f t="shared" si="88"/>
        <v>0</v>
      </c>
      <c r="CJ185" s="191">
        <f t="shared" si="88"/>
        <v>0</v>
      </c>
      <c r="CK185" s="191">
        <f t="shared" ref="CK185:DB185" si="89">+CK186</f>
        <v>0</v>
      </c>
      <c r="CL185" s="191">
        <f t="shared" si="89"/>
        <v>0</v>
      </c>
      <c r="CM185" s="365">
        <f t="shared" si="89"/>
        <v>0</v>
      </c>
      <c r="CN185" s="366">
        <f>SUM(CB185:CM185)</f>
        <v>2</v>
      </c>
      <c r="CO185" s="191">
        <f t="shared" si="89"/>
        <v>1</v>
      </c>
      <c r="CP185" s="191">
        <f t="shared" si="89"/>
        <v>0</v>
      </c>
      <c r="CQ185" s="191">
        <f t="shared" si="89"/>
        <v>0</v>
      </c>
      <c r="CR185" s="191">
        <f t="shared" si="89"/>
        <v>0</v>
      </c>
      <c r="CS185" s="191">
        <f t="shared" si="89"/>
        <v>0</v>
      </c>
      <c r="CT185" s="191">
        <f t="shared" si="89"/>
        <v>2</v>
      </c>
      <c r="CU185" s="191">
        <f t="shared" si="89"/>
        <v>0</v>
      </c>
      <c r="CV185" s="191">
        <f t="shared" si="89"/>
        <v>0</v>
      </c>
      <c r="CW185" s="191">
        <f t="shared" si="89"/>
        <v>1</v>
      </c>
      <c r="CX185" s="191">
        <f t="shared" si="89"/>
        <v>0</v>
      </c>
      <c r="CY185" s="191">
        <f t="shared" si="89"/>
        <v>1</v>
      </c>
      <c r="CZ185" s="191">
        <f t="shared" si="89"/>
        <v>1</v>
      </c>
      <c r="DA185" s="528">
        <f t="shared" si="71"/>
        <v>6</v>
      </c>
      <c r="DB185" s="192">
        <f t="shared" si="89"/>
        <v>0</v>
      </c>
      <c r="DC185" s="191">
        <f t="shared" ref="DC185:DL185" si="90">+DC186</f>
        <v>0</v>
      </c>
      <c r="DD185" s="191">
        <f t="shared" si="90"/>
        <v>0</v>
      </c>
      <c r="DE185" s="191">
        <f t="shared" si="90"/>
        <v>0</v>
      </c>
      <c r="DF185" s="191">
        <f t="shared" si="90"/>
        <v>2</v>
      </c>
      <c r="DG185" s="191">
        <f t="shared" si="90"/>
        <v>0</v>
      </c>
      <c r="DH185" s="191">
        <f t="shared" si="90"/>
        <v>0</v>
      </c>
      <c r="DI185" s="191">
        <f t="shared" si="90"/>
        <v>0</v>
      </c>
      <c r="DJ185" s="191">
        <f t="shared" si="90"/>
        <v>1</v>
      </c>
      <c r="DK185" s="191">
        <f t="shared" si="90"/>
        <v>0</v>
      </c>
      <c r="DL185" s="191">
        <f t="shared" si="90"/>
        <v>0</v>
      </c>
      <c r="DM185" s="586">
        <f t="shared" si="77"/>
        <v>2</v>
      </c>
      <c r="DN185" s="566">
        <f t="shared" si="78"/>
        <v>5</v>
      </c>
      <c r="DO185" s="527">
        <f t="shared" si="79"/>
        <v>3</v>
      </c>
      <c r="DP185" s="454">
        <f t="shared" ref="DP185:DP186" si="91">((DO185/DN185)-1)*100</f>
        <v>-40</v>
      </c>
      <c r="DQ185" s="231"/>
      <c r="DR185" s="23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  <c r="EF185" s="231"/>
      <c r="EG185" s="231"/>
      <c r="EH185" s="231"/>
      <c r="EI185" s="231"/>
      <c r="EJ185" s="231"/>
      <c r="EK185" s="231"/>
      <c r="EL185" s="231"/>
      <c r="EM185" s="231"/>
    </row>
    <row r="186" spans="1:143" ht="20.100000000000001" customHeight="1" thickBot="1" x14ac:dyDescent="0.3">
      <c r="A186" s="536"/>
      <c r="B186" s="170" t="s">
        <v>15</v>
      </c>
      <c r="C186" s="274" t="s">
        <v>16</v>
      </c>
      <c r="D186" s="194">
        <v>28</v>
      </c>
      <c r="E186" s="195">
        <v>18</v>
      </c>
      <c r="F186" s="195">
        <v>22</v>
      </c>
      <c r="G186" s="195">
        <v>14</v>
      </c>
      <c r="H186" s="195">
        <v>27</v>
      </c>
      <c r="I186" s="195">
        <v>13</v>
      </c>
      <c r="J186" s="195">
        <v>9</v>
      </c>
      <c r="K186" s="195">
        <v>7</v>
      </c>
      <c r="L186" s="195">
        <v>6</v>
      </c>
      <c r="M186" s="195">
        <v>1</v>
      </c>
      <c r="N186" s="195">
        <v>8</v>
      </c>
      <c r="O186" s="195">
        <v>16</v>
      </c>
      <c r="P186" s="182">
        <v>169</v>
      </c>
      <c r="Q186" s="196">
        <v>3</v>
      </c>
      <c r="R186" s="196">
        <v>6</v>
      </c>
      <c r="S186" s="196">
        <v>20</v>
      </c>
      <c r="T186" s="196">
        <v>30</v>
      </c>
      <c r="U186" s="196">
        <v>19</v>
      </c>
      <c r="V186" s="196">
        <v>4</v>
      </c>
      <c r="W186" s="196">
        <v>5</v>
      </c>
      <c r="X186" s="196">
        <v>0</v>
      </c>
      <c r="Y186" s="196">
        <v>3</v>
      </c>
      <c r="Z186" s="196">
        <v>3</v>
      </c>
      <c r="AA186" s="196">
        <v>6</v>
      </c>
      <c r="AB186" s="196">
        <v>4</v>
      </c>
      <c r="AC186" s="169">
        <v>103</v>
      </c>
      <c r="AD186" s="198">
        <v>5</v>
      </c>
      <c r="AE186" s="198">
        <v>7</v>
      </c>
      <c r="AF186" s="198">
        <v>3</v>
      </c>
      <c r="AG186" s="198">
        <v>5</v>
      </c>
      <c r="AH186" s="198">
        <v>11</v>
      </c>
      <c r="AI186" s="198">
        <v>1</v>
      </c>
      <c r="AJ186" s="198">
        <v>5</v>
      </c>
      <c r="AK186" s="198">
        <v>1</v>
      </c>
      <c r="AL186" s="198">
        <v>0</v>
      </c>
      <c r="AM186" s="198">
        <v>0</v>
      </c>
      <c r="AN186" s="198">
        <v>1</v>
      </c>
      <c r="AO186" s="198">
        <v>1</v>
      </c>
      <c r="AP186" s="243">
        <v>0</v>
      </c>
      <c r="AQ186" s="244">
        <v>0</v>
      </c>
      <c r="AR186" s="244">
        <v>0</v>
      </c>
      <c r="AS186" s="244">
        <v>0</v>
      </c>
      <c r="AT186" s="244">
        <v>0</v>
      </c>
      <c r="AU186" s="244">
        <v>1</v>
      </c>
      <c r="AV186" s="244">
        <v>1</v>
      </c>
      <c r="AW186" s="244">
        <v>0</v>
      </c>
      <c r="AX186" s="244">
        <v>1</v>
      </c>
      <c r="AY186" s="244">
        <v>1</v>
      </c>
      <c r="AZ186" s="244">
        <v>1</v>
      </c>
      <c r="BA186" s="244">
        <v>0</v>
      </c>
      <c r="BB186" s="113">
        <v>0</v>
      </c>
      <c r="BC186" s="244">
        <v>0</v>
      </c>
      <c r="BD186" s="244">
        <v>0</v>
      </c>
      <c r="BE186" s="244">
        <v>3</v>
      </c>
      <c r="BF186" s="244">
        <v>0</v>
      </c>
      <c r="BG186" s="244">
        <v>0</v>
      </c>
      <c r="BH186" s="244">
        <v>2</v>
      </c>
      <c r="BI186" s="244">
        <v>0</v>
      </c>
      <c r="BJ186" s="244">
        <v>0</v>
      </c>
      <c r="BK186" s="244">
        <v>0</v>
      </c>
      <c r="BL186" s="244">
        <v>0</v>
      </c>
      <c r="BM186" s="244">
        <v>2</v>
      </c>
      <c r="BN186" s="361">
        <f t="shared" si="84"/>
        <v>7</v>
      </c>
      <c r="BO186" s="244">
        <v>0</v>
      </c>
      <c r="BP186" s="244">
        <v>0</v>
      </c>
      <c r="BQ186" s="244">
        <v>0</v>
      </c>
      <c r="BR186" s="244">
        <v>0</v>
      </c>
      <c r="BS186" s="244">
        <v>1</v>
      </c>
      <c r="BT186" s="244">
        <v>0</v>
      </c>
      <c r="BU186" s="244">
        <v>0</v>
      </c>
      <c r="BV186" s="244">
        <v>0</v>
      </c>
      <c r="BW186" s="244">
        <v>0</v>
      </c>
      <c r="BX186" s="244">
        <v>0</v>
      </c>
      <c r="BY186" s="244">
        <v>0</v>
      </c>
      <c r="BZ186" s="244">
        <v>0</v>
      </c>
      <c r="CA186" s="529">
        <f t="shared" si="81"/>
        <v>1</v>
      </c>
      <c r="CB186" s="243">
        <v>0</v>
      </c>
      <c r="CC186" s="244">
        <v>0</v>
      </c>
      <c r="CD186" s="244">
        <v>0</v>
      </c>
      <c r="CE186" s="244">
        <v>1</v>
      </c>
      <c r="CF186" s="244">
        <v>0</v>
      </c>
      <c r="CG186" s="114">
        <v>0</v>
      </c>
      <c r="CH186" s="114">
        <v>1</v>
      </c>
      <c r="CI186" s="114">
        <v>0</v>
      </c>
      <c r="CJ186" s="114">
        <v>0</v>
      </c>
      <c r="CK186" s="114">
        <v>0</v>
      </c>
      <c r="CL186" s="114">
        <v>0</v>
      </c>
      <c r="CM186" s="115">
        <v>0</v>
      </c>
      <c r="CN186" s="361">
        <f>SUM(CB186:CM186)</f>
        <v>2</v>
      </c>
      <c r="CO186" s="114">
        <v>1</v>
      </c>
      <c r="CP186" s="114">
        <v>0</v>
      </c>
      <c r="CQ186" s="114">
        <v>0</v>
      </c>
      <c r="CR186" s="114">
        <v>0</v>
      </c>
      <c r="CS186" s="114">
        <v>0</v>
      </c>
      <c r="CT186" s="114">
        <v>2</v>
      </c>
      <c r="CU186" s="114">
        <v>0</v>
      </c>
      <c r="CV186" s="114">
        <v>0</v>
      </c>
      <c r="CW186" s="114">
        <v>1</v>
      </c>
      <c r="CX186" s="114">
        <v>0</v>
      </c>
      <c r="CY186" s="114">
        <v>1</v>
      </c>
      <c r="CZ186" s="114">
        <v>1</v>
      </c>
      <c r="DA186" s="529">
        <f t="shared" si="71"/>
        <v>6</v>
      </c>
      <c r="DB186" s="113">
        <v>0</v>
      </c>
      <c r="DC186" s="244">
        <v>0</v>
      </c>
      <c r="DD186" s="244">
        <v>0</v>
      </c>
      <c r="DE186" s="244">
        <v>0</v>
      </c>
      <c r="DF186" s="244">
        <v>2</v>
      </c>
      <c r="DG186" s="244">
        <v>0</v>
      </c>
      <c r="DH186" s="244">
        <v>0</v>
      </c>
      <c r="DI186" s="244">
        <v>0</v>
      </c>
      <c r="DJ186" s="244">
        <v>1</v>
      </c>
      <c r="DK186" s="244">
        <v>0</v>
      </c>
      <c r="DL186" s="244">
        <v>0</v>
      </c>
      <c r="DM186" s="586">
        <f t="shared" si="77"/>
        <v>2</v>
      </c>
      <c r="DN186" s="566">
        <f t="shared" si="78"/>
        <v>5</v>
      </c>
      <c r="DO186" s="527">
        <f t="shared" si="79"/>
        <v>3</v>
      </c>
      <c r="DP186" s="454">
        <f t="shared" si="91"/>
        <v>-40</v>
      </c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  <c r="EF186" s="231"/>
      <c r="EG186" s="231"/>
      <c r="EH186" s="231"/>
      <c r="EI186" s="231"/>
      <c r="EJ186" s="231"/>
      <c r="EK186" s="231"/>
      <c r="EL186" s="231"/>
      <c r="EM186" s="231"/>
    </row>
    <row r="187" spans="1:143" ht="20.100000000000001" customHeight="1" thickBot="1" x14ac:dyDescent="0.3">
      <c r="A187" s="536"/>
      <c r="B187" s="151" t="s">
        <v>131</v>
      </c>
      <c r="C187" s="152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49"/>
      <c r="BC187" s="49"/>
      <c r="BD187" s="49"/>
      <c r="BE187" s="49"/>
      <c r="BF187" s="146"/>
      <c r="BG187" s="146"/>
      <c r="BH187" s="146"/>
      <c r="BI187" s="146"/>
      <c r="BJ187" s="146"/>
      <c r="BK187" s="146"/>
      <c r="BL187" s="146"/>
      <c r="BM187" s="146"/>
      <c r="BN187" s="153"/>
      <c r="BO187" s="49"/>
      <c r="BP187" s="146"/>
      <c r="BQ187" s="153"/>
      <c r="BR187" s="146"/>
      <c r="BS187" s="146"/>
      <c r="BT187" s="146"/>
      <c r="BU187" s="146"/>
      <c r="BV187" s="153"/>
      <c r="BW187" s="153"/>
      <c r="BX187" s="153"/>
      <c r="BY187" s="146"/>
      <c r="BZ187" s="146"/>
      <c r="CA187" s="146"/>
      <c r="CB187" s="146"/>
      <c r="CC187" s="153"/>
      <c r="CD187" s="146"/>
      <c r="CE187" s="146"/>
      <c r="CF187" s="146"/>
      <c r="CG187" s="146"/>
      <c r="CH187" s="146"/>
      <c r="CI187" s="146"/>
      <c r="CJ187" s="146"/>
      <c r="CK187" s="146"/>
      <c r="CL187" s="153"/>
      <c r="CM187" s="146"/>
      <c r="CN187" s="146"/>
      <c r="CO187" s="146"/>
      <c r="CP187" s="146"/>
      <c r="CQ187" s="146"/>
      <c r="CR187" s="146"/>
      <c r="CS187" s="146"/>
      <c r="CT187" s="146"/>
      <c r="CU187" s="146"/>
      <c r="CV187" s="146"/>
      <c r="CW187" s="146"/>
      <c r="CX187" s="146"/>
      <c r="CY187" s="146"/>
      <c r="CZ187" s="146"/>
      <c r="DA187" s="146"/>
      <c r="DB187" s="146"/>
      <c r="DC187" s="146"/>
      <c r="DD187" s="146"/>
      <c r="DE187" s="146"/>
      <c r="DF187" s="146"/>
      <c r="DG187" s="146"/>
      <c r="DH187" s="146"/>
      <c r="DI187" s="146"/>
      <c r="DJ187" s="146"/>
      <c r="DK187" s="146"/>
      <c r="DL187" s="146"/>
      <c r="DM187" s="81"/>
      <c r="DN187" s="485"/>
      <c r="DO187" s="497"/>
      <c r="DP187" s="8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  <c r="EF187" s="231"/>
      <c r="EG187" s="231"/>
      <c r="EH187" s="231"/>
      <c r="EI187" s="231"/>
      <c r="EJ187" s="231"/>
      <c r="EK187" s="231"/>
      <c r="EL187" s="231"/>
      <c r="EM187" s="231"/>
    </row>
    <row r="188" spans="1:143" ht="10.5" customHeight="1" x14ac:dyDescent="0.25">
      <c r="A188" s="536"/>
      <c r="B188" s="646"/>
      <c r="C188" s="647"/>
      <c r="D188" s="672"/>
      <c r="E188" s="673"/>
      <c r="F188" s="673"/>
      <c r="G188" s="673"/>
      <c r="H188" s="673"/>
      <c r="I188" s="673"/>
      <c r="J188" s="673"/>
      <c r="K188" s="673"/>
      <c r="L188" s="673"/>
      <c r="M188" s="673"/>
      <c r="N188" s="673"/>
      <c r="O188" s="674"/>
      <c r="P188" s="652" t="s">
        <v>76</v>
      </c>
      <c r="Q188" s="672"/>
      <c r="R188" s="673"/>
      <c r="S188" s="673"/>
      <c r="T188" s="673"/>
      <c r="U188" s="673"/>
      <c r="V188" s="673"/>
      <c r="W188" s="673"/>
      <c r="X188" s="673"/>
      <c r="Y188" s="673"/>
      <c r="Z188" s="673"/>
      <c r="AA188" s="673"/>
      <c r="AB188" s="674"/>
      <c r="AC188" s="652" t="s">
        <v>75</v>
      </c>
      <c r="AD188" s="277"/>
      <c r="AE188" s="278"/>
      <c r="AF188" s="278"/>
      <c r="AG188" s="278"/>
      <c r="AH188" s="278"/>
      <c r="AI188" s="278"/>
      <c r="AJ188" s="278"/>
      <c r="AK188" s="278"/>
      <c r="AL188" s="278"/>
      <c r="AM188" s="278"/>
      <c r="AN188" s="278"/>
      <c r="AO188" s="279"/>
      <c r="AP188" s="278"/>
      <c r="AQ188" s="278"/>
      <c r="AR188" s="278"/>
      <c r="AS188" s="278"/>
      <c r="AT188" s="278"/>
      <c r="AU188" s="278"/>
      <c r="AV188" s="278"/>
      <c r="AW188" s="278"/>
      <c r="AX188" s="278"/>
      <c r="AY188" s="278"/>
      <c r="AZ188" s="278"/>
      <c r="BA188" s="278"/>
      <c r="BB188" s="277"/>
      <c r="BC188" s="278"/>
      <c r="BD188" s="278"/>
      <c r="BE188" s="278"/>
      <c r="BF188" s="278"/>
      <c r="BG188" s="278"/>
      <c r="BH188" s="278"/>
      <c r="BI188" s="278"/>
      <c r="BJ188" s="278"/>
      <c r="BK188" s="278"/>
      <c r="BL188" s="278"/>
      <c r="BM188" s="278"/>
      <c r="BN188" s="612" t="s">
        <v>168</v>
      </c>
      <c r="BO188" s="278"/>
      <c r="BP188" s="278"/>
      <c r="BQ188" s="278"/>
      <c r="BR188" s="278"/>
      <c r="BS188" s="278"/>
      <c r="BT188" s="278"/>
      <c r="BU188" s="278"/>
      <c r="BV188" s="278"/>
      <c r="BW188" s="278"/>
      <c r="BX188" s="278"/>
      <c r="BY188" s="278"/>
      <c r="BZ188" s="279"/>
      <c r="CA188" s="570"/>
      <c r="CB188" s="277"/>
      <c r="CC188" s="278"/>
      <c r="CD188" s="278"/>
      <c r="CE188" s="278"/>
      <c r="CF188" s="278"/>
      <c r="CG188" s="278"/>
      <c r="CH188" s="278"/>
      <c r="CI188" s="278"/>
      <c r="CJ188" s="278"/>
      <c r="CK188" s="278"/>
      <c r="CL188" s="278"/>
      <c r="CM188" s="279"/>
      <c r="CN188" s="278"/>
      <c r="CO188" s="277"/>
      <c r="CP188" s="278"/>
      <c r="CQ188" s="278"/>
      <c r="CR188" s="278"/>
      <c r="CS188" s="278"/>
      <c r="CT188" s="278"/>
      <c r="CU188" s="278"/>
      <c r="CV188" s="278"/>
      <c r="CW188" s="278"/>
      <c r="CX188" s="278"/>
      <c r="CY188" s="278"/>
      <c r="CZ188" s="279"/>
      <c r="DA188" s="278"/>
      <c r="DB188" s="277"/>
      <c r="DC188" s="278"/>
      <c r="DD188" s="278"/>
      <c r="DE188" s="278"/>
      <c r="DF188" s="278"/>
      <c r="DG188" s="278"/>
      <c r="DH188" s="278"/>
      <c r="DI188" s="278"/>
      <c r="DJ188" s="278"/>
      <c r="DK188" s="278"/>
      <c r="DL188" s="279"/>
      <c r="DM188" s="119"/>
      <c r="DN188" s="485"/>
      <c r="DO188" s="485"/>
      <c r="DP188" s="8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  <c r="EF188" s="231"/>
      <c r="EG188" s="231"/>
      <c r="EH188" s="231"/>
      <c r="EI188" s="231"/>
      <c r="EJ188" s="231"/>
      <c r="EK188" s="231"/>
      <c r="EL188" s="231"/>
      <c r="EM188" s="231"/>
    </row>
    <row r="189" spans="1:143" ht="20.100000000000001" customHeight="1" x14ac:dyDescent="0.25">
      <c r="A189" s="536"/>
      <c r="B189" s="110"/>
      <c r="C189" s="375"/>
      <c r="D189" s="403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123"/>
      <c r="P189" s="653"/>
      <c r="Q189" s="134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135"/>
      <c r="AC189" s="653"/>
      <c r="AD189" s="134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135"/>
      <c r="AP189" s="83" t="s">
        <v>114</v>
      </c>
      <c r="AQ189" s="83" t="s">
        <v>79</v>
      </c>
      <c r="AR189" s="83" t="s">
        <v>82</v>
      </c>
      <c r="AS189" s="83" t="s">
        <v>83</v>
      </c>
      <c r="AT189" s="83" t="s">
        <v>84</v>
      </c>
      <c r="AU189" s="83" t="s">
        <v>113</v>
      </c>
      <c r="AV189" s="147" t="s">
        <v>85</v>
      </c>
      <c r="AW189" s="147" t="s">
        <v>88</v>
      </c>
      <c r="AX189" s="147" t="s">
        <v>89</v>
      </c>
      <c r="AY189" s="147" t="s">
        <v>90</v>
      </c>
      <c r="AZ189" s="147" t="s">
        <v>91</v>
      </c>
      <c r="BA189" s="147" t="s">
        <v>92</v>
      </c>
      <c r="BB189" s="134" t="s">
        <v>93</v>
      </c>
      <c r="BC189" s="83" t="s">
        <v>94</v>
      </c>
      <c r="BD189" s="83" t="s">
        <v>95</v>
      </c>
      <c r="BE189" s="83" t="s">
        <v>96</v>
      </c>
      <c r="BF189" s="83" t="s">
        <v>97</v>
      </c>
      <c r="BG189" s="83" t="s">
        <v>98</v>
      </c>
      <c r="BH189" s="83" t="s">
        <v>99</v>
      </c>
      <c r="BI189" s="83" t="s">
        <v>100</v>
      </c>
      <c r="BJ189" s="83" t="s">
        <v>101</v>
      </c>
      <c r="BK189" s="83" t="s">
        <v>102</v>
      </c>
      <c r="BL189" s="83" t="s">
        <v>105</v>
      </c>
      <c r="BM189" s="83" t="s">
        <v>106</v>
      </c>
      <c r="BN189" s="613"/>
      <c r="BO189" s="83" t="s">
        <v>112</v>
      </c>
      <c r="BP189" s="83" t="s">
        <v>116</v>
      </c>
      <c r="BQ189" s="83" t="s">
        <v>117</v>
      </c>
      <c r="BR189" s="83" t="s">
        <v>118</v>
      </c>
      <c r="BS189" s="83" t="s">
        <v>119</v>
      </c>
      <c r="BT189" s="83" t="s">
        <v>120</v>
      </c>
      <c r="BU189" s="83" t="s">
        <v>121</v>
      </c>
      <c r="BV189" s="83" t="s">
        <v>122</v>
      </c>
      <c r="BW189" s="147"/>
      <c r="BX189" s="147"/>
      <c r="BY189" s="147"/>
      <c r="BZ189" s="367"/>
      <c r="CA189" s="555"/>
      <c r="CB189" s="574"/>
      <c r="CC189" s="147"/>
      <c r="CD189" s="147"/>
      <c r="CE189" s="147"/>
      <c r="CF189" s="147"/>
      <c r="CG189" s="147"/>
      <c r="CH189" s="147"/>
      <c r="CI189" s="147"/>
      <c r="CJ189" s="147"/>
      <c r="CK189" s="147"/>
      <c r="CL189" s="147"/>
      <c r="CM189" s="367"/>
      <c r="CN189" s="147"/>
      <c r="CO189" s="574"/>
      <c r="CP189" s="147"/>
      <c r="CQ189" s="147"/>
      <c r="CR189" s="147"/>
      <c r="CS189" s="147"/>
      <c r="CT189" s="147"/>
      <c r="CU189" s="147"/>
      <c r="CV189" s="147"/>
      <c r="CW189" s="147"/>
      <c r="CX189" s="147"/>
      <c r="CY189" s="147"/>
      <c r="CZ189" s="367"/>
      <c r="DA189" s="147"/>
      <c r="DB189" s="574"/>
      <c r="DC189" s="147"/>
      <c r="DD189" s="147"/>
      <c r="DE189" s="147"/>
      <c r="DF189" s="147"/>
      <c r="DG189" s="147"/>
      <c r="DH189" s="147"/>
      <c r="DI189" s="147"/>
      <c r="DJ189" s="147"/>
      <c r="DK189" s="147"/>
      <c r="DL189" s="367"/>
      <c r="DM189" s="119"/>
      <c r="DN189" s="485"/>
      <c r="DO189" s="485"/>
      <c r="DP189" s="8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  <c r="EF189" s="231"/>
      <c r="EG189" s="231"/>
      <c r="EH189" s="231"/>
      <c r="EI189" s="231"/>
      <c r="EJ189" s="231"/>
      <c r="EK189" s="231"/>
      <c r="EL189" s="231"/>
      <c r="EM189" s="231"/>
    </row>
    <row r="190" spans="1:143" s="42" customFormat="1" ht="20.100000000000001" customHeight="1" thickBot="1" x14ac:dyDescent="0.3">
      <c r="A190" s="536"/>
      <c r="B190" s="41" t="s">
        <v>47</v>
      </c>
      <c r="C190" s="126"/>
      <c r="D190" s="404" t="s">
        <v>2</v>
      </c>
      <c r="E190" s="124" t="s">
        <v>3</v>
      </c>
      <c r="F190" s="124" t="s">
        <v>4</v>
      </c>
      <c r="G190" s="124" t="s">
        <v>5</v>
      </c>
      <c r="H190" s="124" t="s">
        <v>6</v>
      </c>
      <c r="I190" s="124" t="s">
        <v>7</v>
      </c>
      <c r="J190" s="124" t="s">
        <v>43</v>
      </c>
      <c r="K190" s="124" t="s">
        <v>44</v>
      </c>
      <c r="L190" s="124" t="s">
        <v>45</v>
      </c>
      <c r="M190" s="124" t="s">
        <v>65</v>
      </c>
      <c r="N190" s="124" t="s">
        <v>66</v>
      </c>
      <c r="O190" s="125" t="s">
        <v>67</v>
      </c>
      <c r="P190" s="653"/>
      <c r="Q190" s="258" t="s">
        <v>2</v>
      </c>
      <c r="R190" s="257" t="s">
        <v>3</v>
      </c>
      <c r="S190" s="257" t="s">
        <v>4</v>
      </c>
      <c r="T190" s="257" t="s">
        <v>5</v>
      </c>
      <c r="U190" s="257" t="s">
        <v>6</v>
      </c>
      <c r="V190" s="257" t="s">
        <v>7</v>
      </c>
      <c r="W190" s="257" t="s">
        <v>43</v>
      </c>
      <c r="X190" s="257" t="s">
        <v>44</v>
      </c>
      <c r="Y190" s="257" t="s">
        <v>45</v>
      </c>
      <c r="Z190" s="257" t="s">
        <v>65</v>
      </c>
      <c r="AA190" s="257" t="s">
        <v>66</v>
      </c>
      <c r="AB190" s="259" t="s">
        <v>67</v>
      </c>
      <c r="AC190" s="653"/>
      <c r="AD190" s="258" t="s">
        <v>2</v>
      </c>
      <c r="AE190" s="257" t="s">
        <v>3</v>
      </c>
      <c r="AF190" s="257" t="s">
        <v>4</v>
      </c>
      <c r="AG190" s="257" t="s">
        <v>5</v>
      </c>
      <c r="AH190" s="257" t="s">
        <v>6</v>
      </c>
      <c r="AI190" s="257" t="s">
        <v>7</v>
      </c>
      <c r="AJ190" s="257" t="s">
        <v>43</v>
      </c>
      <c r="AK190" s="257" t="s">
        <v>44</v>
      </c>
      <c r="AL190" s="257" t="s">
        <v>45</v>
      </c>
      <c r="AM190" s="257" t="s">
        <v>65</v>
      </c>
      <c r="AN190" s="257" t="s">
        <v>66</v>
      </c>
      <c r="AO190" s="259" t="s">
        <v>67</v>
      </c>
      <c r="AP190" s="257" t="s">
        <v>2</v>
      </c>
      <c r="AQ190" s="257" t="s">
        <v>3</v>
      </c>
      <c r="AR190" s="257" t="s">
        <v>4</v>
      </c>
      <c r="AS190" s="257" t="s">
        <v>5</v>
      </c>
      <c r="AT190" s="257" t="s">
        <v>6</v>
      </c>
      <c r="AU190" s="257" t="s">
        <v>7</v>
      </c>
      <c r="AV190" s="281" t="s">
        <v>43</v>
      </c>
      <c r="AW190" s="281" t="s">
        <v>44</v>
      </c>
      <c r="AX190" s="281" t="s">
        <v>45</v>
      </c>
      <c r="AY190" s="281" t="s">
        <v>65</v>
      </c>
      <c r="AZ190" s="281" t="s">
        <v>66</v>
      </c>
      <c r="BA190" s="281" t="s">
        <v>67</v>
      </c>
      <c r="BB190" s="297" t="s">
        <v>2</v>
      </c>
      <c r="BC190" s="281" t="s">
        <v>3</v>
      </c>
      <c r="BD190" s="281" t="s">
        <v>4</v>
      </c>
      <c r="BE190" s="290" t="s">
        <v>5</v>
      </c>
      <c r="BF190" s="290" t="s">
        <v>6</v>
      </c>
      <c r="BG190" s="290" t="s">
        <v>7</v>
      </c>
      <c r="BH190" s="290" t="s">
        <v>43</v>
      </c>
      <c r="BI190" s="290" t="s">
        <v>44</v>
      </c>
      <c r="BJ190" s="290" t="s">
        <v>45</v>
      </c>
      <c r="BK190" s="290" t="s">
        <v>65</v>
      </c>
      <c r="BL190" s="290" t="s">
        <v>66</v>
      </c>
      <c r="BM190" s="290" t="s">
        <v>67</v>
      </c>
      <c r="BN190" s="614"/>
      <c r="BO190" s="290" t="s">
        <v>2</v>
      </c>
      <c r="BP190" s="290" t="s">
        <v>3</v>
      </c>
      <c r="BQ190" s="290" t="s">
        <v>4</v>
      </c>
      <c r="BR190" s="290" t="s">
        <v>5</v>
      </c>
      <c r="BS190" s="290" t="s">
        <v>6</v>
      </c>
      <c r="BT190" s="290" t="s">
        <v>7</v>
      </c>
      <c r="BU190" s="290" t="s">
        <v>43</v>
      </c>
      <c r="BV190" s="290" t="s">
        <v>44</v>
      </c>
      <c r="BW190" s="290" t="s">
        <v>45</v>
      </c>
      <c r="BX190" s="290" t="s">
        <v>65</v>
      </c>
      <c r="BY190" s="290" t="s">
        <v>66</v>
      </c>
      <c r="BZ190" s="345" t="s">
        <v>67</v>
      </c>
      <c r="CA190" s="556" t="s">
        <v>197</v>
      </c>
      <c r="CB190" s="575" t="s">
        <v>2</v>
      </c>
      <c r="CC190" s="290" t="s">
        <v>3</v>
      </c>
      <c r="CD190" s="290" t="s">
        <v>4</v>
      </c>
      <c r="CE190" s="290" t="s">
        <v>5</v>
      </c>
      <c r="CF190" s="290" t="s">
        <v>6</v>
      </c>
      <c r="CG190" s="290" t="s">
        <v>7</v>
      </c>
      <c r="CH190" s="290" t="str">
        <f>+CH11</f>
        <v>Jul</v>
      </c>
      <c r="CI190" s="290" t="str">
        <f>+CI11</f>
        <v>Ago</v>
      </c>
      <c r="CJ190" s="290" t="str">
        <f>+CJ11</f>
        <v>Sep</v>
      </c>
      <c r="CK190" s="290" t="s">
        <v>65</v>
      </c>
      <c r="CL190" s="290" t="s">
        <v>66</v>
      </c>
      <c r="CM190" s="345" t="s">
        <v>67</v>
      </c>
      <c r="CN190" s="290" t="s">
        <v>217</v>
      </c>
      <c r="CO190" s="575" t="s">
        <v>2</v>
      </c>
      <c r="CP190" s="290" t="s">
        <v>3</v>
      </c>
      <c r="CQ190" s="290" t="s">
        <v>4</v>
      </c>
      <c r="CR190" s="290" t="s">
        <v>5</v>
      </c>
      <c r="CS190" s="290" t="s">
        <v>6</v>
      </c>
      <c r="CT190" s="290" t="s">
        <v>7</v>
      </c>
      <c r="CU190" s="290" t="s">
        <v>43</v>
      </c>
      <c r="CV190" s="290" t="s">
        <v>44</v>
      </c>
      <c r="CW190" s="290" t="s">
        <v>45</v>
      </c>
      <c r="CX190" s="290" t="s">
        <v>65</v>
      </c>
      <c r="CY190" s="290" t="s">
        <v>66</v>
      </c>
      <c r="CZ190" s="345" t="s">
        <v>67</v>
      </c>
      <c r="DA190" s="290" t="s">
        <v>223</v>
      </c>
      <c r="DB190" s="575" t="s">
        <v>2</v>
      </c>
      <c r="DC190" s="290" t="s">
        <v>3</v>
      </c>
      <c r="DD190" s="290" t="s">
        <v>4</v>
      </c>
      <c r="DE190" s="290" t="s">
        <v>5</v>
      </c>
      <c r="DF190" s="290" t="s">
        <v>6</v>
      </c>
      <c r="DG190" s="290" t="s">
        <v>7</v>
      </c>
      <c r="DH190" s="290" t="s">
        <v>43</v>
      </c>
      <c r="DI190" s="290" t="s">
        <v>44</v>
      </c>
      <c r="DJ190" s="290" t="s">
        <v>45</v>
      </c>
      <c r="DK190" s="290" t="s">
        <v>65</v>
      </c>
      <c r="DL190" s="345" t="s">
        <v>66</v>
      </c>
      <c r="DM190" s="119"/>
      <c r="DN190" s="485"/>
      <c r="DO190" s="485"/>
      <c r="DP190" s="148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  <c r="EF190" s="231"/>
      <c r="EG190" s="231"/>
      <c r="EH190" s="231"/>
      <c r="EI190" s="231"/>
      <c r="EJ190" s="231"/>
      <c r="EK190" s="231"/>
      <c r="EL190" s="231"/>
      <c r="EM190" s="231"/>
    </row>
    <row r="191" spans="1:143" s="44" customFormat="1" ht="20.100000000000001" customHeight="1" x14ac:dyDescent="0.25">
      <c r="A191" s="536"/>
      <c r="B191" s="28" t="s">
        <v>77</v>
      </c>
      <c r="C191" s="29"/>
      <c r="D191" s="120">
        <v>6.97</v>
      </c>
      <c r="E191" s="121">
        <v>6.97</v>
      </c>
      <c r="F191" s="121">
        <v>6.97</v>
      </c>
      <c r="G191" s="121">
        <v>6.97</v>
      </c>
      <c r="H191" s="121">
        <v>6.97</v>
      </c>
      <c r="I191" s="121">
        <v>6.97</v>
      </c>
      <c r="J191" s="121">
        <v>6.97</v>
      </c>
      <c r="K191" s="121">
        <v>6.97</v>
      </c>
      <c r="L191" s="121">
        <v>6.97</v>
      </c>
      <c r="M191" s="121">
        <v>6.97</v>
      </c>
      <c r="N191" s="121">
        <v>6.97</v>
      </c>
      <c r="O191" s="122">
        <v>6.97</v>
      </c>
      <c r="P191" s="400"/>
      <c r="Q191" s="401">
        <v>6.97</v>
      </c>
      <c r="R191" s="84">
        <v>6.97</v>
      </c>
      <c r="S191" s="84">
        <v>6.97</v>
      </c>
      <c r="T191" s="84">
        <v>6.97</v>
      </c>
      <c r="U191" s="84">
        <v>6.97</v>
      </c>
      <c r="V191" s="84">
        <v>6.97</v>
      </c>
      <c r="W191" s="84">
        <v>6.97</v>
      </c>
      <c r="X191" s="84">
        <v>6.97</v>
      </c>
      <c r="Y191" s="84">
        <v>6.97</v>
      </c>
      <c r="Z191" s="84">
        <v>6.97</v>
      </c>
      <c r="AA191" s="84">
        <v>6.97</v>
      </c>
      <c r="AB191" s="421">
        <v>6.94</v>
      </c>
      <c r="AC191" s="402"/>
      <c r="AD191" s="228">
        <v>6.94</v>
      </c>
      <c r="AE191" s="227">
        <v>6.9261538461538397</v>
      </c>
      <c r="AF191" s="227">
        <v>6.9083870967741969</v>
      </c>
      <c r="AG191" s="227">
        <v>6.8933333333333282</v>
      </c>
      <c r="AH191" s="227">
        <v>6.89</v>
      </c>
      <c r="AI191" s="227">
        <v>6.8816666666666642</v>
      </c>
      <c r="AJ191" s="227">
        <v>6.8761290322580653</v>
      </c>
      <c r="AK191" s="237">
        <v>6.8700000000000028</v>
      </c>
      <c r="AL191" s="237">
        <v>6.8700000000000028</v>
      </c>
      <c r="AM191" s="237">
        <v>6.8700000000000028</v>
      </c>
      <c r="AN191" s="237">
        <v>6.8606666666666722</v>
      </c>
      <c r="AO191" s="230">
        <v>6.86</v>
      </c>
      <c r="AP191" s="237">
        <v>6.86</v>
      </c>
      <c r="AQ191" s="237">
        <v>6.86</v>
      </c>
      <c r="AR191" s="237">
        <v>6.86</v>
      </c>
      <c r="AS191" s="237">
        <v>6.86</v>
      </c>
      <c r="AT191" s="237">
        <v>6.86</v>
      </c>
      <c r="AU191" s="237">
        <v>6.86</v>
      </c>
      <c r="AV191" s="237">
        <v>6.86</v>
      </c>
      <c r="AW191" s="237">
        <v>6.86</v>
      </c>
      <c r="AX191" s="237">
        <v>6.86</v>
      </c>
      <c r="AY191" s="237">
        <v>6.86</v>
      </c>
      <c r="AZ191" s="237">
        <v>6.86</v>
      </c>
      <c r="BA191" s="237">
        <v>6.86</v>
      </c>
      <c r="BB191" s="298">
        <v>6.86</v>
      </c>
      <c r="BC191" s="287">
        <v>6.86</v>
      </c>
      <c r="BD191" s="287">
        <v>6.86</v>
      </c>
      <c r="BE191" s="289">
        <v>6.86</v>
      </c>
      <c r="BF191" s="287">
        <v>6.86</v>
      </c>
      <c r="BG191" s="287">
        <v>6.86</v>
      </c>
      <c r="BH191" s="289">
        <v>6.86</v>
      </c>
      <c r="BI191" s="289">
        <v>6.86</v>
      </c>
      <c r="BJ191" s="287">
        <v>6.86</v>
      </c>
      <c r="BK191" s="287">
        <v>6.86</v>
      </c>
      <c r="BL191" s="287">
        <v>6.86</v>
      </c>
      <c r="BM191" s="287">
        <v>6.86</v>
      </c>
      <c r="BN191" s="434"/>
      <c r="BO191" s="287">
        <v>6.86</v>
      </c>
      <c r="BP191" s="287">
        <v>6.86</v>
      </c>
      <c r="BQ191" s="287">
        <v>6.86</v>
      </c>
      <c r="BR191" s="287">
        <v>6.86</v>
      </c>
      <c r="BS191" s="287">
        <v>6.86</v>
      </c>
      <c r="BT191" s="287">
        <v>6.86</v>
      </c>
      <c r="BU191" s="287">
        <v>6.86</v>
      </c>
      <c r="BV191" s="287">
        <v>6.86</v>
      </c>
      <c r="BW191" s="237"/>
      <c r="BX191" s="237"/>
      <c r="BY191" s="237"/>
      <c r="BZ191" s="230"/>
      <c r="CA191" s="557"/>
      <c r="CB191" s="576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0"/>
      <c r="CN191" s="237"/>
      <c r="CO191" s="576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0"/>
      <c r="DA191" s="237"/>
      <c r="DB191" s="576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0"/>
      <c r="DM191" s="229"/>
      <c r="DN191" s="485"/>
      <c r="DO191" s="485"/>
      <c r="DP191" s="223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  <c r="EF191" s="231"/>
      <c r="EG191" s="231"/>
      <c r="EH191" s="231"/>
      <c r="EI191" s="231"/>
      <c r="EJ191" s="231"/>
      <c r="EK191" s="231"/>
      <c r="EL191" s="231"/>
      <c r="EM191" s="231"/>
    </row>
    <row r="192" spans="1:143" s="38" customFormat="1" ht="20.100000000000001" customHeight="1" thickBot="1" x14ac:dyDescent="0.3">
      <c r="A192" s="536"/>
      <c r="B192" s="623" t="s">
        <v>49</v>
      </c>
      <c r="C192" s="654"/>
      <c r="D192" s="299">
        <f t="shared" ref="D192:AI192" si="92">(D15+D100)/(D103+D185)</f>
        <v>2.8771320756755019</v>
      </c>
      <c r="E192" s="282">
        <f t="shared" si="92"/>
        <v>3.2619779206503399</v>
      </c>
      <c r="F192" s="282">
        <f t="shared" si="92"/>
        <v>2.6055552329083356</v>
      </c>
      <c r="G192" s="282">
        <f t="shared" si="92"/>
        <v>3.0203134248344092</v>
      </c>
      <c r="H192" s="282">
        <f t="shared" si="92"/>
        <v>3.2361768988692332</v>
      </c>
      <c r="I192" s="282">
        <f t="shared" si="92"/>
        <v>2.7059623852082648</v>
      </c>
      <c r="J192" s="282">
        <f t="shared" si="92"/>
        <v>2.8429645273499062</v>
      </c>
      <c r="K192" s="282">
        <f t="shared" si="92"/>
        <v>2.5970903396263667</v>
      </c>
      <c r="L192" s="282">
        <f t="shared" si="92"/>
        <v>2.8474711089583362</v>
      </c>
      <c r="M192" s="282">
        <f t="shared" si="92"/>
        <v>3.1349361113672076</v>
      </c>
      <c r="N192" s="282">
        <f t="shared" si="92"/>
        <v>3.2449068939679084</v>
      </c>
      <c r="O192" s="368">
        <f t="shared" si="92"/>
        <v>3.410590328381224</v>
      </c>
      <c r="P192" s="282">
        <f t="shared" si="92"/>
        <v>2.9845631039184206</v>
      </c>
      <c r="Q192" s="299">
        <f t="shared" si="92"/>
        <v>3.3242941711240857</v>
      </c>
      <c r="R192" s="282">
        <f t="shared" si="92"/>
        <v>3.3040696986178966</v>
      </c>
      <c r="S192" s="282">
        <f t="shared" si="92"/>
        <v>3.0140106010878305</v>
      </c>
      <c r="T192" s="282">
        <f t="shared" si="92"/>
        <v>3.9160067045651852</v>
      </c>
      <c r="U192" s="282">
        <f t="shared" si="92"/>
        <v>3.0185109033090889</v>
      </c>
      <c r="V192" s="282">
        <f t="shared" si="92"/>
        <v>3.3570654377438736</v>
      </c>
      <c r="W192" s="282">
        <f t="shared" si="92"/>
        <v>3.4587657177957354</v>
      </c>
      <c r="X192" s="282">
        <f t="shared" si="92"/>
        <v>3.3339669988731311</v>
      </c>
      <c r="Y192" s="282">
        <f t="shared" si="92"/>
        <v>3.1308483978774944</v>
      </c>
      <c r="Z192" s="282">
        <f t="shared" si="92"/>
        <v>3.3197161035351215</v>
      </c>
      <c r="AA192" s="282">
        <f t="shared" si="92"/>
        <v>3.2477344912646782</v>
      </c>
      <c r="AB192" s="368">
        <f t="shared" si="92"/>
        <v>3.437807394572129</v>
      </c>
      <c r="AC192" s="282">
        <f t="shared" si="92"/>
        <v>3.3206363259677221</v>
      </c>
      <c r="AD192" s="299">
        <f t="shared" si="92"/>
        <v>3.3716527635788132</v>
      </c>
      <c r="AE192" s="282">
        <f t="shared" si="92"/>
        <v>3.5887324231285347</v>
      </c>
      <c r="AF192" s="282">
        <f t="shared" si="92"/>
        <v>3.5458999243165619</v>
      </c>
      <c r="AG192" s="282">
        <f t="shared" si="92"/>
        <v>5.183712625234608</v>
      </c>
      <c r="AH192" s="282">
        <f t="shared" si="92"/>
        <v>5.2278311196563001</v>
      </c>
      <c r="AI192" s="282">
        <f t="shared" si="92"/>
        <v>4.2610806974248705</v>
      </c>
      <c r="AJ192" s="282">
        <f t="shared" ref="AJ192:BO192" si="93">(AJ15+AJ100)/(AJ103+AJ185)</f>
        <v>6.3939281289793328</v>
      </c>
      <c r="AK192" s="282">
        <f t="shared" si="93"/>
        <v>4.8842788985942445</v>
      </c>
      <c r="AL192" s="282">
        <f t="shared" si="93"/>
        <v>5.6022080719451663</v>
      </c>
      <c r="AM192" s="282">
        <f t="shared" si="93"/>
        <v>5.2862851096965136</v>
      </c>
      <c r="AN192" s="282">
        <f t="shared" si="93"/>
        <v>5.7597443806116475</v>
      </c>
      <c r="AO192" s="368">
        <f t="shared" si="93"/>
        <v>6.0996066291126647</v>
      </c>
      <c r="AP192" s="282">
        <f t="shared" si="93"/>
        <v>6.1016703646310191</v>
      </c>
      <c r="AQ192" s="282">
        <f t="shared" si="93"/>
        <v>5.5662457792463771</v>
      </c>
      <c r="AR192" s="282">
        <f t="shared" si="93"/>
        <v>5.8985326654670729</v>
      </c>
      <c r="AS192" s="282">
        <f t="shared" si="93"/>
        <v>6.1087318158903248</v>
      </c>
      <c r="AT192" s="282">
        <f t="shared" si="93"/>
        <v>6.2709889800380045</v>
      </c>
      <c r="AU192" s="282">
        <f t="shared" si="93"/>
        <v>5.9211608189356824</v>
      </c>
      <c r="AV192" s="282">
        <f t="shared" si="93"/>
        <v>6.6636516549999998</v>
      </c>
      <c r="AW192" s="282">
        <f t="shared" si="93"/>
        <v>5.8894146436707882</v>
      </c>
      <c r="AX192" s="282">
        <f t="shared" si="93"/>
        <v>5.7517959673599846</v>
      </c>
      <c r="AY192" s="282">
        <f t="shared" si="93"/>
        <v>6.4019578020398962</v>
      </c>
      <c r="AZ192" s="282">
        <f t="shared" si="93"/>
        <v>5.7066982578305439</v>
      </c>
      <c r="BA192" s="282">
        <f t="shared" si="93"/>
        <v>5.9175895330748745</v>
      </c>
      <c r="BB192" s="299">
        <f t="shared" si="93"/>
        <v>6.5527787376268822</v>
      </c>
      <c r="BC192" s="282">
        <f t="shared" si="93"/>
        <v>5.3295972973355772</v>
      </c>
      <c r="BD192" s="282">
        <f t="shared" si="93"/>
        <v>5.4711684350543175</v>
      </c>
      <c r="BE192" s="282">
        <f t="shared" si="93"/>
        <v>6.5508573728085233</v>
      </c>
      <c r="BF192" s="282">
        <f t="shared" si="93"/>
        <v>6.0812392814858036</v>
      </c>
      <c r="BG192" s="282">
        <f t="shared" si="93"/>
        <v>5.8697022998744757</v>
      </c>
      <c r="BH192" s="282">
        <f t="shared" si="93"/>
        <v>6.1265531744913897</v>
      </c>
      <c r="BI192" s="282">
        <f t="shared" si="93"/>
        <v>5.6825977969680848</v>
      </c>
      <c r="BJ192" s="282">
        <f t="shared" si="93"/>
        <v>5.124374843273273</v>
      </c>
      <c r="BK192" s="282">
        <f t="shared" si="93"/>
        <v>5.4132280646174626</v>
      </c>
      <c r="BL192" s="282">
        <f t="shared" si="93"/>
        <v>5.6325600533304669</v>
      </c>
      <c r="BM192" s="282">
        <f t="shared" si="93"/>
        <v>6.03423246304245</v>
      </c>
      <c r="BN192" s="435">
        <f t="shared" si="93"/>
        <v>5.8256525335468705</v>
      </c>
      <c r="BO192" s="282">
        <f t="shared" si="93"/>
        <v>6.5598100891647171</v>
      </c>
      <c r="BP192" s="282">
        <f t="shared" ref="BP192:CI192" si="94">(BP15+BP100)/(BP103+BP185)</f>
        <v>5.238418320000001</v>
      </c>
      <c r="BQ192" s="282">
        <f t="shared" si="94"/>
        <v>5.7592924000109669</v>
      </c>
      <c r="BR192" s="282">
        <f t="shared" si="94"/>
        <v>6.357940745292165</v>
      </c>
      <c r="BS192" s="282">
        <f t="shared" si="94"/>
        <v>5.8974869851722742</v>
      </c>
      <c r="BT192" s="282">
        <f t="shared" si="94"/>
        <v>5.6787929430375144</v>
      </c>
      <c r="BU192" s="282">
        <f t="shared" si="94"/>
        <v>7.0235410535324432</v>
      </c>
      <c r="BV192" s="282">
        <f t="shared" si="94"/>
        <v>5.5262752069285703</v>
      </c>
      <c r="BW192" s="282">
        <f t="shared" si="94"/>
        <v>5.5426914227016368</v>
      </c>
      <c r="BX192" s="282">
        <f t="shared" si="94"/>
        <v>5.9076141242679867</v>
      </c>
      <c r="BY192" s="282">
        <f t="shared" si="94"/>
        <v>5.7180883593193501</v>
      </c>
      <c r="BZ192" s="368">
        <f t="shared" si="94"/>
        <v>6.1290600208753698</v>
      </c>
      <c r="CA192" s="368">
        <f t="shared" si="94"/>
        <v>5.9604960258648747</v>
      </c>
      <c r="CB192" s="299">
        <f t="shared" si="94"/>
        <v>5.8750630608195511</v>
      </c>
      <c r="CC192" s="282">
        <f t="shared" si="94"/>
        <v>5.711236947601912</v>
      </c>
      <c r="CD192" s="282">
        <f t="shared" si="94"/>
        <v>5.3392793938553815</v>
      </c>
      <c r="CE192" s="282">
        <f t="shared" si="94"/>
        <v>6.5159991450437698</v>
      </c>
      <c r="CF192" s="282">
        <f t="shared" si="94"/>
        <v>5.8634625123164419</v>
      </c>
      <c r="CG192" s="282">
        <f t="shared" si="94"/>
        <v>5.619055409529679</v>
      </c>
      <c r="CH192" s="282">
        <f t="shared" si="94"/>
        <v>6.3979371536449889</v>
      </c>
      <c r="CI192" s="282">
        <f t="shared" si="94"/>
        <v>4.9620930658609597</v>
      </c>
      <c r="CJ192" s="282">
        <f t="shared" ref="CJ192:CK192" si="95">(CJ15+CJ100)/(CJ103+CJ185)</f>
        <v>4.6839682359426797</v>
      </c>
      <c r="CK192" s="282">
        <f t="shared" si="95"/>
        <v>5.1417120950607185</v>
      </c>
      <c r="CL192" s="282">
        <f t="shared" ref="CL192:CN192" si="96">(CL15+CL100)/(CL103+CL185)</f>
        <v>4.9516278397836739</v>
      </c>
      <c r="CM192" s="368">
        <f t="shared" si="96"/>
        <v>5.4645545860729197</v>
      </c>
      <c r="CN192" s="368">
        <f t="shared" si="96"/>
        <v>5.5251974900168381</v>
      </c>
      <c r="CO192" s="299">
        <f t="shared" ref="CO192:CP192" si="97">(CO15+CO100)/(CO103+CO185)</f>
        <v>5.3836053848373915</v>
      </c>
      <c r="CP192" s="282">
        <f t="shared" si="97"/>
        <v>5.2032850117853728</v>
      </c>
      <c r="CQ192" s="282">
        <f t="shared" ref="CQ192:CR192" si="98">(CQ15+CQ100)/(CQ103+CQ185)</f>
        <v>4.7234154798497716</v>
      </c>
      <c r="CR192" s="282">
        <f t="shared" si="98"/>
        <v>5.1035341955826601</v>
      </c>
      <c r="CS192" s="282">
        <f t="shared" ref="CS192:CT192" si="99">(CS15+CS100)/(CS103+CS185)</f>
        <v>5.5319118574723323</v>
      </c>
      <c r="CT192" s="282">
        <f t="shared" si="99"/>
        <v>5.1602509783049575</v>
      </c>
      <c r="CU192" s="282">
        <f t="shared" ref="CU192:CV192" si="100">(CU15+CU100)/(CU103+CU185)</f>
        <v>4.7297326987972941</v>
      </c>
      <c r="CV192" s="282">
        <f t="shared" si="100"/>
        <v>5.3684377544636268</v>
      </c>
      <c r="CW192" s="282">
        <f t="shared" ref="CW192:CX192" si="101">(CW15+CW100)/(CW103+CW185)</f>
        <v>5.3298121099014848</v>
      </c>
      <c r="CX192" s="282">
        <f t="shared" si="101"/>
        <v>5.7773058482499691</v>
      </c>
      <c r="CY192" s="282">
        <f t="shared" ref="CY192:DA192" si="102">(CY15+CY100)/(CY103+CY185)</f>
        <v>4.845147403645039</v>
      </c>
      <c r="CZ192" s="368">
        <f t="shared" si="102"/>
        <v>5.2365845190678888</v>
      </c>
      <c r="DA192" s="368">
        <f t="shared" si="102"/>
        <v>5.2005368020280018</v>
      </c>
      <c r="DB192" s="299">
        <f t="shared" ref="DB192:DC192" si="103">(DB15+DB100)/(DB103+DB185)</f>
        <v>4.3721176079093631</v>
      </c>
      <c r="DC192" s="282">
        <f t="shared" si="103"/>
        <v>4.0642278142703718</v>
      </c>
      <c r="DD192" s="282">
        <f t="shared" ref="DD192:DE192" si="104">(DD15+DD100)/(DD103+DD185)</f>
        <v>3.9489438778983246</v>
      </c>
      <c r="DE192" s="282">
        <f t="shared" si="104"/>
        <v>5.4378394505721568</v>
      </c>
      <c r="DF192" s="282">
        <f t="shared" ref="DF192:DG192" si="105">(DF15+DF100)/(DF103+DF185)</f>
        <v>4.4570434605396017</v>
      </c>
      <c r="DG192" s="282">
        <f t="shared" si="105"/>
        <v>4.0035179026442256</v>
      </c>
      <c r="DH192" s="282">
        <f t="shared" ref="DH192:DI192" si="106">(DH15+DH100)/(DH103+DH185)</f>
        <v>4.5611253140301304</v>
      </c>
      <c r="DI192" s="282">
        <f t="shared" si="106"/>
        <v>3.9344586957941772</v>
      </c>
      <c r="DJ192" s="282">
        <f t="shared" ref="DJ192:DK192" si="107">(DJ15+DJ100)/(DJ103+DJ185)</f>
        <v>4.4935525851720568</v>
      </c>
      <c r="DK192" s="282">
        <f t="shared" si="107"/>
        <v>4.6795174483792064</v>
      </c>
      <c r="DL192" s="368">
        <f t="shared" ref="DL192" si="108">(DL15+DL100)/(DL103+DL185)</f>
        <v>4.8387925885941634</v>
      </c>
      <c r="DM192" s="2"/>
      <c r="DN192" s="485"/>
      <c r="DO192" s="485"/>
      <c r="DP192" s="224"/>
      <c r="DQ192" s="231"/>
      <c r="DR192" s="231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  <c r="EF192" s="231"/>
      <c r="EG192" s="231"/>
      <c r="EH192" s="231"/>
      <c r="EI192" s="231"/>
      <c r="EJ192" s="231"/>
      <c r="EK192" s="231"/>
      <c r="EL192" s="231"/>
      <c r="EM192" s="231"/>
    </row>
    <row r="193" spans="1:143" s="38" customFormat="1" ht="20.100000000000001" customHeight="1" x14ac:dyDescent="0.25">
      <c r="A193" s="536"/>
      <c r="B193" s="28" t="s">
        <v>78</v>
      </c>
      <c r="C193" s="29"/>
      <c r="D193" s="90">
        <v>1.4823500000000001</v>
      </c>
      <c r="E193" s="91">
        <v>1.4956400000000001</v>
      </c>
      <c r="F193" s="91">
        <v>1.5070300000000001</v>
      </c>
      <c r="G193" s="91">
        <v>1.51573</v>
      </c>
      <c r="H193" s="91">
        <v>1.5223199999999999</v>
      </c>
      <c r="I193" s="91">
        <v>1.5275399999999999</v>
      </c>
      <c r="J193" s="91">
        <v>1.5307299999999999</v>
      </c>
      <c r="K193" s="91">
        <v>1.5328900000000001</v>
      </c>
      <c r="L193" s="91">
        <v>1.5346900000000001</v>
      </c>
      <c r="M193" s="91">
        <v>1.53589</v>
      </c>
      <c r="N193" s="91">
        <v>1.5368200000000001</v>
      </c>
      <c r="O193" s="405">
        <v>1.5375399999999999</v>
      </c>
      <c r="P193" s="399"/>
      <c r="Q193" s="92">
        <v>1.53793</v>
      </c>
      <c r="R193" s="93">
        <v>1.5380499999999999</v>
      </c>
      <c r="S193" s="93">
        <v>1.53826</v>
      </c>
      <c r="T193" s="93">
        <v>1.5389600000000001</v>
      </c>
      <c r="U193" s="93">
        <v>1.5403100000000001</v>
      </c>
      <c r="V193" s="93">
        <v>1.5420100000000001</v>
      </c>
      <c r="W193" s="93">
        <v>1.5436099999999999</v>
      </c>
      <c r="X193" s="93">
        <v>1.5460499999999999</v>
      </c>
      <c r="Y193" s="93">
        <v>1.5492600000000001</v>
      </c>
      <c r="Z193" s="93">
        <v>1.5527200000000001</v>
      </c>
      <c r="AA193" s="93">
        <v>1.5579799999999999</v>
      </c>
      <c r="AB193" s="162">
        <v>1.5645100000000001</v>
      </c>
      <c r="AC193" s="399"/>
      <c r="AD193" s="199">
        <v>1.5729</v>
      </c>
      <c r="AE193" s="200">
        <v>1.5829800000000001</v>
      </c>
      <c r="AF193" s="200">
        <v>1.5949899999999999</v>
      </c>
      <c r="AG193" s="200">
        <v>1.60812</v>
      </c>
      <c r="AH193" s="200">
        <v>1.6227499999999999</v>
      </c>
      <c r="AI193" s="200">
        <v>1.6371</v>
      </c>
      <c r="AJ193" s="200">
        <v>1.65073</v>
      </c>
      <c r="AK193" s="200">
        <v>1.66629</v>
      </c>
      <c r="AL193" s="200">
        <v>1.6803900000000001</v>
      </c>
      <c r="AM193" s="200">
        <v>1.6939200000000001</v>
      </c>
      <c r="AN193" s="200">
        <v>1.70662</v>
      </c>
      <c r="AO193" s="201">
        <v>1.7180200000000001</v>
      </c>
      <c r="AP193" s="200">
        <v>1.7285999999999999</v>
      </c>
      <c r="AQ193" s="200">
        <v>1.73722</v>
      </c>
      <c r="AR193" s="200">
        <v>1.7441199999999999</v>
      </c>
      <c r="AS193" s="200">
        <v>1.7503299999999999</v>
      </c>
      <c r="AT193" s="200">
        <v>1.7562199999999999</v>
      </c>
      <c r="AU193" s="200">
        <v>1.7622100000000001</v>
      </c>
      <c r="AV193" s="324">
        <v>1.7689299999999999</v>
      </c>
      <c r="AW193" s="324">
        <v>1.7752600000000001</v>
      </c>
      <c r="AX193" s="324">
        <v>1.7811399999999999</v>
      </c>
      <c r="AY193" s="324">
        <v>1.7879700000000001</v>
      </c>
      <c r="AZ193" s="324">
        <v>1.79437</v>
      </c>
      <c r="BA193" s="324">
        <v>1.80078</v>
      </c>
      <c r="BB193" s="300">
        <v>1.8075000000000001</v>
      </c>
      <c r="BC193" s="288">
        <v>1.8145800000000001</v>
      </c>
      <c r="BD193" s="288">
        <v>1.8211999999999999</v>
      </c>
      <c r="BE193" s="288">
        <v>1.82942</v>
      </c>
      <c r="BF193" s="288">
        <v>1.8368599999999999</v>
      </c>
      <c r="BG193" s="288">
        <v>1.84368</v>
      </c>
      <c r="BH193" s="296">
        <v>1.8512900000000001</v>
      </c>
      <c r="BI193" s="296">
        <v>1.85859</v>
      </c>
      <c r="BJ193" s="296">
        <v>1.86754</v>
      </c>
      <c r="BK193" s="296">
        <v>1.8778900000000001</v>
      </c>
      <c r="BL193" s="296">
        <v>1.8887100000000001</v>
      </c>
      <c r="BM193" s="296">
        <v>1.8999299999999999</v>
      </c>
      <c r="BN193" s="436"/>
      <c r="BO193" s="288">
        <v>1.91005</v>
      </c>
      <c r="BP193" s="288">
        <v>1.91974</v>
      </c>
      <c r="BQ193" s="288">
        <v>1.9292499999999999</v>
      </c>
      <c r="BR193" s="288">
        <v>1.93885</v>
      </c>
      <c r="BS193" s="288">
        <v>1.94835</v>
      </c>
      <c r="BT193" s="288">
        <v>1.9587699999999999</v>
      </c>
      <c r="BU193" s="288">
        <v>1.96984</v>
      </c>
      <c r="BV193" s="288">
        <v>1.98082</v>
      </c>
      <c r="BW193" s="382"/>
      <c r="BX193" s="382"/>
      <c r="BY193" s="382"/>
      <c r="BZ193" s="369"/>
      <c r="CA193" s="558"/>
      <c r="CB193" s="577"/>
      <c r="CC193" s="382"/>
      <c r="CD193" s="382"/>
      <c r="CE193" s="382"/>
      <c r="CF193" s="382"/>
      <c r="CG193" s="382"/>
      <c r="CH193" s="382"/>
      <c r="CI193" s="382"/>
      <c r="CJ193" s="382"/>
      <c r="CK193" s="382"/>
      <c r="CL193" s="382"/>
      <c r="CM193" s="369"/>
      <c r="CN193" s="382"/>
      <c r="CO193" s="577"/>
      <c r="CP193" s="382"/>
      <c r="CQ193" s="382"/>
      <c r="CR193" s="382"/>
      <c r="CS193" s="382"/>
      <c r="CT193" s="382"/>
      <c r="CU193" s="382"/>
      <c r="CV193" s="382"/>
      <c r="CW193" s="382"/>
      <c r="CX193" s="382"/>
      <c r="CY193" s="382"/>
      <c r="CZ193" s="369"/>
      <c r="DA193" s="382"/>
      <c r="DB193" s="577"/>
      <c r="DC193" s="382"/>
      <c r="DD193" s="382"/>
      <c r="DE193" s="382"/>
      <c r="DF193" s="382"/>
      <c r="DG193" s="382"/>
      <c r="DH193" s="382"/>
      <c r="DI193" s="382"/>
      <c r="DJ193" s="382"/>
      <c r="DK193" s="382"/>
      <c r="DL193" s="369"/>
      <c r="DM193" s="2"/>
      <c r="DN193" s="485"/>
      <c r="DO193" s="485"/>
      <c r="DP193" s="224"/>
      <c r="DQ193" s="231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31"/>
      <c r="EG193" s="231"/>
      <c r="EH193" s="231"/>
      <c r="EI193" s="231"/>
      <c r="EJ193" s="231"/>
      <c r="EK193" s="231"/>
      <c r="EL193" s="231"/>
      <c r="EM193" s="231"/>
    </row>
    <row r="194" spans="1:143" ht="20.100000000000001" customHeight="1" thickBot="1" x14ac:dyDescent="0.3">
      <c r="A194" s="536"/>
      <c r="B194" s="661" t="s">
        <v>49</v>
      </c>
      <c r="C194" s="662"/>
      <c r="D194" s="299">
        <f t="shared" ref="D194:AI194" si="109">(D60+D97)/(D147+D183)</f>
        <v>3.6697690379930368</v>
      </c>
      <c r="E194" s="282">
        <f t="shared" si="109"/>
        <v>3.6166605939080245</v>
      </c>
      <c r="F194" s="282">
        <f t="shared" si="109"/>
        <v>3.6798722818261926</v>
      </c>
      <c r="G194" s="282">
        <f t="shared" si="109"/>
        <v>3.3294272321257092</v>
      </c>
      <c r="H194" s="282">
        <f t="shared" si="109"/>
        <v>3.1770080690580373</v>
      </c>
      <c r="I194" s="282">
        <f t="shared" si="109"/>
        <v>3.231216699529293</v>
      </c>
      <c r="J194" s="282">
        <f t="shared" si="109"/>
        <v>2.9651370742269574</v>
      </c>
      <c r="K194" s="282">
        <f t="shared" si="109"/>
        <v>3.7107307857442136</v>
      </c>
      <c r="L194" s="282">
        <f t="shared" si="109"/>
        <v>3.5442532762002279</v>
      </c>
      <c r="M194" s="282">
        <f t="shared" si="109"/>
        <v>3.9552659474908731</v>
      </c>
      <c r="N194" s="282">
        <f t="shared" si="109"/>
        <v>4.0678412247373599</v>
      </c>
      <c r="O194" s="368">
        <f t="shared" si="109"/>
        <v>3.5827437671103999</v>
      </c>
      <c r="P194" s="282">
        <f t="shared" si="109"/>
        <v>3.5341210523884969</v>
      </c>
      <c r="Q194" s="299">
        <f t="shared" si="109"/>
        <v>3.5356118696181658</v>
      </c>
      <c r="R194" s="282">
        <f t="shared" si="109"/>
        <v>3.5095221846057454</v>
      </c>
      <c r="S194" s="282">
        <f t="shared" si="109"/>
        <v>3.1972777289160494</v>
      </c>
      <c r="T194" s="282">
        <f t="shared" si="109"/>
        <v>3.9644141490813185</v>
      </c>
      <c r="U194" s="282">
        <f t="shared" si="109"/>
        <v>4.0877411449207042</v>
      </c>
      <c r="V194" s="282">
        <f t="shared" si="109"/>
        <v>3.6738303281989437</v>
      </c>
      <c r="W194" s="282">
        <f t="shared" si="109"/>
        <v>3.7988204003715031</v>
      </c>
      <c r="X194" s="282">
        <f t="shared" si="109"/>
        <v>3.4953556921879469</v>
      </c>
      <c r="Y194" s="282">
        <f t="shared" si="109"/>
        <v>3.4456966463731065</v>
      </c>
      <c r="Z194" s="282">
        <f t="shared" si="109"/>
        <v>4.0479747276689473</v>
      </c>
      <c r="AA194" s="282">
        <f t="shared" si="109"/>
        <v>3.9312371871574854</v>
      </c>
      <c r="AB194" s="368">
        <f t="shared" si="109"/>
        <v>5.4989634606227744</v>
      </c>
      <c r="AC194" s="282">
        <f t="shared" si="109"/>
        <v>3.8807435337471179</v>
      </c>
      <c r="AD194" s="299">
        <f t="shared" si="109"/>
        <v>3.3191708278487928</v>
      </c>
      <c r="AE194" s="282">
        <f t="shared" si="109"/>
        <v>3.2370734461172974</v>
      </c>
      <c r="AF194" s="282">
        <f t="shared" si="109"/>
        <v>3.5596741390483015</v>
      </c>
      <c r="AG194" s="282">
        <f t="shared" si="109"/>
        <v>4.2136218446432858</v>
      </c>
      <c r="AH194" s="282">
        <f t="shared" si="109"/>
        <v>5.0225431922672685</v>
      </c>
      <c r="AI194" s="282">
        <f t="shared" si="109"/>
        <v>4.1533614133866452</v>
      </c>
      <c r="AJ194" s="282">
        <f t="shared" ref="AJ194:BO194" si="110">(AJ60+AJ97)/(AJ147+AJ183)</f>
        <v>4.8306668975699765</v>
      </c>
      <c r="AK194" s="282">
        <f t="shared" si="110"/>
        <v>3.6476297960663162</v>
      </c>
      <c r="AL194" s="282">
        <f t="shared" si="110"/>
        <v>3.9951472333533156</v>
      </c>
      <c r="AM194" s="282">
        <f t="shared" si="110"/>
        <v>3.9475269145697256</v>
      </c>
      <c r="AN194" s="282">
        <f t="shared" si="110"/>
        <v>3.451084224800498</v>
      </c>
      <c r="AO194" s="368">
        <f t="shared" si="110"/>
        <v>4.4167225397038781</v>
      </c>
      <c r="AP194" s="282">
        <f t="shared" si="110"/>
        <v>3.5470601486118278</v>
      </c>
      <c r="AQ194" s="282">
        <f t="shared" si="110"/>
        <v>3.726669526349518</v>
      </c>
      <c r="AR194" s="282">
        <f t="shared" si="110"/>
        <v>3.4921633993756722</v>
      </c>
      <c r="AS194" s="282">
        <f t="shared" si="110"/>
        <v>3.4335865378416832</v>
      </c>
      <c r="AT194" s="282">
        <f t="shared" si="110"/>
        <v>4.8215086135526493</v>
      </c>
      <c r="AU194" s="282">
        <f t="shared" si="110"/>
        <v>4.3250801641187824</v>
      </c>
      <c r="AV194" s="282">
        <f t="shared" si="110"/>
        <v>3.5626922832503092</v>
      </c>
      <c r="AW194" s="282">
        <f t="shared" si="110"/>
        <v>3.818416779907178</v>
      </c>
      <c r="AX194" s="282">
        <f t="shared" si="110"/>
        <v>2.7154368168424772</v>
      </c>
      <c r="AY194" s="282">
        <f t="shared" si="110"/>
        <v>4.7902340584734402</v>
      </c>
      <c r="AZ194" s="282">
        <f t="shared" si="110"/>
        <v>3.9868494616410923</v>
      </c>
      <c r="BA194" s="282">
        <f t="shared" si="110"/>
        <v>4.1430125889548783</v>
      </c>
      <c r="BB194" s="299">
        <f t="shared" si="110"/>
        <v>4.5407169019762108</v>
      </c>
      <c r="BC194" s="282">
        <f t="shared" si="110"/>
        <v>4.8866605412763615</v>
      </c>
      <c r="BD194" s="282">
        <f t="shared" si="110"/>
        <v>4.9408474003494121</v>
      </c>
      <c r="BE194" s="282">
        <f t="shared" si="110"/>
        <v>4.6347431043745351</v>
      </c>
      <c r="BF194" s="282">
        <f t="shared" si="110"/>
        <v>5.0581990917209376</v>
      </c>
      <c r="BG194" s="282">
        <f t="shared" si="110"/>
        <v>6.969022825840959</v>
      </c>
      <c r="BH194" s="282">
        <f t="shared" si="110"/>
        <v>4.9607264204602188</v>
      </c>
      <c r="BI194" s="282">
        <f t="shared" si="110"/>
        <v>6.1502419779562461</v>
      </c>
      <c r="BJ194" s="282">
        <f t="shared" si="110"/>
        <v>5.5605890027673253</v>
      </c>
      <c r="BK194" s="282">
        <f t="shared" si="110"/>
        <v>4.9386989227760756</v>
      </c>
      <c r="BL194" s="282">
        <f t="shared" si="110"/>
        <v>4.807737406424323</v>
      </c>
      <c r="BM194" s="282">
        <f t="shared" si="110"/>
        <v>5.3181244352579835</v>
      </c>
      <c r="BN194" s="435">
        <f t="shared" si="110"/>
        <v>5.2268717542744181</v>
      </c>
      <c r="BO194" s="282">
        <f t="shared" si="110"/>
        <v>5.2639951508916027</v>
      </c>
      <c r="BP194" s="282">
        <f t="shared" ref="BP194:CI194" si="111">(BP60+BP97)/(BP147+BP183)</f>
        <v>5.3811340618490506</v>
      </c>
      <c r="BQ194" s="282">
        <f t="shared" si="111"/>
        <v>5.7017889587932071</v>
      </c>
      <c r="BR194" s="282">
        <f t="shared" si="111"/>
        <v>5.8621928826847594</v>
      </c>
      <c r="BS194" s="282">
        <f t="shared" si="111"/>
        <v>6.5881847198645289</v>
      </c>
      <c r="BT194" s="282">
        <f t="shared" si="111"/>
        <v>5.709072022241747</v>
      </c>
      <c r="BU194" s="282">
        <f t="shared" si="111"/>
        <v>4.8722894306944546</v>
      </c>
      <c r="BV194" s="282">
        <f t="shared" si="111"/>
        <v>5.1745249477901893</v>
      </c>
      <c r="BW194" s="282">
        <f t="shared" si="111"/>
        <v>4.1340081031840956</v>
      </c>
      <c r="BX194" s="282">
        <f t="shared" si="111"/>
        <v>4.1379122021713455</v>
      </c>
      <c r="BY194" s="282">
        <f t="shared" si="111"/>
        <v>3.4520112615465339</v>
      </c>
      <c r="BZ194" s="368">
        <f t="shared" si="111"/>
        <v>3.2948596383764048</v>
      </c>
      <c r="CA194" s="368">
        <f t="shared" si="111"/>
        <v>4.9100866877622087</v>
      </c>
      <c r="CB194" s="299">
        <f t="shared" si="111"/>
        <v>3.2002491027023559</v>
      </c>
      <c r="CC194" s="282">
        <f t="shared" si="111"/>
        <v>2.9330751274078595</v>
      </c>
      <c r="CD194" s="282">
        <f t="shared" si="111"/>
        <v>2.6066823142648312</v>
      </c>
      <c r="CE194" s="282">
        <f t="shared" si="111"/>
        <v>3.1378679061940522</v>
      </c>
      <c r="CF194" s="282">
        <f t="shared" si="111"/>
        <v>2.6684271903330568</v>
      </c>
      <c r="CG194" s="282">
        <f t="shared" ref="CG194:CH194" si="112">(CG60+CG97)/(CG147+CG183)</f>
        <v>2.7114395617074041</v>
      </c>
      <c r="CH194" s="282">
        <f t="shared" si="112"/>
        <v>1.8526733219659794</v>
      </c>
      <c r="CI194" s="282">
        <f t="shared" si="111"/>
        <v>2.0912066571906731</v>
      </c>
      <c r="CJ194" s="282">
        <f t="shared" ref="CJ194:CK194" si="113">(CJ60+CJ97)/(CJ147+CJ183)</f>
        <v>1.9187148483183765</v>
      </c>
      <c r="CK194" s="282">
        <f t="shared" si="113"/>
        <v>2.3943280318750331</v>
      </c>
      <c r="CL194" s="282">
        <f t="shared" ref="CL194:CN194" si="114">(CL60+CL97)/(CL147+CL183)</f>
        <v>1.8236352029033653</v>
      </c>
      <c r="CM194" s="368">
        <f t="shared" si="114"/>
        <v>3.75307171198381</v>
      </c>
      <c r="CN194" s="368">
        <f t="shared" si="114"/>
        <v>2.5750642022548171</v>
      </c>
      <c r="CO194" s="299">
        <f t="shared" ref="CO194:CP194" si="115">(CO60+CO97)/(CO147+CO183)</f>
        <v>2.3983747727107261</v>
      </c>
      <c r="CP194" s="282">
        <f t="shared" si="115"/>
        <v>2.4178729769854557</v>
      </c>
      <c r="CQ194" s="282">
        <f t="shared" ref="CQ194:CR194" si="116">(CQ60+CQ97)/(CQ147+CQ183)</f>
        <v>3.51735757468767</v>
      </c>
      <c r="CR194" s="282">
        <f t="shared" si="116"/>
        <v>3.8846332027834789</v>
      </c>
      <c r="CS194" s="282">
        <f t="shared" ref="CS194:CT194" si="117">(CS60+CS97)/(CS147+CS183)</f>
        <v>3.3459535646517131</v>
      </c>
      <c r="CT194" s="282">
        <f t="shared" si="117"/>
        <v>2.7269700257422054</v>
      </c>
      <c r="CU194" s="282">
        <f t="shared" ref="CU194:CV194" si="118">(CU60+CU97)/(CU147+CU183)</f>
        <v>2.1611430043259485</v>
      </c>
      <c r="CV194" s="282">
        <f t="shared" si="118"/>
        <v>2.2320814955215682</v>
      </c>
      <c r="CW194" s="282">
        <f t="shared" ref="CW194:CX194" si="119">(CW60+CW97)/(CW147+CW183)</f>
        <v>2.3529015068753965</v>
      </c>
      <c r="CX194" s="282">
        <f t="shared" si="119"/>
        <v>2.2785475475298202</v>
      </c>
      <c r="CY194" s="282">
        <f t="shared" ref="CY194:DA194" si="120">(CY60+CY97)/(CY147+CY183)</f>
        <v>2.918056560911197</v>
      </c>
      <c r="CZ194" s="368">
        <f t="shared" si="120"/>
        <v>2.2818590790115931</v>
      </c>
      <c r="DA194" s="368">
        <f t="shared" si="120"/>
        <v>2.7096599553821163</v>
      </c>
      <c r="DB194" s="299">
        <f t="shared" ref="DB194:DC194" si="121">(DB60+DB97)/(DB147+DB183)</f>
        <v>1.9872393355245628</v>
      </c>
      <c r="DC194" s="282">
        <f t="shared" si="121"/>
        <v>2.2450643757695432</v>
      </c>
      <c r="DD194" s="282">
        <f t="shared" ref="DD194:DE194" si="122">(DD60+DD97)/(DD147+DD183)</f>
        <v>2.5872272949210213</v>
      </c>
      <c r="DE194" s="282">
        <f t="shared" si="122"/>
        <v>2.7591293999842277</v>
      </c>
      <c r="DF194" s="282">
        <f t="shared" ref="DF194:DG194" si="123">(DF60+DF97)/(DF147+DF183)</f>
        <v>4.3377011808607477</v>
      </c>
      <c r="DG194" s="282">
        <f t="shared" si="123"/>
        <v>3.4888689558476571</v>
      </c>
      <c r="DH194" s="282">
        <f t="shared" ref="DH194:DI194" si="124">(DH60+DH97)/(DH147+DH183)</f>
        <v>2.8530842387728934</v>
      </c>
      <c r="DI194" s="282">
        <f t="shared" si="124"/>
        <v>3.2797434264533876</v>
      </c>
      <c r="DJ194" s="282">
        <f t="shared" ref="DJ194:DK194" si="125">(DJ60+DJ97)/(DJ147+DJ183)</f>
        <v>3.2457817462849969</v>
      </c>
      <c r="DK194" s="282">
        <f t="shared" si="125"/>
        <v>2.5834915296869205</v>
      </c>
      <c r="DL194" s="368">
        <f t="shared" ref="DL194" si="126">(DL60+DL97)/(DL147+DL183)</f>
        <v>2.3219413030008909</v>
      </c>
      <c r="DM194" s="150"/>
      <c r="DN194" s="485"/>
      <c r="DO194" s="485"/>
      <c r="DP194" s="225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  <c r="EF194" s="231"/>
      <c r="EG194" s="231"/>
      <c r="EH194" s="231"/>
      <c r="EI194" s="231"/>
      <c r="EJ194" s="231"/>
      <c r="EK194" s="231"/>
      <c r="EL194" s="231"/>
      <c r="EM194" s="231"/>
    </row>
    <row r="195" spans="1:143" ht="20.100000000000001" customHeight="1" x14ac:dyDescent="0.25">
      <c r="A195" s="536"/>
      <c r="B195" s="350" t="s">
        <v>189</v>
      </c>
      <c r="C195" s="350"/>
      <c r="D195" s="351"/>
      <c r="E195" s="351"/>
      <c r="F195" s="351"/>
      <c r="G195" s="351"/>
      <c r="H195" s="351"/>
      <c r="I195" s="351"/>
      <c r="J195" s="351"/>
      <c r="K195" s="351"/>
      <c r="L195" s="351"/>
      <c r="M195" s="351"/>
      <c r="N195" s="351"/>
      <c r="O195" s="351"/>
      <c r="P195" s="352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352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354"/>
      <c r="BR195" s="67"/>
      <c r="BS195" s="67"/>
      <c r="BT195" s="67"/>
      <c r="BU195" s="67"/>
      <c r="BV195" s="354"/>
      <c r="BW195" s="383"/>
      <c r="BX195" s="383"/>
      <c r="BY195" s="149"/>
      <c r="BZ195" s="149"/>
      <c r="CA195" s="149"/>
      <c r="CB195" s="149"/>
      <c r="CC195" s="383"/>
      <c r="CD195" s="149"/>
      <c r="CE195" s="149"/>
      <c r="CF195" s="149"/>
      <c r="CG195" s="149"/>
      <c r="CH195" s="149"/>
      <c r="CI195" s="149"/>
      <c r="CJ195" s="149"/>
      <c r="CK195" s="149"/>
      <c r="CL195" s="383"/>
      <c r="CM195" s="149"/>
      <c r="CN195" s="149"/>
      <c r="CO195" s="149"/>
      <c r="CP195" s="149"/>
      <c r="CQ195" s="149"/>
      <c r="CR195" s="149"/>
      <c r="CS195" s="149"/>
      <c r="CT195" s="149"/>
      <c r="CU195" s="149"/>
      <c r="CV195" s="149"/>
      <c r="CW195" s="149"/>
      <c r="CX195" s="149"/>
      <c r="CY195" s="149"/>
      <c r="CZ195" s="149"/>
      <c r="DA195" s="149"/>
      <c r="DB195" s="149"/>
      <c r="DC195" s="149"/>
      <c r="DD195" s="149"/>
      <c r="DE195" s="149"/>
      <c r="DF195" s="149"/>
      <c r="DG195" s="149"/>
      <c r="DH195" s="149"/>
      <c r="DI195" s="149"/>
      <c r="DJ195" s="149"/>
      <c r="DK195" s="149"/>
      <c r="DL195" s="149"/>
      <c r="DM195" s="150"/>
      <c r="DN195" s="485"/>
      <c r="DO195" s="485"/>
      <c r="DP195" s="225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  <c r="EF195" s="231"/>
      <c r="EG195" s="231"/>
      <c r="EH195" s="231"/>
      <c r="EI195" s="231"/>
      <c r="EJ195" s="231"/>
      <c r="EK195" s="231"/>
      <c r="EL195" s="231"/>
      <c r="EM195" s="231"/>
    </row>
    <row r="196" spans="1:143" ht="20.100000000000001" customHeight="1" x14ac:dyDescent="0.25">
      <c r="A196" s="536"/>
      <c r="B196" s="350"/>
      <c r="C196" s="350"/>
      <c r="D196" s="351"/>
      <c r="E196" s="351"/>
      <c r="F196" s="351"/>
      <c r="G196" s="351"/>
      <c r="H196" s="351"/>
      <c r="I196" s="351"/>
      <c r="J196" s="351"/>
      <c r="K196" s="351"/>
      <c r="L196" s="351"/>
      <c r="M196" s="351"/>
      <c r="N196" s="351"/>
      <c r="O196" s="351"/>
      <c r="P196" s="352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352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149"/>
      <c r="BX196" s="149"/>
      <c r="BY196" s="149"/>
      <c r="BZ196" s="149"/>
      <c r="CA196" s="149"/>
      <c r="CB196" s="149"/>
      <c r="CC196" s="149"/>
      <c r="CD196" s="149"/>
      <c r="CE196" s="149"/>
      <c r="CF196" s="149"/>
      <c r="CG196" s="149"/>
      <c r="CH196" s="149"/>
      <c r="CI196" s="149"/>
      <c r="CJ196" s="149"/>
      <c r="CK196" s="149"/>
      <c r="CL196" s="149"/>
      <c r="CM196" s="149"/>
      <c r="CN196" s="149"/>
      <c r="CO196" s="149"/>
      <c r="CP196" s="149"/>
      <c r="CQ196" s="149"/>
      <c r="CR196" s="149"/>
      <c r="CS196" s="149"/>
      <c r="CT196" s="149"/>
      <c r="CU196" s="149"/>
      <c r="CV196" s="149"/>
      <c r="CW196" s="149"/>
      <c r="CX196" s="149"/>
      <c r="CY196" s="149"/>
      <c r="CZ196" s="149"/>
      <c r="DA196" s="149"/>
      <c r="DB196" s="149"/>
      <c r="DC196" s="149"/>
      <c r="DD196" s="149"/>
      <c r="DE196" s="149"/>
      <c r="DF196" s="149"/>
      <c r="DG196" s="149"/>
      <c r="DH196" s="149"/>
      <c r="DI196" s="149"/>
      <c r="DJ196" s="149"/>
      <c r="DK196" s="149"/>
      <c r="DL196" s="149"/>
      <c r="DM196" s="150"/>
      <c r="DN196" s="485"/>
      <c r="DO196" s="485"/>
      <c r="DP196" s="225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  <c r="EF196" s="231"/>
      <c r="EG196" s="231"/>
      <c r="EH196" s="231"/>
      <c r="EI196" s="231"/>
      <c r="EJ196" s="231"/>
      <c r="EK196" s="231"/>
      <c r="EL196" s="231"/>
      <c r="EM196" s="231"/>
    </row>
    <row r="197" spans="1:143" ht="20.100000000000001" customHeight="1" thickBot="1" x14ac:dyDescent="0.3">
      <c r="A197" s="536"/>
      <c r="B197" s="302" t="s">
        <v>109</v>
      </c>
      <c r="C197" s="302"/>
      <c r="D197" s="302"/>
      <c r="E197" s="302"/>
      <c r="F197" s="302"/>
      <c r="G197" s="72"/>
      <c r="H197" s="72"/>
      <c r="I197" s="72"/>
      <c r="J197" s="72"/>
      <c r="K197" s="72"/>
      <c r="L197" s="146"/>
      <c r="M197" s="146"/>
      <c r="N197" s="146"/>
      <c r="O197" s="146"/>
      <c r="P197" s="80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  <c r="BI197" s="146"/>
      <c r="BJ197" s="146"/>
      <c r="BK197" s="146"/>
      <c r="BL197" s="146"/>
      <c r="BM197" s="146"/>
      <c r="BN197" s="146"/>
      <c r="BO197" s="146"/>
      <c r="BP197" s="146"/>
      <c r="BQ197" s="353"/>
      <c r="BR197" s="146"/>
      <c r="BS197" s="146"/>
      <c r="BT197" s="146"/>
      <c r="BU197" s="146"/>
      <c r="BV197" s="353"/>
      <c r="BW197" s="353"/>
      <c r="BX197" s="353"/>
      <c r="BY197" s="146"/>
      <c r="BZ197" s="146"/>
      <c r="CA197" s="146"/>
      <c r="CB197" s="146"/>
      <c r="CC197" s="353"/>
      <c r="CD197" s="146"/>
      <c r="CE197" s="146"/>
      <c r="CF197" s="146"/>
      <c r="CG197" s="146"/>
      <c r="CH197" s="146"/>
      <c r="CI197" s="146"/>
      <c r="CJ197" s="146"/>
      <c r="CK197" s="146"/>
      <c r="CL197" s="353"/>
      <c r="CM197" s="146"/>
      <c r="CN197" s="146"/>
      <c r="CO197" s="146"/>
      <c r="CP197" s="146"/>
      <c r="CQ197" s="146"/>
      <c r="CR197" s="146"/>
      <c r="CS197" s="146"/>
      <c r="CT197" s="146"/>
      <c r="CU197" s="146"/>
      <c r="CV197" s="146"/>
      <c r="CW197" s="146"/>
      <c r="CX197" s="146"/>
      <c r="CY197" s="146"/>
      <c r="CZ197" s="146"/>
      <c r="DA197" s="146"/>
      <c r="DB197" s="146"/>
      <c r="DC197" s="146"/>
      <c r="DD197" s="146"/>
      <c r="DE197" s="146"/>
      <c r="DF197" s="146"/>
      <c r="DG197" s="146"/>
      <c r="DH197" s="146"/>
      <c r="DI197" s="146"/>
      <c r="DJ197" s="146"/>
      <c r="DK197" s="146"/>
      <c r="DL197" s="146"/>
      <c r="DM197" s="81"/>
      <c r="DN197" s="485"/>
      <c r="DO197" s="500"/>
      <c r="DP197" s="8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  <c r="EF197" s="231"/>
      <c r="EG197" s="231"/>
      <c r="EH197" s="231"/>
      <c r="EI197" s="231"/>
      <c r="EJ197" s="231"/>
      <c r="EK197" s="231"/>
      <c r="EL197" s="231"/>
      <c r="EM197" s="231"/>
    </row>
    <row r="198" spans="1:143" ht="20.100000000000001" customHeight="1" thickBot="1" x14ac:dyDescent="0.35">
      <c r="A198" s="536"/>
      <c r="B198" s="325"/>
      <c r="C198" s="319" t="s">
        <v>111</v>
      </c>
      <c r="D198" s="320">
        <f t="shared" ref="D198:BP198" si="127">+D200+D202+D204+D206</f>
        <v>2588.7615783046463</v>
      </c>
      <c r="E198" s="321">
        <f t="shared" si="127"/>
        <v>1542.0943257036242</v>
      </c>
      <c r="F198" s="321">
        <f t="shared" si="127"/>
        <v>2376.6545797444564</v>
      </c>
      <c r="G198" s="321">
        <f t="shared" si="127"/>
        <v>1740.5745345458877</v>
      </c>
      <c r="H198" s="321">
        <f t="shared" si="127"/>
        <v>1557.488181108625</v>
      </c>
      <c r="I198" s="321">
        <f t="shared" si="127"/>
        <v>1251.8941188329802</v>
      </c>
      <c r="J198" s="321">
        <f t="shared" si="127"/>
        <v>1017.5470640863957</v>
      </c>
      <c r="K198" s="321">
        <f t="shared" si="127"/>
        <v>495.8973642426094</v>
      </c>
      <c r="L198" s="321">
        <f t="shared" si="127"/>
        <v>614.63520010395132</v>
      </c>
      <c r="M198" s="321">
        <f t="shared" si="127"/>
        <v>1295.8248839478986</v>
      </c>
      <c r="N198" s="321">
        <f t="shared" si="127"/>
        <v>1764.8474226532758</v>
      </c>
      <c r="O198" s="322">
        <f t="shared" si="127"/>
        <v>1547.095450483142</v>
      </c>
      <c r="P198" s="321">
        <f t="shared" si="127"/>
        <v>17793.314703757493</v>
      </c>
      <c r="Q198" s="320">
        <f t="shared" si="127"/>
        <v>2501.6358281167791</v>
      </c>
      <c r="R198" s="321">
        <f t="shared" si="127"/>
        <v>1753.1068143374739</v>
      </c>
      <c r="S198" s="321">
        <f t="shared" si="127"/>
        <v>1239.441870288269</v>
      </c>
      <c r="T198" s="321">
        <f t="shared" si="127"/>
        <v>2104.5252439749715</v>
      </c>
      <c r="U198" s="321">
        <f t="shared" si="127"/>
        <v>1186.2977953471484</v>
      </c>
      <c r="V198" s="321">
        <f t="shared" si="127"/>
        <v>1726.3310406698897</v>
      </c>
      <c r="W198" s="321">
        <f t="shared" si="127"/>
        <v>1078.896356800426</v>
      </c>
      <c r="X198" s="321">
        <f t="shared" si="127"/>
        <v>1553.7538609115866</v>
      </c>
      <c r="Y198" s="321">
        <f t="shared" si="127"/>
        <v>2090.356246469707</v>
      </c>
      <c r="Z198" s="321">
        <f t="shared" si="127"/>
        <v>2103.8966210157751</v>
      </c>
      <c r="AA198" s="321">
        <f t="shared" si="127"/>
        <v>1803.2185844182488</v>
      </c>
      <c r="AB198" s="322">
        <f t="shared" si="127"/>
        <v>2098.9093207559531</v>
      </c>
      <c r="AC198" s="321">
        <f t="shared" si="127"/>
        <v>21240.369583106229</v>
      </c>
      <c r="AD198" s="320">
        <f t="shared" si="127"/>
        <v>1874.4898725065577</v>
      </c>
      <c r="AE198" s="321">
        <f t="shared" si="127"/>
        <v>2407.1874719002321</v>
      </c>
      <c r="AF198" s="321">
        <f t="shared" si="127"/>
        <v>2913.6236790697412</v>
      </c>
      <c r="AG198" s="321">
        <f t="shared" si="127"/>
        <v>3813.8879679389224</v>
      </c>
      <c r="AH198" s="321">
        <f t="shared" si="127"/>
        <v>4316.9198411973466</v>
      </c>
      <c r="AI198" s="321">
        <f t="shared" si="127"/>
        <v>4239.9866009321713</v>
      </c>
      <c r="AJ198" s="321">
        <f t="shared" si="127"/>
        <v>5392.6510195517858</v>
      </c>
      <c r="AK198" s="321">
        <f t="shared" si="127"/>
        <v>4680.4648220305853</v>
      </c>
      <c r="AL198" s="321">
        <f t="shared" si="127"/>
        <v>5077.989718513465</v>
      </c>
      <c r="AM198" s="321">
        <f t="shared" si="127"/>
        <v>3652.5158793933533</v>
      </c>
      <c r="AN198" s="321">
        <f t="shared" si="127"/>
        <v>4217.6088403521526</v>
      </c>
      <c r="AO198" s="322">
        <f t="shared" si="127"/>
        <v>4643.305696450293</v>
      </c>
      <c r="AP198" s="321">
        <f t="shared" si="127"/>
        <v>4228.3937826469582</v>
      </c>
      <c r="AQ198" s="321">
        <f t="shared" si="127"/>
        <v>5522.7781438397687</v>
      </c>
      <c r="AR198" s="321">
        <f t="shared" si="127"/>
        <v>6228.2780369439524</v>
      </c>
      <c r="AS198" s="321">
        <f t="shared" si="127"/>
        <v>4505.7761239360952</v>
      </c>
      <c r="AT198" s="321">
        <f t="shared" si="127"/>
        <v>7440.8712272816801</v>
      </c>
      <c r="AU198" s="321">
        <f t="shared" si="127"/>
        <v>4019.6503883150162</v>
      </c>
      <c r="AV198" s="321">
        <f t="shared" si="127"/>
        <v>4112.2445788598261</v>
      </c>
      <c r="AW198" s="321">
        <f t="shared" si="127"/>
        <v>4463.917951798343</v>
      </c>
      <c r="AX198" s="321">
        <f t="shared" si="127"/>
        <v>4815.5992404342524</v>
      </c>
      <c r="AY198" s="321">
        <f t="shared" si="127"/>
        <v>6577.1634778596599</v>
      </c>
      <c r="AZ198" s="321">
        <f t="shared" si="127"/>
        <v>4540.3975930608931</v>
      </c>
      <c r="BA198" s="322">
        <f t="shared" si="127"/>
        <v>3630.9605585927761</v>
      </c>
      <c r="BB198" s="320">
        <f t="shared" si="127"/>
        <v>3425.9025072096742</v>
      </c>
      <c r="BC198" s="321">
        <f t="shared" si="127"/>
        <v>4287.5734801646649</v>
      </c>
      <c r="BD198" s="321">
        <f t="shared" si="127"/>
        <v>4679.6385540733445</v>
      </c>
      <c r="BE198" s="321">
        <f t="shared" si="127"/>
        <v>3598.9874000204222</v>
      </c>
      <c r="BF198" s="321">
        <f t="shared" si="127"/>
        <v>5026.8078198865769</v>
      </c>
      <c r="BG198" s="321">
        <f t="shared" si="127"/>
        <v>7426.0926745981151</v>
      </c>
      <c r="BH198" s="321">
        <f t="shared" si="127"/>
        <v>6271.0202478864567</v>
      </c>
      <c r="BI198" s="321">
        <f t="shared" si="127"/>
        <v>6969.0359478952669</v>
      </c>
      <c r="BJ198" s="321">
        <f t="shared" si="127"/>
        <v>8187.7780361784089</v>
      </c>
      <c r="BK198" s="321">
        <f t="shared" si="127"/>
        <v>8419.4686110001876</v>
      </c>
      <c r="BL198" s="321">
        <f t="shared" si="127"/>
        <v>11868.693490545065</v>
      </c>
      <c r="BM198" s="321">
        <f t="shared" si="127"/>
        <v>12612.196358947454</v>
      </c>
      <c r="BN198" s="432">
        <f>SUM(BB198:BM198)</f>
        <v>82773.195128405641</v>
      </c>
      <c r="BO198" s="321">
        <f t="shared" si="127"/>
        <v>13270.253212600261</v>
      </c>
      <c r="BP198" s="321">
        <f t="shared" si="127"/>
        <v>10953.852432337209</v>
      </c>
      <c r="BQ198" s="321">
        <f t="shared" ref="BQ198:BY198" si="128">+BQ200+BQ202+BQ204+BQ206</f>
        <v>9165.5728305337325</v>
      </c>
      <c r="BR198" s="321">
        <f t="shared" si="128"/>
        <v>8342.3833353049195</v>
      </c>
      <c r="BS198" s="321">
        <f t="shared" si="128"/>
        <v>7581.7696055242832</v>
      </c>
      <c r="BT198" s="321">
        <f t="shared" si="128"/>
        <v>5216.012056069605</v>
      </c>
      <c r="BU198" s="321">
        <f t="shared" si="128"/>
        <v>5287.4606120067565</v>
      </c>
      <c r="BV198" s="321">
        <f t="shared" si="128"/>
        <v>5017.838580243998</v>
      </c>
      <c r="BW198" s="321">
        <f t="shared" si="128"/>
        <v>6496.181113353744</v>
      </c>
      <c r="BX198" s="321">
        <f t="shared" si="128"/>
        <v>8400.3318595136934</v>
      </c>
      <c r="BY198" s="321">
        <f t="shared" si="128"/>
        <v>7832.6776490245938</v>
      </c>
      <c r="BZ198" s="321">
        <f t="shared" ref="BZ198:CL198" si="129">+BZ200+BZ202+BZ204+BZ206</f>
        <v>10159.251663221377</v>
      </c>
      <c r="CA198" s="432">
        <f>SUM(BO198:BZ198)</f>
        <v>97723.58494973417</v>
      </c>
      <c r="CB198" s="320">
        <f t="shared" si="129"/>
        <v>8085.6259527091033</v>
      </c>
      <c r="CC198" s="321">
        <f t="shared" si="129"/>
        <v>7975.9732310705876</v>
      </c>
      <c r="CD198" s="321">
        <f t="shared" si="129"/>
        <v>8148.7180801875547</v>
      </c>
      <c r="CE198" s="321">
        <f t="shared" si="129"/>
        <v>8620.1659421977256</v>
      </c>
      <c r="CF198" s="321">
        <f t="shared" si="129"/>
        <v>10663.766595385827</v>
      </c>
      <c r="CG198" s="321">
        <f t="shared" ref="CG198:CH198" si="130">+CG200+CG202+CG204+CG206</f>
        <v>11457.005466661165</v>
      </c>
      <c r="CH198" s="321">
        <f t="shared" si="130"/>
        <v>9429.7233681703983</v>
      </c>
      <c r="CI198" s="321">
        <f t="shared" si="129"/>
        <v>9750.0555667123172</v>
      </c>
      <c r="CJ198" s="321">
        <f t="shared" si="129"/>
        <v>9684.9251135878221</v>
      </c>
      <c r="CK198" s="321">
        <f t="shared" si="129"/>
        <v>10088.347320027295</v>
      </c>
      <c r="CL198" s="321">
        <f t="shared" si="129"/>
        <v>9877.6337359675308</v>
      </c>
      <c r="CM198" s="322">
        <f t="shared" ref="CM198:DJ198" si="131">+CM200+CM202+CM204+CM206</f>
        <v>8144.7291666335896</v>
      </c>
      <c r="CN198" s="432">
        <f>SUM(CB198:CM198)</f>
        <v>111926.66953931094</v>
      </c>
      <c r="CO198" s="321">
        <f t="shared" si="131"/>
        <v>7315.9575494821956</v>
      </c>
      <c r="CP198" s="321">
        <f t="shared" si="131"/>
        <v>7323.622805985905</v>
      </c>
      <c r="CQ198" s="321">
        <f t="shared" si="131"/>
        <v>8515.0606331704694</v>
      </c>
      <c r="CR198" s="321">
        <f t="shared" si="131"/>
        <v>11462.056551104075</v>
      </c>
      <c r="CS198" s="321">
        <f t="shared" si="131"/>
        <v>10183.110521029652</v>
      </c>
      <c r="CT198" s="321">
        <f t="shared" si="131"/>
        <v>9826.8534020295683</v>
      </c>
      <c r="CU198" s="321">
        <f t="shared" si="131"/>
        <v>8649.8829464924656</v>
      </c>
      <c r="CV198" s="321">
        <f t="shared" si="131"/>
        <v>11703.499388716164</v>
      </c>
      <c r="CW198" s="321">
        <f t="shared" si="131"/>
        <v>11187.744062220305</v>
      </c>
      <c r="CX198" s="321">
        <f t="shared" si="131"/>
        <v>12141.875111126372</v>
      </c>
      <c r="CY198" s="321">
        <f t="shared" si="131"/>
        <v>12582.475940208536</v>
      </c>
      <c r="CZ198" s="321">
        <f t="shared" si="131"/>
        <v>10744.593345907135</v>
      </c>
      <c r="DA198" s="432">
        <f t="shared" ref="DA198:DA211" si="132">SUM(CO198:CZ198)</f>
        <v>121636.73225747283</v>
      </c>
      <c r="DB198" s="320">
        <f t="shared" si="131"/>
        <v>11707.315587583847</v>
      </c>
      <c r="DC198" s="321">
        <f t="shared" si="131"/>
        <v>10341.299737214576</v>
      </c>
      <c r="DD198" s="321">
        <f t="shared" si="131"/>
        <v>12487.544838338656</v>
      </c>
      <c r="DE198" s="321">
        <f t="shared" si="131"/>
        <v>10754.23811282207</v>
      </c>
      <c r="DF198" s="321">
        <f t="shared" si="131"/>
        <v>12761.572280896209</v>
      </c>
      <c r="DG198" s="321">
        <f t="shared" si="131"/>
        <v>10801.535442198057</v>
      </c>
      <c r="DH198" s="321">
        <f t="shared" si="131"/>
        <v>10492.831570965065</v>
      </c>
      <c r="DI198" s="321">
        <f t="shared" si="131"/>
        <v>8953.0238097588299</v>
      </c>
      <c r="DJ198" s="321">
        <f t="shared" si="131"/>
        <v>9139.2178553419435</v>
      </c>
      <c r="DK198" s="321">
        <f t="shared" ref="DK198:DL198" si="133">+DK200+DK202+DK204+DK206</f>
        <v>9855.2662136822455</v>
      </c>
      <c r="DL198" s="321">
        <f t="shared" si="133"/>
        <v>10946.098233764207</v>
      </c>
      <c r="DM198" s="320">
        <f>SUM($CB198:$CL198)</f>
        <v>103781.94037267735</v>
      </c>
      <c r="DN198" s="388">
        <f>SUM($CO198:$CY198)</f>
        <v>110892.13891156569</v>
      </c>
      <c r="DO198" s="389">
        <f>SUM($DB198:$DL198)</f>
        <v>118239.9436825657</v>
      </c>
      <c r="DP198" s="543">
        <f t="shared" ref="DP198:DP210" si="134">((DO198/DN198)-1)*100</f>
        <v>6.6260826449201504</v>
      </c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  <c r="EF198" s="231"/>
      <c r="EG198" s="231"/>
      <c r="EH198" s="231"/>
      <c r="EI198" s="231"/>
      <c r="EJ198" s="231"/>
      <c r="EK198" s="231"/>
      <c r="EL198" s="231"/>
      <c r="EM198" s="231"/>
    </row>
    <row r="199" spans="1:143" ht="20.100000000000001" customHeight="1" x14ac:dyDescent="0.25">
      <c r="A199" s="536"/>
      <c r="B199" s="48" t="s">
        <v>54</v>
      </c>
      <c r="C199" s="70"/>
      <c r="D199" s="303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305"/>
      <c r="P199" s="80"/>
      <c r="Q199" s="304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305"/>
      <c r="AC199" s="146"/>
      <c r="AD199" s="304"/>
      <c r="AE199" s="280"/>
      <c r="AF199" s="280"/>
      <c r="AG199" s="280"/>
      <c r="AH199" s="280"/>
      <c r="AI199" s="280"/>
      <c r="AJ199" s="280"/>
      <c r="AK199" s="280"/>
      <c r="AL199" s="280"/>
      <c r="AM199" s="280"/>
      <c r="AN199" s="280"/>
      <c r="AO199" s="344"/>
      <c r="AP199" s="278"/>
      <c r="AQ199" s="278"/>
      <c r="AR199" s="278"/>
      <c r="AS199" s="278"/>
      <c r="AT199" s="278"/>
      <c r="AU199" s="278"/>
      <c r="AV199" s="278"/>
      <c r="AW199" s="278"/>
      <c r="AX199" s="278"/>
      <c r="AY199" s="278"/>
      <c r="AZ199" s="278"/>
      <c r="BA199" s="279"/>
      <c r="BB199" s="306"/>
      <c r="BC199" s="280"/>
      <c r="BD199" s="280"/>
      <c r="BE199" s="280"/>
      <c r="BF199" s="280"/>
      <c r="BG199" s="280"/>
      <c r="BH199" s="280"/>
      <c r="BI199" s="280"/>
      <c r="BJ199" s="280"/>
      <c r="BK199" s="280"/>
      <c r="BL199" s="280"/>
      <c r="BM199" s="280"/>
      <c r="BN199" s="356"/>
      <c r="BO199" s="278"/>
      <c r="BP199" s="280"/>
      <c r="BQ199" s="280"/>
      <c r="BR199" s="280"/>
      <c r="BS199" s="280"/>
      <c r="BT199" s="280"/>
      <c r="BU199" s="280"/>
      <c r="BV199" s="280"/>
      <c r="BW199" s="280"/>
      <c r="BX199" s="280"/>
      <c r="BY199" s="280"/>
      <c r="BZ199" s="280"/>
      <c r="CA199" s="356"/>
      <c r="CB199" s="306"/>
      <c r="CC199" s="280"/>
      <c r="CD199" s="280"/>
      <c r="CE199" s="280"/>
      <c r="CF199" s="280"/>
      <c r="CG199" s="280"/>
      <c r="CH199" s="280"/>
      <c r="CI199" s="280"/>
      <c r="CJ199" s="280"/>
      <c r="CK199" s="280"/>
      <c r="CL199" s="280"/>
      <c r="CM199" s="344"/>
      <c r="CN199" s="356"/>
      <c r="CO199" s="280"/>
      <c r="CP199" s="280"/>
      <c r="CQ199" s="280"/>
      <c r="CR199" s="280"/>
      <c r="CS199" s="280"/>
      <c r="CT199" s="280"/>
      <c r="CU199" s="280"/>
      <c r="CV199" s="280"/>
      <c r="CW199" s="280"/>
      <c r="CX199" s="280"/>
      <c r="CY199" s="280"/>
      <c r="CZ199" s="280"/>
      <c r="DA199" s="356"/>
      <c r="DB199" s="306"/>
      <c r="DC199" s="280"/>
      <c r="DD199" s="280"/>
      <c r="DE199" s="280"/>
      <c r="DF199" s="280"/>
      <c r="DG199" s="280"/>
      <c r="DH199" s="280"/>
      <c r="DI199" s="278"/>
      <c r="DJ199" s="278"/>
      <c r="DK199" s="278"/>
      <c r="DL199" s="279"/>
      <c r="DM199" s="306"/>
      <c r="DN199" s="485"/>
      <c r="DO199" s="474"/>
      <c r="DP199" s="356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  <c r="EF199" s="231"/>
      <c r="EG199" s="231"/>
      <c r="EH199" s="231"/>
      <c r="EI199" s="231"/>
      <c r="EJ199" s="231"/>
      <c r="EK199" s="231"/>
      <c r="EL199" s="231"/>
      <c r="EM199" s="231"/>
    </row>
    <row r="200" spans="1:143" ht="20.100000000000001" customHeight="1" thickBot="1" x14ac:dyDescent="0.3">
      <c r="A200" s="536"/>
      <c r="B200" s="617" t="s">
        <v>49</v>
      </c>
      <c r="C200" s="618"/>
      <c r="D200" s="46">
        <v>1031.4479298099991</v>
      </c>
      <c r="E200" s="32">
        <v>649.52711323000028</v>
      </c>
      <c r="F200" s="32">
        <v>1294.0200998700004</v>
      </c>
      <c r="G200" s="32">
        <v>929.24968251999962</v>
      </c>
      <c r="H200" s="32">
        <v>934.02458932000002</v>
      </c>
      <c r="I200" s="32">
        <v>808.07699770999989</v>
      </c>
      <c r="J200" s="32">
        <v>318.65586352999992</v>
      </c>
      <c r="K200" s="32">
        <v>154.96374019000001</v>
      </c>
      <c r="L200" s="32">
        <v>178.12478805999993</v>
      </c>
      <c r="M200" s="32">
        <v>1088.3052618299996</v>
      </c>
      <c r="N200" s="32">
        <v>798.77597397999887</v>
      </c>
      <c r="O200" s="47">
        <v>723</v>
      </c>
      <c r="P200" s="80">
        <v>8908.172040049998</v>
      </c>
      <c r="Q200" s="46">
        <v>595.60502907000068</v>
      </c>
      <c r="R200" s="32">
        <v>1344.7362922499995</v>
      </c>
      <c r="S200" s="32">
        <v>509.22780596999991</v>
      </c>
      <c r="T200" s="32">
        <v>1629.0105814799997</v>
      </c>
      <c r="U200" s="32">
        <v>734.24528783000005</v>
      </c>
      <c r="V200" s="32">
        <v>984.81543128999965</v>
      </c>
      <c r="W200" s="32">
        <v>539.04908481999996</v>
      </c>
      <c r="X200" s="32">
        <v>1061.1941977000001</v>
      </c>
      <c r="Y200" s="32">
        <v>1467.5737357900005</v>
      </c>
      <c r="Z200" s="32">
        <v>1052.0946818600009</v>
      </c>
      <c r="AA200" s="32">
        <v>1069.6166688500009</v>
      </c>
      <c r="AB200" s="64">
        <v>1261.5911522999997</v>
      </c>
      <c r="AC200" s="80">
        <v>12248.75994921</v>
      </c>
      <c r="AD200" s="46">
        <v>939.51753005999967</v>
      </c>
      <c r="AE200" s="32">
        <v>1364.7693305300002</v>
      </c>
      <c r="AF200" s="32">
        <v>1928.7757511500013</v>
      </c>
      <c r="AG200" s="32">
        <v>2541.06652897</v>
      </c>
      <c r="AH200" s="32">
        <v>2902.2232155599991</v>
      </c>
      <c r="AI200" s="32">
        <v>2544.956087700004</v>
      </c>
      <c r="AJ200" s="32">
        <v>3244.7380453500027</v>
      </c>
      <c r="AK200" s="32">
        <v>2957.1326698999937</v>
      </c>
      <c r="AL200" s="32">
        <v>3392.4347094699992</v>
      </c>
      <c r="AM200" s="32">
        <v>2129.8483181899992</v>
      </c>
      <c r="AN200" s="32">
        <v>2709.4423110200009</v>
      </c>
      <c r="AO200" s="47">
        <v>2837.1127814300016</v>
      </c>
      <c r="AP200" s="32">
        <v>2493.0626147500029</v>
      </c>
      <c r="AQ200" s="32">
        <v>3128.2061367100018</v>
      </c>
      <c r="AR200" s="32">
        <v>4856.935689949989</v>
      </c>
      <c r="AS200" s="32">
        <v>2762.9875580099983</v>
      </c>
      <c r="AT200" s="32">
        <v>5754.8928743699935</v>
      </c>
      <c r="AU200" s="32">
        <v>3067.8732577099968</v>
      </c>
      <c r="AV200" s="32">
        <v>3376.9726954999996</v>
      </c>
      <c r="AW200" s="32">
        <v>3503.9719616600032</v>
      </c>
      <c r="AX200" s="32">
        <v>4309.8975880799917</v>
      </c>
      <c r="AY200" s="32">
        <v>5591.1296409800043</v>
      </c>
      <c r="AZ200" s="32">
        <v>4052.2001801000069</v>
      </c>
      <c r="BA200" s="47">
        <v>3094.9323011100032</v>
      </c>
      <c r="BB200" s="46">
        <v>2996.6498351000027</v>
      </c>
      <c r="BC200" s="32">
        <v>3236.7777076599987</v>
      </c>
      <c r="BD200" s="32">
        <v>3721.7504594800039</v>
      </c>
      <c r="BE200" s="32">
        <v>2790.5011838199989</v>
      </c>
      <c r="BF200" s="32">
        <v>3912.2759203500073</v>
      </c>
      <c r="BG200" s="32">
        <v>4991.9322098700022</v>
      </c>
      <c r="BH200" s="32">
        <v>5176.7475518299989</v>
      </c>
      <c r="BI200" s="32">
        <v>5149.1883556699968</v>
      </c>
      <c r="BJ200" s="32">
        <v>6032.0595529900029</v>
      </c>
      <c r="BK200" s="32">
        <v>6923.7306057900096</v>
      </c>
      <c r="BL200" s="32">
        <v>9558.7028011100174</v>
      </c>
      <c r="BM200" s="32">
        <v>9770.888814290005</v>
      </c>
      <c r="BN200" s="437">
        <f>SUM(BB200:BM200)</f>
        <v>64261.204997960049</v>
      </c>
      <c r="BO200" s="32">
        <v>11571.26173863998</v>
      </c>
      <c r="BP200" s="32">
        <v>9964.1398661999719</v>
      </c>
      <c r="BQ200" s="32">
        <v>8021.4579470299823</v>
      </c>
      <c r="BR200" s="32">
        <v>7183.6177719500156</v>
      </c>
      <c r="BS200" s="32">
        <v>6279.9927802900038</v>
      </c>
      <c r="BT200" s="32">
        <v>4302.8061879699981</v>
      </c>
      <c r="BU200" s="32">
        <v>4498.5957524899995</v>
      </c>
      <c r="BV200" s="32">
        <v>4402.626859189997</v>
      </c>
      <c r="BW200" s="244">
        <v>5720.2641310800072</v>
      </c>
      <c r="BX200" s="244">
        <v>7649.3569233399821</v>
      </c>
      <c r="BY200" s="244">
        <v>7055.9879852199947</v>
      </c>
      <c r="BZ200" s="244">
        <v>9428.6093798200091</v>
      </c>
      <c r="CA200" s="397">
        <f>SUM(BO200:BZ200)</f>
        <v>86078.717323219927</v>
      </c>
      <c r="CB200" s="243">
        <v>7726.6698343500402</v>
      </c>
      <c r="CC200" s="244">
        <v>7506.7080589700126</v>
      </c>
      <c r="CD200" s="244">
        <v>7733.4886475799904</v>
      </c>
      <c r="CE200" s="244">
        <v>7418.1075569500063</v>
      </c>
      <c r="CF200" s="244">
        <v>10299.770974770026</v>
      </c>
      <c r="CG200" s="244">
        <v>10689.701682210019</v>
      </c>
      <c r="CH200" s="244">
        <v>8824.0128113000101</v>
      </c>
      <c r="CI200" s="244">
        <v>9276.9887676300132</v>
      </c>
      <c r="CJ200" s="244">
        <v>9019.2468466400023</v>
      </c>
      <c r="CK200" s="244">
        <v>9275.9566538999698</v>
      </c>
      <c r="CL200" s="244">
        <v>8245.8512997499984</v>
      </c>
      <c r="CM200" s="245">
        <v>5738.2349759800118</v>
      </c>
      <c r="CN200" s="397">
        <f>SUM(CB200:CM200)</f>
        <v>101754.73811003008</v>
      </c>
      <c r="CO200" s="244">
        <v>5664.4177842500085</v>
      </c>
      <c r="CP200" s="244">
        <v>6573.3530666200086</v>
      </c>
      <c r="CQ200" s="244">
        <v>6852.1313222700092</v>
      </c>
      <c r="CR200" s="244">
        <v>8617.1898092800129</v>
      </c>
      <c r="CS200" s="244">
        <v>9221.7288897699909</v>
      </c>
      <c r="CT200" s="244">
        <v>8902.1207220199958</v>
      </c>
      <c r="CU200" s="244">
        <v>7678.7477920700148</v>
      </c>
      <c r="CV200" s="244">
        <v>10972.019105409974</v>
      </c>
      <c r="CW200" s="244">
        <v>10599.054468309967</v>
      </c>
      <c r="CX200" s="244">
        <v>11779.591536879989</v>
      </c>
      <c r="CY200" s="244">
        <v>11628.167329229982</v>
      </c>
      <c r="CZ200" s="244">
        <v>10310.968016759984</v>
      </c>
      <c r="DA200" s="397">
        <f t="shared" si="132"/>
        <v>108799.48984286994</v>
      </c>
      <c r="DB200" s="243">
        <v>11116.090587979999</v>
      </c>
      <c r="DC200" s="244">
        <v>9846.88461500003</v>
      </c>
      <c r="DD200" s="244">
        <v>11715.129010199991</v>
      </c>
      <c r="DE200" s="244">
        <v>9948.8429630699957</v>
      </c>
      <c r="DF200" s="244">
        <v>12181.004160739978</v>
      </c>
      <c r="DG200" s="244">
        <v>10346.813557419999</v>
      </c>
      <c r="DH200" s="244">
        <v>9887.6585386200368</v>
      </c>
      <c r="DI200" s="244">
        <v>8220.9662809500387</v>
      </c>
      <c r="DJ200" s="244">
        <v>8585.5736348700339</v>
      </c>
      <c r="DK200" s="244">
        <v>9382.4131895100454</v>
      </c>
      <c r="DL200" s="245">
        <v>10628.076337750006</v>
      </c>
      <c r="DM200" s="549">
        <f>SUM($CB200:$CL200)</f>
        <v>96016.503134050072</v>
      </c>
      <c r="DN200" s="485">
        <f>SUM($CO200:$CY200)</f>
        <v>98488.521826109951</v>
      </c>
      <c r="DO200" s="474">
        <f>SUM($DB200:$DL200)</f>
        <v>111859.45287611015</v>
      </c>
      <c r="DP200" s="359">
        <f t="shared" si="134"/>
        <v>13.5761313116342</v>
      </c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  <c r="EF200" s="231"/>
      <c r="EG200" s="231"/>
      <c r="EH200" s="231"/>
      <c r="EI200" s="231"/>
      <c r="EJ200" s="231"/>
      <c r="EK200" s="231"/>
      <c r="EL200" s="231"/>
      <c r="EM200" s="231"/>
    </row>
    <row r="201" spans="1:143" ht="20.100000000000001" customHeight="1" x14ac:dyDescent="0.25">
      <c r="A201" s="536"/>
      <c r="B201" s="28" t="s">
        <v>55</v>
      </c>
      <c r="C201" s="29"/>
      <c r="D201" s="85">
        <v>74.921981250000002</v>
      </c>
      <c r="E201" s="86">
        <v>39.493403629999989</v>
      </c>
      <c r="F201" s="86">
        <v>84.690350079999988</v>
      </c>
      <c r="G201" s="86">
        <v>77.883325080000049</v>
      </c>
      <c r="H201" s="86">
        <v>69.039232120000037</v>
      </c>
      <c r="I201" s="86">
        <v>30.093731320000014</v>
      </c>
      <c r="J201" s="86">
        <v>36.483143919999996</v>
      </c>
      <c r="K201" s="86">
        <v>31.71163649</v>
      </c>
      <c r="L201" s="86">
        <v>24.810495969999959</v>
      </c>
      <c r="M201" s="87">
        <v>19.807245940000005</v>
      </c>
      <c r="N201" s="87">
        <v>93.92294644000016</v>
      </c>
      <c r="O201" s="88">
        <v>49.053148180000001</v>
      </c>
      <c r="P201" s="372">
        <v>631.91064042000028</v>
      </c>
      <c r="Q201" s="85">
        <v>18.582814799999991</v>
      </c>
      <c r="R201" s="86">
        <v>28.257001670000015</v>
      </c>
      <c r="S201" s="86">
        <v>59.667453310000077</v>
      </c>
      <c r="T201" s="86">
        <v>26.696036359999983</v>
      </c>
      <c r="U201" s="86">
        <v>39.074082709999999</v>
      </c>
      <c r="V201" s="86">
        <v>43.463571550000097</v>
      </c>
      <c r="W201" s="86">
        <v>31.337439459999999</v>
      </c>
      <c r="X201" s="86">
        <v>31.452429589999998</v>
      </c>
      <c r="Y201" s="86">
        <v>43.08681360000007</v>
      </c>
      <c r="Z201" s="86">
        <v>92.58448791000005</v>
      </c>
      <c r="AA201" s="86">
        <v>51.207195470000002</v>
      </c>
      <c r="AB201" s="89">
        <v>56.379494839999964</v>
      </c>
      <c r="AC201" s="372">
        <v>521.78882127000031</v>
      </c>
      <c r="AD201" s="250">
        <v>51.263080810000005</v>
      </c>
      <c r="AE201" s="251">
        <v>61.890715800000102</v>
      </c>
      <c r="AF201" s="251">
        <v>49.67676968</v>
      </c>
      <c r="AG201" s="251">
        <v>52.731325030000079</v>
      </c>
      <c r="AH201" s="251">
        <v>69.807437419999999</v>
      </c>
      <c r="AI201" s="251">
        <v>105.03755701000009</v>
      </c>
      <c r="AJ201" s="251">
        <v>138.61081298999994</v>
      </c>
      <c r="AK201" s="251">
        <v>78.233894729999875</v>
      </c>
      <c r="AL201" s="251">
        <v>114.19914666000003</v>
      </c>
      <c r="AM201" s="251">
        <v>70.55052053999998</v>
      </c>
      <c r="AN201" s="251">
        <v>86.297923009999934</v>
      </c>
      <c r="AO201" s="252">
        <v>101.40199860000023</v>
      </c>
      <c r="AP201" s="251"/>
      <c r="AQ201" s="251"/>
      <c r="AR201" s="251"/>
      <c r="AS201" s="251"/>
      <c r="AT201" s="251"/>
      <c r="AU201" s="251"/>
      <c r="AV201" s="251"/>
      <c r="AW201" s="251"/>
      <c r="AX201" s="251"/>
      <c r="AY201" s="251"/>
      <c r="AZ201" s="251"/>
      <c r="BA201" s="252"/>
      <c r="BB201" s="285"/>
      <c r="BC201" s="251"/>
      <c r="BD201" s="251"/>
      <c r="BE201" s="251"/>
      <c r="BF201" s="251"/>
      <c r="BG201" s="251"/>
      <c r="BH201" s="251"/>
      <c r="BI201" s="251"/>
      <c r="BJ201" s="251"/>
      <c r="BK201" s="251"/>
      <c r="BL201" s="251"/>
      <c r="BM201" s="251"/>
      <c r="BN201" s="438"/>
      <c r="BO201" s="251"/>
      <c r="BP201" s="251"/>
      <c r="BQ201" s="251"/>
      <c r="BR201" s="251"/>
      <c r="BS201" s="251"/>
      <c r="BT201" s="251"/>
      <c r="BU201" s="251"/>
      <c r="BV201" s="251"/>
      <c r="BW201" s="251"/>
      <c r="BX201" s="251"/>
      <c r="BY201" s="251"/>
      <c r="BZ201" s="251"/>
      <c r="CA201" s="438"/>
      <c r="CB201" s="285"/>
      <c r="CC201" s="251"/>
      <c r="CD201" s="251"/>
      <c r="CE201" s="251"/>
      <c r="CF201" s="455"/>
      <c r="CG201" s="455"/>
      <c r="CH201" s="455"/>
      <c r="CI201" s="455"/>
      <c r="CJ201" s="455"/>
      <c r="CK201" s="455"/>
      <c r="CL201" s="455"/>
      <c r="CM201" s="450"/>
      <c r="CN201" s="583"/>
      <c r="CO201" s="455"/>
      <c r="CP201" s="455"/>
      <c r="CQ201" s="455"/>
      <c r="CR201" s="455"/>
      <c r="CS201" s="455"/>
      <c r="CT201" s="455"/>
      <c r="CU201" s="455"/>
      <c r="CV201" s="455"/>
      <c r="CW201" s="455"/>
      <c r="CX201" s="455"/>
      <c r="CY201" s="455"/>
      <c r="CZ201" s="455"/>
      <c r="DA201" s="583">
        <f t="shared" si="132"/>
        <v>0</v>
      </c>
      <c r="DB201" s="588"/>
      <c r="DC201" s="455"/>
      <c r="DD201" s="455"/>
      <c r="DE201" s="455"/>
      <c r="DF201" s="455"/>
      <c r="DG201" s="455"/>
      <c r="DH201" s="455"/>
      <c r="DI201" s="455"/>
      <c r="DJ201" s="455"/>
      <c r="DK201" s="455"/>
      <c r="DL201" s="450"/>
      <c r="DM201" s="569"/>
      <c r="DN201" s="497"/>
      <c r="DO201" s="499"/>
      <c r="DP201" s="347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  <c r="EF201" s="231"/>
      <c r="EG201" s="231"/>
      <c r="EH201" s="231"/>
      <c r="EI201" s="231"/>
      <c r="EJ201" s="231"/>
      <c r="EK201" s="231"/>
      <c r="EL201" s="231"/>
      <c r="EM201" s="231"/>
    </row>
    <row r="202" spans="1:143" ht="20.100000000000001" customHeight="1" thickBot="1" x14ac:dyDescent="0.3">
      <c r="A202" s="536"/>
      <c r="B202" s="617" t="s">
        <v>49</v>
      </c>
      <c r="C202" s="618"/>
      <c r="D202" s="46">
        <v>522.20620931250005</v>
      </c>
      <c r="E202" s="32">
        <v>275.26902330109993</v>
      </c>
      <c r="F202" s="32">
        <v>590.2917400575999</v>
      </c>
      <c r="G202" s="32">
        <v>542.84677580760035</v>
      </c>
      <c r="H202" s="32">
        <v>481.20344787640022</v>
      </c>
      <c r="I202" s="32">
        <v>209.75330730040008</v>
      </c>
      <c r="J202" s="32">
        <v>254.28751312239996</v>
      </c>
      <c r="K202" s="32">
        <v>221.03010633529999</v>
      </c>
      <c r="L202" s="32">
        <v>172.92915691089971</v>
      </c>
      <c r="M202" s="50">
        <v>138.05650420180004</v>
      </c>
      <c r="N202" s="50">
        <v>654.64293668680114</v>
      </c>
      <c r="O202" s="51">
        <v>341.90044281460001</v>
      </c>
      <c r="P202" s="80">
        <v>4404.4171637274012</v>
      </c>
      <c r="Q202" s="46">
        <v>129.52221915599992</v>
      </c>
      <c r="R202" s="32">
        <v>196.95130163990009</v>
      </c>
      <c r="S202" s="32">
        <v>415.88214957070051</v>
      </c>
      <c r="T202" s="32">
        <v>186.07137342919987</v>
      </c>
      <c r="U202" s="32">
        <v>272.3463564887</v>
      </c>
      <c r="V202" s="32">
        <v>302.94109370350066</v>
      </c>
      <c r="W202" s="32">
        <v>218.42195303619999</v>
      </c>
      <c r="X202" s="32">
        <v>219.22343424229999</v>
      </c>
      <c r="Y202" s="32">
        <v>300.31509079200049</v>
      </c>
      <c r="Z202" s="32">
        <v>645.31388073270034</v>
      </c>
      <c r="AA202" s="32">
        <v>356.9141524259</v>
      </c>
      <c r="AB202" s="64">
        <v>391.27369418959978</v>
      </c>
      <c r="AC202" s="24">
        <v>3635.1766994067016</v>
      </c>
      <c r="AD202" s="253">
        <v>355.76578082140003</v>
      </c>
      <c r="AE202" s="222">
        <v>428.66461927938491</v>
      </c>
      <c r="AF202" s="127">
        <v>343.18635466673567</v>
      </c>
      <c r="AG202" s="127">
        <v>363.4946005401336</v>
      </c>
      <c r="AH202" s="127">
        <v>480.97324382379998</v>
      </c>
      <c r="AI202" s="127">
        <v>722.83345482381696</v>
      </c>
      <c r="AJ202" s="127">
        <v>953.10583538543199</v>
      </c>
      <c r="AK202" s="127">
        <v>537.46685679509937</v>
      </c>
      <c r="AL202" s="127">
        <v>784.54813755420048</v>
      </c>
      <c r="AM202" s="127">
        <v>484.68207610980005</v>
      </c>
      <c r="AN202" s="127">
        <v>592.0612837972734</v>
      </c>
      <c r="AO202" s="254">
        <v>695.6177103960016</v>
      </c>
      <c r="AP202" s="127">
        <v>369.66138787339997</v>
      </c>
      <c r="AQ202" s="127">
        <v>675.58467205320096</v>
      </c>
      <c r="AR202" s="127">
        <v>598.00628216980022</v>
      </c>
      <c r="AS202" s="127">
        <v>432.47349769120041</v>
      </c>
      <c r="AT202" s="127">
        <v>839.01203520400088</v>
      </c>
      <c r="AU202" s="127">
        <v>312.49721134100002</v>
      </c>
      <c r="AV202" s="127">
        <v>553.4435072459994</v>
      </c>
      <c r="AW202" s="127">
        <v>622.72798130759986</v>
      </c>
      <c r="AX202" s="127">
        <v>308.11137612220006</v>
      </c>
      <c r="AY202" s="127">
        <v>402.48708222380014</v>
      </c>
      <c r="AZ202" s="127">
        <v>384.19330276179971</v>
      </c>
      <c r="BA202" s="254">
        <v>450.53088182760001</v>
      </c>
      <c r="BB202" s="253">
        <v>402.38189695199952</v>
      </c>
      <c r="BC202" s="127">
        <v>986.89661684739872</v>
      </c>
      <c r="BD202" s="127">
        <v>912.93637453760061</v>
      </c>
      <c r="BE202" s="127">
        <v>763.15005038580045</v>
      </c>
      <c r="BF202" s="127">
        <v>1069.0992551441998</v>
      </c>
      <c r="BG202" s="127">
        <v>1496.606062620202</v>
      </c>
      <c r="BH202" s="127">
        <v>866.780342593201</v>
      </c>
      <c r="BI202" s="127">
        <v>1206.711034670403</v>
      </c>
      <c r="BJ202" s="127">
        <v>1307.7050440384005</v>
      </c>
      <c r="BK202" s="127">
        <v>941.01675368539929</v>
      </c>
      <c r="BL202" s="127">
        <v>921.62388423140021</v>
      </c>
      <c r="BM202" s="127">
        <v>802.67408574919853</v>
      </c>
      <c r="BN202" s="439">
        <f>SUM(BB202:BM202)</f>
        <v>11677.581401455202</v>
      </c>
      <c r="BO202" s="127">
        <v>1380.9222577961993</v>
      </c>
      <c r="BP202" s="127">
        <v>587.50554612539975</v>
      </c>
      <c r="BQ202" s="127">
        <v>635.34982242340095</v>
      </c>
      <c r="BR202" s="127">
        <v>722.16484263700011</v>
      </c>
      <c r="BS202" s="127">
        <v>859.42931504360001</v>
      </c>
      <c r="BT202" s="127">
        <v>625.77750499039939</v>
      </c>
      <c r="BU202" s="127">
        <v>680.06636767720079</v>
      </c>
      <c r="BV202" s="127">
        <v>615.21172105400126</v>
      </c>
      <c r="BW202" s="379">
        <v>646.00415160400019</v>
      </c>
      <c r="BX202" s="379">
        <v>726.8802986605989</v>
      </c>
      <c r="BY202" s="379">
        <v>776.68966380459949</v>
      </c>
      <c r="BZ202" s="379">
        <v>701.87766502979946</v>
      </c>
      <c r="CA202" s="397">
        <f>SUM(BO202:BZ202)</f>
        <v>8957.8791568461984</v>
      </c>
      <c r="CB202" s="426">
        <v>323.71663388440015</v>
      </c>
      <c r="CC202" s="379">
        <v>467.25738994899945</v>
      </c>
      <c r="CD202" s="379">
        <v>375.43390150280061</v>
      </c>
      <c r="CE202" s="379">
        <v>770.82995539060096</v>
      </c>
      <c r="CF202" s="379">
        <v>251.70838059360008</v>
      </c>
      <c r="CG202" s="379">
        <v>743.12180176359982</v>
      </c>
      <c r="CH202" s="379">
        <v>555.28977684460006</v>
      </c>
      <c r="CI202" s="379">
        <v>305.81081317639973</v>
      </c>
      <c r="CJ202" s="379">
        <v>553.8433345941994</v>
      </c>
      <c r="CK202" s="379">
        <v>662.055911977601</v>
      </c>
      <c r="CL202" s="379">
        <v>266.16183683880018</v>
      </c>
      <c r="CM202" s="429">
        <v>732.21722321300001</v>
      </c>
      <c r="CN202" s="397">
        <f>SUM(CB202:CM202)</f>
        <v>6007.4469597285997</v>
      </c>
      <c r="CO202" s="379">
        <v>659.96109531799971</v>
      </c>
      <c r="CP202" s="379">
        <v>200.88534466840005</v>
      </c>
      <c r="CQ202" s="379">
        <v>1169.9735383042005</v>
      </c>
      <c r="CR202" s="379">
        <v>1744.4879040694</v>
      </c>
      <c r="CS202" s="379">
        <v>695.39524114479968</v>
      </c>
      <c r="CT202" s="379">
        <v>647.97909525160082</v>
      </c>
      <c r="CU202" s="379">
        <v>320.71382312619988</v>
      </c>
      <c r="CV202" s="379">
        <v>310.61161713540002</v>
      </c>
      <c r="CW202" s="379">
        <v>371.21934072720018</v>
      </c>
      <c r="CX202" s="379">
        <v>311.22180309079999</v>
      </c>
      <c r="CY202" s="379">
        <v>696.02619396659975</v>
      </c>
      <c r="CZ202" s="379">
        <v>258.64439687100008</v>
      </c>
      <c r="DA202" s="607">
        <f t="shared" si="132"/>
        <v>7387.119393673599</v>
      </c>
      <c r="DB202" s="426">
        <v>516.37299410059995</v>
      </c>
      <c r="DC202" s="379">
        <v>393.21231790820008</v>
      </c>
      <c r="DD202" s="379">
        <v>568.85265197460001</v>
      </c>
      <c r="DE202" s="379">
        <v>407.32728103620019</v>
      </c>
      <c r="DF202" s="379">
        <v>478.245964329</v>
      </c>
      <c r="DG202" s="379">
        <v>352.16380697120013</v>
      </c>
      <c r="DH202" s="379">
        <v>502.55616183919994</v>
      </c>
      <c r="DI202" s="379">
        <v>377.35546090479983</v>
      </c>
      <c r="DJ202" s="379">
        <v>359.71877024720044</v>
      </c>
      <c r="DK202" s="379">
        <v>472.85302417220015</v>
      </c>
      <c r="DL202" s="429">
        <v>318.02189601420037</v>
      </c>
      <c r="DM202" s="101">
        <f>SUM($CB202:$CL202)</f>
        <v>5275.2297365156001</v>
      </c>
      <c r="DN202" s="500">
        <f>SUM($CO202:$CY202)</f>
        <v>7128.474996802599</v>
      </c>
      <c r="DO202" s="503">
        <f>SUM($DB202:$DL202)</f>
        <v>4746.6803294974015</v>
      </c>
      <c r="DP202" s="359">
        <f t="shared" si="134"/>
        <v>-33.412401227100133</v>
      </c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  <c r="EF202" s="231"/>
      <c r="EG202" s="231"/>
      <c r="EH202" s="231"/>
      <c r="EI202" s="231"/>
      <c r="EJ202" s="231"/>
      <c r="EK202" s="231"/>
      <c r="EL202" s="231"/>
      <c r="EM202" s="231"/>
    </row>
    <row r="203" spans="1:143" ht="20.100000000000001" customHeight="1" x14ac:dyDescent="0.25">
      <c r="A203" s="536"/>
      <c r="B203" s="28" t="s">
        <v>56</v>
      </c>
      <c r="C203" s="29"/>
      <c r="D203" s="85">
        <v>698.28815001999999</v>
      </c>
      <c r="E203" s="86">
        <v>412.73179988000038</v>
      </c>
      <c r="F203" s="86">
        <v>326.69737153</v>
      </c>
      <c r="G203" s="86">
        <v>168.55983011999999</v>
      </c>
      <c r="H203" s="86">
        <v>87.50684514000001</v>
      </c>
      <c r="I203" s="86">
        <v>142.14173013000004</v>
      </c>
      <c r="J203" s="86">
        <v>274.74349383000003</v>
      </c>
      <c r="K203" s="86">
        <v>63.504692460000001</v>
      </c>
      <c r="L203" s="86">
        <v>157.05024821999996</v>
      </c>
      <c r="M203" s="87">
        <v>36.921199099999995</v>
      </c>
      <c r="N203" s="87">
        <v>196.16085679999998</v>
      </c>
      <c r="O203" s="88">
        <v>302.79640230000001</v>
      </c>
      <c r="P203" s="372">
        <v>2867.102619530001</v>
      </c>
      <c r="Q203" s="94">
        <v>1144.0100146000004</v>
      </c>
      <c r="R203" s="95">
        <v>132.50687908999998</v>
      </c>
      <c r="S203" s="95">
        <v>185.97057634000004</v>
      </c>
      <c r="T203" s="95">
        <v>184.90163819999995</v>
      </c>
      <c r="U203" s="95">
        <v>102.70247692999999</v>
      </c>
      <c r="V203" s="95">
        <v>208.71156492000003</v>
      </c>
      <c r="W203" s="95">
        <v>201.90660901000007</v>
      </c>
      <c r="X203" s="95">
        <v>173.27607813</v>
      </c>
      <c r="Y203" s="95">
        <v>200.27993837</v>
      </c>
      <c r="Z203" s="95">
        <v>258.68305238000005</v>
      </c>
      <c r="AA203" s="95">
        <v>235.87274161000005</v>
      </c>
      <c r="AB203" s="96">
        <v>276.36466437999968</v>
      </c>
      <c r="AC203" s="422"/>
      <c r="AD203" s="85">
        <v>361.30260102</v>
      </c>
      <c r="AE203" s="86">
        <v>385.05067476000056</v>
      </c>
      <c r="AF203" s="86">
        <v>388.68277985999981</v>
      </c>
      <c r="AG203" s="86">
        <v>564.7765259099998</v>
      </c>
      <c r="AH203" s="86">
        <v>569.86734728999988</v>
      </c>
      <c r="AI203" s="86">
        <v>589.07698627000025</v>
      </c>
      <c r="AJ203" s="86">
        <v>705.17519440000012</v>
      </c>
      <c r="AK203" s="86">
        <v>699.43647604000012</v>
      </c>
      <c r="AL203" s="86">
        <v>532.38828426999976</v>
      </c>
      <c r="AM203" s="86">
        <v>609.00832833000015</v>
      </c>
      <c r="AN203" s="86">
        <v>533.02855387999989</v>
      </c>
      <c r="AO203" s="103">
        <v>637.73865752999973</v>
      </c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103"/>
      <c r="BB203" s="85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440"/>
      <c r="BO203" s="86"/>
      <c r="BP203" s="86"/>
      <c r="BQ203" s="86"/>
      <c r="BR203" s="86"/>
      <c r="BS203" s="86"/>
      <c r="BT203" s="86"/>
      <c r="BU203" s="86"/>
      <c r="BV203" s="86"/>
      <c r="BW203" s="380"/>
      <c r="BX203" s="380"/>
      <c r="BY203" s="380"/>
      <c r="BZ203" s="380"/>
      <c r="CA203" s="559"/>
      <c r="CB203" s="425"/>
      <c r="CC203" s="380"/>
      <c r="CD203" s="380"/>
      <c r="CE203" s="380"/>
      <c r="CF203" s="456"/>
      <c r="CG203" s="456"/>
      <c r="CH203" s="456"/>
      <c r="CI203" s="456"/>
      <c r="CJ203" s="456"/>
      <c r="CK203" s="456"/>
      <c r="CL203" s="456"/>
      <c r="CM203" s="452"/>
      <c r="CN203" s="584"/>
      <c r="CO203" s="456"/>
      <c r="CP203" s="456"/>
      <c r="CQ203" s="456"/>
      <c r="CR203" s="456"/>
      <c r="CS203" s="456"/>
      <c r="CT203" s="456"/>
      <c r="CU203" s="456"/>
      <c r="CV203" s="456"/>
      <c r="CW203" s="456"/>
      <c r="CX203" s="456"/>
      <c r="CY203" s="456"/>
      <c r="CZ203" s="456"/>
      <c r="DA203" s="584">
        <f t="shared" si="132"/>
        <v>0</v>
      </c>
      <c r="DB203" s="589"/>
      <c r="DC203" s="456"/>
      <c r="DD203" s="456"/>
      <c r="DE203" s="456"/>
      <c r="DF203" s="456"/>
      <c r="DG203" s="456"/>
      <c r="DH203" s="456"/>
      <c r="DI203" s="456"/>
      <c r="DJ203" s="456"/>
      <c r="DK203" s="456"/>
      <c r="DL203" s="452"/>
      <c r="DM203" s="601"/>
      <c r="DN203" s="485"/>
      <c r="DO203" s="474"/>
      <c r="DP203" s="347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  <c r="EF203" s="231"/>
      <c r="EG203" s="231"/>
      <c r="EH203" s="231"/>
      <c r="EI203" s="231"/>
      <c r="EJ203" s="231"/>
      <c r="EK203" s="231"/>
      <c r="EL203" s="231"/>
      <c r="EM203" s="231"/>
    </row>
    <row r="204" spans="1:143" ht="25.5" customHeight="1" thickBot="1" x14ac:dyDescent="0.3">
      <c r="A204" s="536"/>
      <c r="B204" s="629" t="s">
        <v>49</v>
      </c>
      <c r="C204" s="630"/>
      <c r="D204" s="52">
        <v>1035.1074391821471</v>
      </c>
      <c r="E204" s="26">
        <v>617.29818917252385</v>
      </c>
      <c r="F204" s="26">
        <v>492.34273981685595</v>
      </c>
      <c r="G204" s="26">
        <v>255.49119130778757</v>
      </c>
      <c r="H204" s="26">
        <v>133.21342049352481</v>
      </c>
      <c r="I204" s="26">
        <v>217.12717844278026</v>
      </c>
      <c r="J204" s="26">
        <v>420.55810831039594</v>
      </c>
      <c r="K204" s="26">
        <v>97.345708025009401</v>
      </c>
      <c r="L204" s="26">
        <v>241.02344544075174</v>
      </c>
      <c r="M204" s="53">
        <v>56.706900485698995</v>
      </c>
      <c r="N204" s="53">
        <v>301.46392794737596</v>
      </c>
      <c r="O204" s="54">
        <v>465.56158039234197</v>
      </c>
      <c r="P204" s="24">
        <v>4333.2398290171941</v>
      </c>
      <c r="Q204" s="46">
        <v>1759.4073217537787</v>
      </c>
      <c r="R204" s="32">
        <v>203.80220538437447</v>
      </c>
      <c r="S204" s="32">
        <v>286.07109876076845</v>
      </c>
      <c r="T204" s="32">
        <v>284.55622512427192</v>
      </c>
      <c r="U204" s="32">
        <v>158.19365224004829</v>
      </c>
      <c r="V204" s="32">
        <v>321.83532022228928</v>
      </c>
      <c r="W204" s="32">
        <v>311.66506073392617</v>
      </c>
      <c r="X204" s="32">
        <v>267.89348059288648</v>
      </c>
      <c r="Y204" s="32">
        <v>310.28569731910619</v>
      </c>
      <c r="Z204" s="32">
        <v>401.66234909147369</v>
      </c>
      <c r="AA204" s="32">
        <v>367.48501397354784</v>
      </c>
      <c r="AB204" s="64">
        <v>432.37528106915335</v>
      </c>
      <c r="AC204" s="80">
        <v>5105.232706265625</v>
      </c>
      <c r="AD204" s="253">
        <v>568.29286114435797</v>
      </c>
      <c r="AE204" s="127">
        <v>609.52751713158568</v>
      </c>
      <c r="AF204" s="127">
        <v>619.94514704890105</v>
      </c>
      <c r="AG204" s="127">
        <v>908.22842684638886</v>
      </c>
      <c r="AH204" s="127">
        <v>924.75223781484726</v>
      </c>
      <c r="AI204" s="127">
        <v>964.37793422261745</v>
      </c>
      <c r="AJ204" s="127">
        <v>1164.0538486519122</v>
      </c>
      <c r="AK204" s="127">
        <v>1165.4640056606918</v>
      </c>
      <c r="AL204" s="127">
        <v>894.61994900446496</v>
      </c>
      <c r="AM204" s="127">
        <v>1031.6113875247538</v>
      </c>
      <c r="AN204" s="127">
        <v>909.67719062268543</v>
      </c>
      <c r="AO204" s="254">
        <v>1095.6477684096901</v>
      </c>
      <c r="AP204" s="127">
        <v>1345.4480126535555</v>
      </c>
      <c r="AQ204" s="127">
        <v>1373.3099458137665</v>
      </c>
      <c r="AR204" s="127">
        <v>736.2122191575636</v>
      </c>
      <c r="AS204" s="127">
        <v>944.17979561569643</v>
      </c>
      <c r="AT204" s="127">
        <v>563.2187159700851</v>
      </c>
      <c r="AU204" s="127">
        <v>434.81434272221924</v>
      </c>
      <c r="AV204" s="127">
        <v>114.69610933462759</v>
      </c>
      <c r="AW204" s="127">
        <v>61.633185508540002</v>
      </c>
      <c r="AX204" s="127">
        <v>161.17402406185997</v>
      </c>
      <c r="AY204" s="127">
        <v>188.40761373625494</v>
      </c>
      <c r="AZ204" s="127">
        <v>96.325937755885988</v>
      </c>
      <c r="BA204" s="254">
        <v>85.497375655173016</v>
      </c>
      <c r="BB204" s="253">
        <v>26.870775157672004</v>
      </c>
      <c r="BC204" s="127">
        <v>60.332563590467593</v>
      </c>
      <c r="BD204" s="127">
        <v>44.402965743339998</v>
      </c>
      <c r="BE204" s="127">
        <v>34.096964490222788</v>
      </c>
      <c r="BF204" s="127">
        <v>45.432644392370008</v>
      </c>
      <c r="BG204" s="127">
        <v>937.55440210791039</v>
      </c>
      <c r="BH204" s="127">
        <v>222.83818454245699</v>
      </c>
      <c r="BI204" s="127">
        <v>610.94661341246683</v>
      </c>
      <c r="BJ204" s="127">
        <v>845.81833079960631</v>
      </c>
      <c r="BK204" s="127">
        <v>551.43045745737959</v>
      </c>
      <c r="BL204" s="127">
        <v>1323.8267258698488</v>
      </c>
      <c r="BM204" s="127">
        <v>2038.6334589082508</v>
      </c>
      <c r="BN204" s="439">
        <f>SUM(BB204:BM204)</f>
        <v>6742.1840864719916</v>
      </c>
      <c r="BO204" s="127">
        <v>318.06921616408096</v>
      </c>
      <c r="BP204" s="127">
        <v>402.20702001183759</v>
      </c>
      <c r="BQ204" s="127">
        <v>508.76506108034823</v>
      </c>
      <c r="BR204" s="127">
        <v>436.60072071790393</v>
      </c>
      <c r="BS204" s="127">
        <v>442.34751019067966</v>
      </c>
      <c r="BT204" s="127">
        <v>287.42836310920791</v>
      </c>
      <c r="BU204" s="127">
        <v>108.79849183955629</v>
      </c>
      <c r="BV204" s="127">
        <v>0</v>
      </c>
      <c r="BW204" s="379">
        <v>129.91283066973679</v>
      </c>
      <c r="BX204" s="379">
        <v>24.094637513112097</v>
      </c>
      <c r="BY204" s="379">
        <v>0</v>
      </c>
      <c r="BZ204" s="379">
        <v>28.764618371568798</v>
      </c>
      <c r="CA204" s="397">
        <f>SUM(BO204:BZ204)</f>
        <v>2686.9884696680319</v>
      </c>
      <c r="CB204" s="426">
        <v>35.239484474662902</v>
      </c>
      <c r="CC204" s="379">
        <v>2.0077821515752001</v>
      </c>
      <c r="CD204" s="379">
        <v>39.7955311047631</v>
      </c>
      <c r="CE204" s="379">
        <v>431.22842985711924</v>
      </c>
      <c r="CF204" s="379">
        <v>112.2872400222</v>
      </c>
      <c r="CG204" s="379">
        <v>24.181982687545197</v>
      </c>
      <c r="CH204" s="379">
        <v>50.420780025787401</v>
      </c>
      <c r="CI204" s="379">
        <v>167.255985905904</v>
      </c>
      <c r="CJ204" s="379">
        <v>111.83493235362002</v>
      </c>
      <c r="CK204" s="379">
        <v>150.3347541497244</v>
      </c>
      <c r="CL204" s="379">
        <v>1365.6205993787316</v>
      </c>
      <c r="CM204" s="429">
        <v>1674.2769674405781</v>
      </c>
      <c r="CN204" s="397">
        <f>SUM(CB204:CM204)</f>
        <v>4164.4844695522115</v>
      </c>
      <c r="CO204" s="379">
        <v>991.57866991418734</v>
      </c>
      <c r="CP204" s="379">
        <v>549.38439469749665</v>
      </c>
      <c r="CQ204" s="379">
        <v>492.95577259625861</v>
      </c>
      <c r="CR204" s="379">
        <v>1100.3788377546618</v>
      </c>
      <c r="CS204" s="379">
        <v>265.98639011486199</v>
      </c>
      <c r="CT204" s="379">
        <v>276.75358475797083</v>
      </c>
      <c r="CU204" s="379">
        <v>650.42133129625029</v>
      </c>
      <c r="CV204" s="379">
        <v>420.86866617078817</v>
      </c>
      <c r="CW204" s="379">
        <v>217.47025318313661</v>
      </c>
      <c r="CX204" s="379">
        <v>51.061771155582804</v>
      </c>
      <c r="CY204" s="379">
        <v>258.28241701195441</v>
      </c>
      <c r="CZ204" s="379">
        <v>174.9809322761507</v>
      </c>
      <c r="DA204" s="607">
        <f t="shared" si="132"/>
        <v>5450.1230209292989</v>
      </c>
      <c r="DB204" s="426">
        <v>74.852005503248307</v>
      </c>
      <c r="DC204" s="379">
        <v>101.20280430634561</v>
      </c>
      <c r="DD204" s="379">
        <v>203.56317616406605</v>
      </c>
      <c r="DE204" s="379">
        <v>153.03286285127399</v>
      </c>
      <c r="DF204" s="379">
        <v>102.32215582723019</v>
      </c>
      <c r="DG204" s="379">
        <v>102.55807780685819</v>
      </c>
      <c r="DH204" s="379">
        <v>102.6168705058284</v>
      </c>
      <c r="DI204" s="379">
        <v>253.45690563539043</v>
      </c>
      <c r="DJ204" s="379">
        <v>193.92545022470952</v>
      </c>
      <c r="DK204" s="379">
        <v>0</v>
      </c>
      <c r="DL204" s="429">
        <v>0</v>
      </c>
      <c r="DM204" s="549">
        <f>SUM($CB204:$CL204)</f>
        <v>2490.2075021116334</v>
      </c>
      <c r="DN204" s="485">
        <f>SUM($CO204:$CY204)</f>
        <v>5275.1420886531487</v>
      </c>
      <c r="DO204" s="474">
        <f>SUM($DB204:$DL204)</f>
        <v>1287.5303088249507</v>
      </c>
      <c r="DP204" s="359">
        <f t="shared" si="134"/>
        <v>-75.592499932950943</v>
      </c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  <c r="EF204" s="231"/>
      <c r="EG204" s="231"/>
      <c r="EH204" s="231"/>
      <c r="EI204" s="231"/>
      <c r="EJ204" s="231"/>
      <c r="EK204" s="231"/>
      <c r="EL204" s="231"/>
      <c r="EM204" s="231"/>
    </row>
    <row r="205" spans="1:143" ht="20.100000000000001" customHeight="1" x14ac:dyDescent="0.25">
      <c r="A205" s="536"/>
      <c r="B205" s="28" t="s">
        <v>57</v>
      </c>
      <c r="C205" s="29"/>
      <c r="D205" s="85"/>
      <c r="E205" s="86"/>
      <c r="F205" s="86"/>
      <c r="G205" s="86">
        <v>1.8632546500000002</v>
      </c>
      <c r="H205" s="86">
        <v>1.29795171</v>
      </c>
      <c r="I205" s="86">
        <v>2.4299333399999998</v>
      </c>
      <c r="J205" s="86">
        <v>3.4498678799999998</v>
      </c>
      <c r="K205" s="86">
        <v>3.2364145899999999</v>
      </c>
      <c r="L205" s="86">
        <v>3.2364145900000003</v>
      </c>
      <c r="M205" s="86">
        <v>1.8301603200000001</v>
      </c>
      <c r="N205" s="86">
        <v>1.4296390299999997</v>
      </c>
      <c r="O205" s="88">
        <v>2.3864314599999998</v>
      </c>
      <c r="P205" s="372">
        <v>21.160067570000002</v>
      </c>
      <c r="Q205" s="94">
        <v>2.4535521</v>
      </c>
      <c r="R205" s="95">
        <v>1.0928285600000001</v>
      </c>
      <c r="S205" s="95">
        <v>4.0546364400000003</v>
      </c>
      <c r="T205" s="95">
        <v>0.70115695</v>
      </c>
      <c r="U205" s="95">
        <v>3.0864417199999998</v>
      </c>
      <c r="V205" s="95">
        <v>16.748808530000002</v>
      </c>
      <c r="W205" s="95">
        <v>1.40032399</v>
      </c>
      <c r="X205" s="95">
        <v>0.78088212000000001</v>
      </c>
      <c r="Y205" s="95">
        <v>1.7477363800000001</v>
      </c>
      <c r="Z205" s="95">
        <v>0.69235427999999999</v>
      </c>
      <c r="AA205" s="95">
        <v>1.3203370400000001</v>
      </c>
      <c r="AB205" s="96">
        <v>1.9696243800000002</v>
      </c>
      <c r="AC205" s="372"/>
      <c r="AD205" s="85">
        <v>1.57257932</v>
      </c>
      <c r="AE205" s="255">
        <v>0.61015176000000004</v>
      </c>
      <c r="AF205" s="255">
        <v>3.1434871699999998</v>
      </c>
      <c r="AG205" s="255">
        <v>0.15934404000000002</v>
      </c>
      <c r="AH205" s="255">
        <v>1.30205283</v>
      </c>
      <c r="AI205" s="255">
        <v>1.1362253600000001</v>
      </c>
      <c r="AJ205" s="255">
        <v>4.4724713599999992</v>
      </c>
      <c r="AK205" s="255">
        <v>2.9696200400000001</v>
      </c>
      <c r="AL205" s="255">
        <v>0.92968304000000002</v>
      </c>
      <c r="AM205" s="255">
        <v>0.92781623999999996</v>
      </c>
      <c r="AN205" s="255">
        <v>0.93694319000000015</v>
      </c>
      <c r="AO205" s="256">
        <v>2.1760111099999997</v>
      </c>
      <c r="AP205" s="255"/>
      <c r="AQ205" s="255"/>
      <c r="AR205" s="255"/>
      <c r="AS205" s="255"/>
      <c r="AT205" s="255"/>
      <c r="AU205" s="255"/>
      <c r="AV205" s="255"/>
      <c r="AW205" s="255"/>
      <c r="AX205" s="255"/>
      <c r="AY205" s="255"/>
      <c r="AZ205" s="255"/>
      <c r="BA205" s="256"/>
      <c r="BB205" s="286"/>
      <c r="BC205" s="255"/>
      <c r="BD205" s="255"/>
      <c r="BE205" s="255"/>
      <c r="BF205" s="255"/>
      <c r="BG205" s="255"/>
      <c r="BH205" s="255"/>
      <c r="BI205" s="255"/>
      <c r="BJ205" s="255"/>
      <c r="BK205" s="255"/>
      <c r="BL205" s="255"/>
      <c r="BM205" s="255"/>
      <c r="BN205" s="441"/>
      <c r="BO205" s="255"/>
      <c r="BP205" s="255"/>
      <c r="BQ205" s="255"/>
      <c r="BR205" s="255"/>
      <c r="BS205" s="255"/>
      <c r="BT205" s="255"/>
      <c r="BU205" s="255"/>
      <c r="BV205" s="255"/>
      <c r="BW205" s="381"/>
      <c r="BX205" s="381"/>
      <c r="BY205" s="381"/>
      <c r="BZ205" s="381"/>
      <c r="CA205" s="560"/>
      <c r="CB205" s="427"/>
      <c r="CC205" s="381"/>
      <c r="CD205" s="381"/>
      <c r="CE205" s="381"/>
      <c r="CF205" s="457"/>
      <c r="CG205" s="457"/>
      <c r="CH205" s="457"/>
      <c r="CI205" s="457"/>
      <c r="CJ205" s="457"/>
      <c r="CK205" s="457"/>
      <c r="CL205" s="457"/>
      <c r="CM205" s="453"/>
      <c r="CN205" s="585"/>
      <c r="CO205" s="457"/>
      <c r="CP205" s="457"/>
      <c r="CQ205" s="457"/>
      <c r="CR205" s="457"/>
      <c r="CS205" s="457"/>
      <c r="CT205" s="457"/>
      <c r="CU205" s="457"/>
      <c r="CV205" s="457"/>
      <c r="CW205" s="457"/>
      <c r="CX205" s="457"/>
      <c r="CY205" s="457"/>
      <c r="CZ205" s="457"/>
      <c r="DA205" s="585">
        <f t="shared" si="132"/>
        <v>0</v>
      </c>
      <c r="DB205" s="590"/>
      <c r="DC205" s="457"/>
      <c r="DD205" s="457"/>
      <c r="DE205" s="457"/>
      <c r="DF205" s="457"/>
      <c r="DG205" s="457"/>
      <c r="DH205" s="457"/>
      <c r="DI205" s="457"/>
      <c r="DJ205" s="457"/>
      <c r="DK205" s="457"/>
      <c r="DL205" s="453"/>
      <c r="DM205" s="569"/>
      <c r="DN205" s="497"/>
      <c r="DO205" s="499"/>
      <c r="DP205" s="347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  <c r="EF205" s="231"/>
      <c r="EG205" s="231"/>
      <c r="EH205" s="231"/>
      <c r="EI205" s="231"/>
      <c r="EJ205" s="231"/>
      <c r="EK205" s="231"/>
      <c r="EL205" s="231"/>
      <c r="EM205" s="231"/>
    </row>
    <row r="206" spans="1:143" ht="19.5" customHeight="1" thickBot="1" x14ac:dyDescent="0.3">
      <c r="A206" s="536"/>
      <c r="B206" s="629" t="s">
        <v>49</v>
      </c>
      <c r="C206" s="630"/>
      <c r="D206" s="46">
        <v>0</v>
      </c>
      <c r="E206" s="32">
        <v>0</v>
      </c>
      <c r="F206" s="32">
        <v>0</v>
      </c>
      <c r="G206" s="32">
        <v>12.986884910500001</v>
      </c>
      <c r="H206" s="32">
        <v>9.0467234186999992</v>
      </c>
      <c r="I206" s="32">
        <v>16.936635379799998</v>
      </c>
      <c r="J206" s="32">
        <v>24.045579123599996</v>
      </c>
      <c r="K206" s="32">
        <v>22.557809692299998</v>
      </c>
      <c r="L206" s="32">
        <v>22.557809692300001</v>
      </c>
      <c r="M206" s="50">
        <v>12.7562174304</v>
      </c>
      <c r="N206" s="50">
        <v>9.9645840390999982</v>
      </c>
      <c r="O206" s="51">
        <v>16.633427276199999</v>
      </c>
      <c r="P206" s="24">
        <v>147.48567096289997</v>
      </c>
      <c r="Q206" s="52">
        <v>17.101258136999999</v>
      </c>
      <c r="R206" s="26">
        <v>7.6170150632000002</v>
      </c>
      <c r="S206" s="26">
        <v>28.260815986800001</v>
      </c>
      <c r="T206" s="26">
        <v>4.8870639415000001</v>
      </c>
      <c r="U206" s="26">
        <v>21.512498788399999</v>
      </c>
      <c r="V206" s="26">
        <v>116.73919545410001</v>
      </c>
      <c r="W206" s="26">
        <v>9.7602582103</v>
      </c>
      <c r="X206" s="26">
        <v>5.4427483764</v>
      </c>
      <c r="Y206" s="26">
        <v>12.1817225686</v>
      </c>
      <c r="Z206" s="26">
        <v>4.8257093315999997</v>
      </c>
      <c r="AA206" s="26">
        <v>9.2027491688000005</v>
      </c>
      <c r="AB206" s="64">
        <v>13.669193197200002</v>
      </c>
      <c r="AC206" s="24">
        <v>251.20022822390004</v>
      </c>
      <c r="AD206" s="253">
        <v>10.913700480800001</v>
      </c>
      <c r="AE206" s="127">
        <v>4.2260049592615347</v>
      </c>
      <c r="AF206" s="127">
        <v>21.716426204103236</v>
      </c>
      <c r="AG206" s="127">
        <v>1.0984115823999994</v>
      </c>
      <c r="AH206" s="127">
        <v>8.9711439987000006</v>
      </c>
      <c r="AI206" s="127">
        <v>7.8191241857333313</v>
      </c>
      <c r="AJ206" s="127">
        <v>30.753290164438706</v>
      </c>
      <c r="AK206" s="127">
        <v>20.401289674800008</v>
      </c>
      <c r="AL206" s="127">
        <v>6.386922484800003</v>
      </c>
      <c r="AM206" s="127">
        <v>6.3740975688000026</v>
      </c>
      <c r="AN206" s="127">
        <v>6.4280549121933399</v>
      </c>
      <c r="AO206" s="254">
        <v>14.927436214599998</v>
      </c>
      <c r="AP206" s="127">
        <v>20.221767369999998</v>
      </c>
      <c r="AQ206" s="127">
        <v>345.67738926279998</v>
      </c>
      <c r="AR206" s="127">
        <v>37.123845666600005</v>
      </c>
      <c r="AS206" s="127">
        <v>366.13527261920001</v>
      </c>
      <c r="AT206" s="127">
        <v>283.74760173760012</v>
      </c>
      <c r="AU206" s="127">
        <v>204.4655765418</v>
      </c>
      <c r="AV206" s="127">
        <v>67.132266779200009</v>
      </c>
      <c r="AW206" s="127">
        <v>275.58482332220001</v>
      </c>
      <c r="AX206" s="127">
        <v>36.416252170200003</v>
      </c>
      <c r="AY206" s="127">
        <v>395.13914091959987</v>
      </c>
      <c r="AZ206" s="127">
        <v>7.6781724432000003</v>
      </c>
      <c r="BA206" s="254">
        <v>0</v>
      </c>
      <c r="BB206" s="253">
        <v>0</v>
      </c>
      <c r="BC206" s="127">
        <v>3.5665920668000002</v>
      </c>
      <c r="BD206" s="127">
        <v>0.54875431240000005</v>
      </c>
      <c r="BE206" s="127">
        <v>11.2392013244</v>
      </c>
      <c r="BF206" s="127">
        <v>0</v>
      </c>
      <c r="BG206" s="127">
        <v>0</v>
      </c>
      <c r="BH206" s="127">
        <v>4.6541689208000001</v>
      </c>
      <c r="BI206" s="127">
        <v>2.1899441424000003</v>
      </c>
      <c r="BJ206" s="127">
        <v>2.1951083504000004</v>
      </c>
      <c r="BK206" s="127">
        <v>3.2907940674000002</v>
      </c>
      <c r="BL206" s="127">
        <v>64.540079333800008</v>
      </c>
      <c r="BM206" s="127">
        <v>0</v>
      </c>
      <c r="BN206" s="439">
        <f>SUM(BB206:BM206)</f>
        <v>92.224642518400017</v>
      </c>
      <c r="BO206" s="127">
        <v>0</v>
      </c>
      <c r="BP206" s="127">
        <v>0</v>
      </c>
      <c r="BQ206" s="127">
        <v>0</v>
      </c>
      <c r="BR206" s="127">
        <v>0</v>
      </c>
      <c r="BS206" s="127">
        <v>0</v>
      </c>
      <c r="BT206" s="127">
        <v>0</v>
      </c>
      <c r="BU206" s="127">
        <v>0</v>
      </c>
      <c r="BV206" s="127">
        <v>0</v>
      </c>
      <c r="BW206" s="379">
        <v>0</v>
      </c>
      <c r="BX206" s="379">
        <v>0</v>
      </c>
      <c r="BY206" s="379">
        <v>0</v>
      </c>
      <c r="BZ206" s="379">
        <v>0</v>
      </c>
      <c r="CA206" s="397">
        <f>SUM(BO206:BZ206)</f>
        <v>0</v>
      </c>
      <c r="CB206" s="426">
        <v>0</v>
      </c>
      <c r="CC206" s="379">
        <v>0</v>
      </c>
      <c r="CD206" s="379">
        <v>0</v>
      </c>
      <c r="CE206" s="379">
        <v>0</v>
      </c>
      <c r="CF206" s="458">
        <v>0</v>
      </c>
      <c r="CG206" s="458">
        <v>0</v>
      </c>
      <c r="CH206" s="458">
        <v>0</v>
      </c>
      <c r="CI206" s="458">
        <v>0</v>
      </c>
      <c r="CJ206" s="458">
        <v>0</v>
      </c>
      <c r="CK206" s="458">
        <v>0</v>
      </c>
      <c r="CL206" s="458">
        <v>0</v>
      </c>
      <c r="CM206" s="451">
        <v>0</v>
      </c>
      <c r="CN206" s="397">
        <f>SUM(CB206:CM206)</f>
        <v>0</v>
      </c>
      <c r="CO206" s="458">
        <v>0</v>
      </c>
      <c r="CP206" s="458">
        <v>0</v>
      </c>
      <c r="CQ206" s="458">
        <v>0</v>
      </c>
      <c r="CR206" s="458">
        <v>0</v>
      </c>
      <c r="CS206" s="458">
        <v>0</v>
      </c>
      <c r="CT206" s="458">
        <v>0</v>
      </c>
      <c r="CU206" s="458">
        <v>0</v>
      </c>
      <c r="CV206" s="458">
        <v>0</v>
      </c>
      <c r="CW206" s="458">
        <v>0</v>
      </c>
      <c r="CX206" s="458">
        <v>0</v>
      </c>
      <c r="CY206" s="458">
        <v>0</v>
      </c>
      <c r="CZ206" s="458">
        <v>0</v>
      </c>
      <c r="DA206" s="608">
        <f t="shared" si="132"/>
        <v>0</v>
      </c>
      <c r="DB206" s="591">
        <v>0</v>
      </c>
      <c r="DC206" s="458">
        <v>0</v>
      </c>
      <c r="DD206" s="458">
        <v>0</v>
      </c>
      <c r="DE206" s="458">
        <v>245.03500586460001</v>
      </c>
      <c r="DF206" s="458">
        <v>0</v>
      </c>
      <c r="DG206" s="458">
        <v>0</v>
      </c>
      <c r="DH206" s="458">
        <v>0</v>
      </c>
      <c r="DI206" s="458">
        <v>101.2451622686</v>
      </c>
      <c r="DJ206" s="458">
        <v>0</v>
      </c>
      <c r="DK206" s="458">
        <v>0</v>
      </c>
      <c r="DL206" s="429">
        <v>0</v>
      </c>
      <c r="DM206" s="101">
        <f t="shared" ref="DM206:DM211" si="135">SUM($CB206:$CL206)</f>
        <v>0</v>
      </c>
      <c r="DN206" s="500">
        <f t="shared" ref="DN206:DN211" si="136">SUM($CO206:$CY206)</f>
        <v>0</v>
      </c>
      <c r="DO206" s="503">
        <f t="shared" ref="DO206:DO211" si="137">SUM($DB206:$DL206)</f>
        <v>346.28016813319999</v>
      </c>
      <c r="DP206" s="359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  <c r="EF206" s="231"/>
      <c r="EG206" s="231"/>
      <c r="EH206" s="231"/>
      <c r="EI206" s="231"/>
      <c r="EJ206" s="231"/>
      <c r="EK206" s="231"/>
      <c r="EL206" s="231"/>
      <c r="EM206" s="231"/>
    </row>
    <row r="207" spans="1:143" ht="20.100000000000001" customHeight="1" thickBot="1" x14ac:dyDescent="0.3">
      <c r="A207" s="536"/>
      <c r="B207" s="326"/>
      <c r="C207" s="323" t="s">
        <v>115</v>
      </c>
      <c r="D207" s="329">
        <f t="shared" ref="D207" si="138">+D208+D209+D210+D211</f>
        <v>1005</v>
      </c>
      <c r="E207" s="328">
        <f t="shared" ref="E207" si="139">+E208+E209+E210+E211</f>
        <v>849</v>
      </c>
      <c r="F207" s="328">
        <f t="shared" ref="F207" si="140">+F208+F209+F210+F211</f>
        <v>998</v>
      </c>
      <c r="G207" s="328">
        <f t="shared" ref="G207" si="141">+G208+G209+G210+G211</f>
        <v>954</v>
      </c>
      <c r="H207" s="328">
        <f t="shared" ref="H207" si="142">+H208+H209+H210+H211</f>
        <v>795</v>
      </c>
      <c r="I207" s="328">
        <f t="shared" ref="I207" si="143">+I208+I209+I210+I211</f>
        <v>665</v>
      </c>
      <c r="J207" s="328">
        <f t="shared" ref="J207" si="144">+J208+J209+J210+J211</f>
        <v>655</v>
      </c>
      <c r="K207" s="328">
        <f t="shared" ref="K207" si="145">+K208+K209+K210+K211</f>
        <v>438</v>
      </c>
      <c r="L207" s="328">
        <f t="shared" ref="L207" si="146">+L208+L209+L210+L211</f>
        <v>439</v>
      </c>
      <c r="M207" s="328">
        <f t="shared" ref="M207" si="147">+M208+M209+M210+M211</f>
        <v>949</v>
      </c>
      <c r="N207" s="328">
        <f t="shared" ref="N207" si="148">+N208+N209+N210+N211</f>
        <v>796</v>
      </c>
      <c r="O207" s="330">
        <f t="shared" ref="O207" si="149">+O208+O209+O210+O211</f>
        <v>740</v>
      </c>
      <c r="P207" s="328">
        <f t="shared" ref="P207" si="150">+P208+P209+P210+P211</f>
        <v>9283</v>
      </c>
      <c r="Q207" s="329">
        <f t="shared" ref="Q207" si="151">+Q208+Q209+Q210+Q211</f>
        <v>490</v>
      </c>
      <c r="R207" s="328">
        <f t="shared" ref="R207" si="152">+R208+R209+R210+R211</f>
        <v>437</v>
      </c>
      <c r="S207" s="328">
        <f t="shared" ref="S207" si="153">+S208+S209+S210+S211</f>
        <v>508</v>
      </c>
      <c r="T207" s="328">
        <f t="shared" ref="T207" si="154">+T208+T209+T210+T211</f>
        <v>760</v>
      </c>
      <c r="U207" s="328">
        <f t="shared" ref="U207" si="155">+U208+U209+U210+U211</f>
        <v>432</v>
      </c>
      <c r="V207" s="328">
        <f t="shared" ref="V207" si="156">+V208+V209+V210+V211</f>
        <v>780</v>
      </c>
      <c r="W207" s="328">
        <f t="shared" ref="W207" si="157">+W208+W209+W210+W211</f>
        <v>552</v>
      </c>
      <c r="X207" s="328">
        <f t="shared" ref="X207" si="158">+X208+X209+X210+X211</f>
        <v>642</v>
      </c>
      <c r="Y207" s="328">
        <f t="shared" ref="Y207" si="159">+Y208+Y209+Y210+Y211</f>
        <v>843</v>
      </c>
      <c r="Z207" s="328">
        <f t="shared" ref="Z207" si="160">+Z208+Z209+Z210+Z211</f>
        <v>949</v>
      </c>
      <c r="AA207" s="328">
        <f t="shared" ref="AA207" si="161">+AA208+AA209+AA210+AA211</f>
        <v>913</v>
      </c>
      <c r="AB207" s="330">
        <f t="shared" ref="AB207" si="162">+AB208+AB209+AB210+AB211</f>
        <v>1160</v>
      </c>
      <c r="AC207" s="328">
        <f t="shared" ref="AC207" si="163">+AC208+AC209+AC210+AC211</f>
        <v>8466</v>
      </c>
      <c r="AD207" s="329">
        <f t="shared" ref="AD207" si="164">+AD208+AD209+AD210+AD211</f>
        <v>964</v>
      </c>
      <c r="AE207" s="328">
        <f t="shared" ref="AE207" si="165">+AE208+AE209+AE210+AE211</f>
        <v>1266</v>
      </c>
      <c r="AF207" s="328">
        <f t="shared" ref="AF207" si="166">+AF208+AF209+AF210+AF211</f>
        <v>1713</v>
      </c>
      <c r="AG207" s="328">
        <f t="shared" ref="AG207" si="167">+AG208+AG209+AG210+AG211</f>
        <v>1683</v>
      </c>
      <c r="AH207" s="328">
        <f t="shared" ref="AH207" si="168">+AH208+AH209+AH210+AH211</f>
        <v>1659</v>
      </c>
      <c r="AI207" s="328">
        <f t="shared" ref="AI207" si="169">+AI208+AI209+AI210+AI211</f>
        <v>1651</v>
      </c>
      <c r="AJ207" s="328">
        <f t="shared" ref="AJ207" si="170">+AJ208+AJ209+AJ210+AJ211</f>
        <v>1826</v>
      </c>
      <c r="AK207" s="328">
        <f t="shared" ref="AK207" si="171">+AK208+AK209+AK210+AK211</f>
        <v>1873</v>
      </c>
      <c r="AL207" s="328">
        <f t="shared" ref="AL207" si="172">+AL208+AL209+AL210+AL211</f>
        <v>1834</v>
      </c>
      <c r="AM207" s="328">
        <f t="shared" ref="AM207" si="173">+AM208+AM209+AM210+AM211</f>
        <v>1491</v>
      </c>
      <c r="AN207" s="328">
        <f t="shared" ref="AN207" si="174">+AN208+AN209+AN210+AN211</f>
        <v>1167</v>
      </c>
      <c r="AO207" s="330">
        <f t="shared" ref="AO207" si="175">+AO208+AO209+AO210+AO211</f>
        <v>1723</v>
      </c>
      <c r="AP207" s="328">
        <f t="shared" ref="AP207" si="176">+AP208+AP209+AP210+AP211</f>
        <v>1371</v>
      </c>
      <c r="AQ207" s="328">
        <f t="shared" ref="AQ207" si="177">+AQ208+AQ209+AQ210+AQ211</f>
        <v>1395</v>
      </c>
      <c r="AR207" s="328">
        <f t="shared" ref="AR207" si="178">+AR208+AR209+AR210+AR211</f>
        <v>1724</v>
      </c>
      <c r="AS207" s="328">
        <f t="shared" ref="AS207" si="179">+AS208+AS209+AS210+AS211</f>
        <v>1278</v>
      </c>
      <c r="AT207" s="328">
        <f t="shared" ref="AT207" si="180">+AT208+AT209+AT210+AT211</f>
        <v>1867</v>
      </c>
      <c r="AU207" s="328">
        <f t="shared" ref="AU207" si="181">+AU208+AU209+AU210+AU211</f>
        <v>1375</v>
      </c>
      <c r="AV207" s="328">
        <f t="shared" ref="AV207" si="182">+AV208+AV209+AV210+AV211</f>
        <v>1572</v>
      </c>
      <c r="AW207" s="328">
        <f t="shared" ref="AW207" si="183">+AW208+AW209+AW210+AW211</f>
        <v>1603</v>
      </c>
      <c r="AX207" s="328">
        <f t="shared" ref="AX207" si="184">+AX208+AX209+AX210+AX211</f>
        <v>1774</v>
      </c>
      <c r="AY207" s="328">
        <f t="shared" ref="AY207" si="185">+AY208+AY209+AY210+AY211</f>
        <v>2014</v>
      </c>
      <c r="AZ207" s="328">
        <f t="shared" ref="AZ207" si="186">+AZ208+AZ209+AZ210+AZ211</f>
        <v>1986</v>
      </c>
      <c r="BA207" s="328">
        <f t="shared" ref="BA207" si="187">+BA208+BA209+BA210+BA211</f>
        <v>1603</v>
      </c>
      <c r="BB207" s="329">
        <f t="shared" ref="BB207" si="188">+BB208+BB209+BB210+BB211</f>
        <v>1507</v>
      </c>
      <c r="BC207" s="328">
        <f t="shared" ref="BC207" si="189">+BC208+BC209+BC210+BC211</f>
        <v>1834</v>
      </c>
      <c r="BD207" s="328">
        <f t="shared" ref="BD207" si="190">+BD208+BD209+BD210+BD211</f>
        <v>1619</v>
      </c>
      <c r="BE207" s="328">
        <f t="shared" ref="BE207" si="191">+BE208+BE209+BE210+BE211</f>
        <v>1795</v>
      </c>
      <c r="BF207" s="328">
        <f t="shared" ref="BF207" si="192">+BF208+BF209+BF210+BF211</f>
        <v>2216</v>
      </c>
      <c r="BG207" s="328">
        <f t="shared" ref="BG207" si="193">+BG208+BG209+BG210+BG211</f>
        <v>2537</v>
      </c>
      <c r="BH207" s="328">
        <f t="shared" ref="BH207" si="194">+BH208+BH209+BH210+BH211</f>
        <v>2553</v>
      </c>
      <c r="BI207" s="328">
        <f t="shared" ref="BI207" si="195">+BI208+BI209+BI210+BI211</f>
        <v>2731</v>
      </c>
      <c r="BJ207" s="328">
        <f t="shared" ref="BJ207" si="196">+BJ208+BJ209+BJ210+BJ211</f>
        <v>3366</v>
      </c>
      <c r="BK207" s="328">
        <f t="shared" ref="BK207" si="197">+BK208+BK209+BK210+BK211</f>
        <v>3911</v>
      </c>
      <c r="BL207" s="328">
        <f t="shared" ref="BL207" si="198">+BL208+BL209+BL210+BL211</f>
        <v>5053</v>
      </c>
      <c r="BM207" s="328">
        <f t="shared" ref="BM207" si="199">+BM208+BM209+BM210+BM211</f>
        <v>5449</v>
      </c>
      <c r="BN207" s="442">
        <f>SUM(BB207:BM207)</f>
        <v>34571</v>
      </c>
      <c r="BO207" s="328">
        <f t="shared" ref="BO207" si="200">+BO208+BO209+BO210+BO211</f>
        <v>6183</v>
      </c>
      <c r="BP207" s="328">
        <f t="shared" ref="BP207" si="201">+BP208+BP209+BP210+BP211</f>
        <v>6074</v>
      </c>
      <c r="BQ207" s="328">
        <f t="shared" ref="BQ207" si="202">+BQ208+BQ209+BQ210+BQ211</f>
        <v>4677</v>
      </c>
      <c r="BR207" s="328">
        <f t="shared" ref="BR207" si="203">+BR208+BR209+BR210+BR211</f>
        <v>4799</v>
      </c>
      <c r="BS207" s="328">
        <f t="shared" ref="BS207" si="204">+BS208+BS209+BS210+BS211</f>
        <v>3311</v>
      </c>
      <c r="BT207" s="328">
        <f t="shared" ref="BT207" si="205">+BT208+BT209+BT210+BT211</f>
        <v>2141</v>
      </c>
      <c r="BU207" s="328">
        <f t="shared" ref="BU207" si="206">+BU208+BU209+BU210+BU211</f>
        <v>3086</v>
      </c>
      <c r="BV207" s="328">
        <f t="shared" ref="BV207" si="207">+BV208+BV209+BV210+BV211</f>
        <v>2587</v>
      </c>
      <c r="BW207" s="328">
        <f t="shared" ref="BW207" si="208">+BW208+BW209+BW210+BW211</f>
        <v>3070</v>
      </c>
      <c r="BX207" s="328">
        <f t="shared" ref="BX207" si="209">+BX208+BX209+BX210+BX211</f>
        <v>3895</v>
      </c>
      <c r="BY207" s="328">
        <f t="shared" ref="BY207" si="210">+BY208+BY209+BY210+BY211</f>
        <v>4224</v>
      </c>
      <c r="BZ207" s="328">
        <f t="shared" ref="BZ207:CL207" si="211">+BZ208+BZ209+BZ210+BZ211</f>
        <v>6616</v>
      </c>
      <c r="CA207" s="442">
        <f>SUM(BO207:BZ207)</f>
        <v>50663</v>
      </c>
      <c r="CB207" s="329">
        <f t="shared" si="211"/>
        <v>3395</v>
      </c>
      <c r="CC207" s="328">
        <f t="shared" si="211"/>
        <v>5176</v>
      </c>
      <c r="CD207" s="328">
        <f t="shared" si="211"/>
        <v>4338</v>
      </c>
      <c r="CE207" s="328">
        <f t="shared" si="211"/>
        <v>3292</v>
      </c>
      <c r="CF207" s="328">
        <f t="shared" si="211"/>
        <v>3787</v>
      </c>
      <c r="CG207" s="328">
        <f t="shared" ref="CG207:CH207" si="212">+CG208+CG209+CG210+CG211</f>
        <v>3845</v>
      </c>
      <c r="CH207" s="328">
        <f t="shared" si="212"/>
        <v>3326</v>
      </c>
      <c r="CI207" s="328">
        <f t="shared" si="211"/>
        <v>3396</v>
      </c>
      <c r="CJ207" s="328">
        <f t="shared" si="211"/>
        <v>4137</v>
      </c>
      <c r="CK207" s="328">
        <f t="shared" si="211"/>
        <v>4378</v>
      </c>
      <c r="CL207" s="328">
        <f t="shared" si="211"/>
        <v>3813</v>
      </c>
      <c r="CM207" s="330">
        <f t="shared" ref="CM207:DJ207" si="213">+CM208+CM209+CM210+CM211</f>
        <v>3348</v>
      </c>
      <c r="CN207" s="442">
        <f>SUM(CB207:CM207)</f>
        <v>46231</v>
      </c>
      <c r="CO207" s="328">
        <f t="shared" si="213"/>
        <v>2848</v>
      </c>
      <c r="CP207" s="328">
        <f t="shared" si="213"/>
        <v>2678</v>
      </c>
      <c r="CQ207" s="328">
        <f t="shared" si="213"/>
        <v>3286</v>
      </c>
      <c r="CR207" s="328">
        <f t="shared" si="213"/>
        <v>3884</v>
      </c>
      <c r="CS207" s="328">
        <f t="shared" si="213"/>
        <v>3411</v>
      </c>
      <c r="CT207" s="328">
        <f t="shared" si="213"/>
        <v>3787</v>
      </c>
      <c r="CU207" s="328">
        <f t="shared" si="213"/>
        <v>3818</v>
      </c>
      <c r="CV207" s="328">
        <f t="shared" si="213"/>
        <v>3963</v>
      </c>
      <c r="CW207" s="328">
        <f t="shared" si="213"/>
        <v>3809</v>
      </c>
      <c r="CX207" s="328">
        <f t="shared" si="213"/>
        <v>3395</v>
      </c>
      <c r="CY207" s="328">
        <f t="shared" si="213"/>
        <v>3581</v>
      </c>
      <c r="CZ207" s="328">
        <f t="shared" si="213"/>
        <v>3573</v>
      </c>
      <c r="DA207" s="442">
        <f t="shared" si="132"/>
        <v>42033</v>
      </c>
      <c r="DB207" s="329">
        <f t="shared" si="213"/>
        <v>3789</v>
      </c>
      <c r="DC207" s="328">
        <f t="shared" si="213"/>
        <v>3367</v>
      </c>
      <c r="DD207" s="328">
        <f t="shared" si="213"/>
        <v>4593</v>
      </c>
      <c r="DE207" s="328">
        <f t="shared" si="213"/>
        <v>3626</v>
      </c>
      <c r="DF207" s="328">
        <f t="shared" si="213"/>
        <v>4560</v>
      </c>
      <c r="DG207" s="328">
        <f t="shared" si="213"/>
        <v>4513</v>
      </c>
      <c r="DH207" s="328">
        <f t="shared" si="213"/>
        <v>3982</v>
      </c>
      <c r="DI207" s="328">
        <f t="shared" si="213"/>
        <v>3832</v>
      </c>
      <c r="DJ207" s="328">
        <f t="shared" si="213"/>
        <v>3567</v>
      </c>
      <c r="DK207" s="328">
        <f t="shared" ref="DK207:DL207" si="214">+DK208+DK209+DK210+DK211</f>
        <v>4074</v>
      </c>
      <c r="DL207" s="328">
        <f t="shared" si="214"/>
        <v>3625</v>
      </c>
      <c r="DM207" s="329">
        <f t="shared" si="135"/>
        <v>42883</v>
      </c>
      <c r="DN207" s="388">
        <f t="shared" si="136"/>
        <v>38460</v>
      </c>
      <c r="DO207" s="389">
        <f t="shared" si="137"/>
        <v>43528</v>
      </c>
      <c r="DP207" s="543">
        <f t="shared" si="134"/>
        <v>13.177327093083724</v>
      </c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  <c r="EF207" s="231"/>
      <c r="EG207" s="231"/>
      <c r="EH207" s="231"/>
      <c r="EI207" s="231"/>
      <c r="EJ207" s="231"/>
      <c r="EK207" s="231"/>
      <c r="EL207" s="231"/>
      <c r="EM207" s="231"/>
    </row>
    <row r="208" spans="1:143" ht="20.100000000000001" customHeight="1" x14ac:dyDescent="0.25">
      <c r="A208" s="536"/>
      <c r="B208" s="621" t="s">
        <v>33</v>
      </c>
      <c r="C208" s="641"/>
      <c r="D208" s="39">
        <v>226</v>
      </c>
      <c r="E208" s="12">
        <v>217</v>
      </c>
      <c r="F208" s="12">
        <v>277</v>
      </c>
      <c r="G208" s="12">
        <v>302</v>
      </c>
      <c r="H208" s="12">
        <v>256</v>
      </c>
      <c r="I208" s="12">
        <v>207</v>
      </c>
      <c r="J208" s="12">
        <v>176</v>
      </c>
      <c r="K208" s="12">
        <v>80</v>
      </c>
      <c r="L208" s="12">
        <v>113</v>
      </c>
      <c r="M208" s="57">
        <v>423</v>
      </c>
      <c r="N208" s="57">
        <v>275</v>
      </c>
      <c r="O208" s="58">
        <v>196</v>
      </c>
      <c r="P208" s="80">
        <v>2748</v>
      </c>
      <c r="Q208" s="52">
        <v>243</v>
      </c>
      <c r="R208" s="26">
        <v>221</v>
      </c>
      <c r="S208" s="26">
        <v>126</v>
      </c>
      <c r="T208" s="26">
        <v>484</v>
      </c>
      <c r="U208" s="26">
        <v>158</v>
      </c>
      <c r="V208" s="26">
        <v>352</v>
      </c>
      <c r="W208" s="26">
        <v>233</v>
      </c>
      <c r="X208" s="26">
        <v>356</v>
      </c>
      <c r="Y208" s="26">
        <v>442</v>
      </c>
      <c r="Z208" s="26">
        <v>423</v>
      </c>
      <c r="AA208" s="26">
        <v>490</v>
      </c>
      <c r="AB208" s="159">
        <v>598</v>
      </c>
      <c r="AC208" s="80">
        <v>4126</v>
      </c>
      <c r="AD208" s="52">
        <v>518</v>
      </c>
      <c r="AE208" s="26">
        <v>567</v>
      </c>
      <c r="AF208" s="26">
        <v>572</v>
      </c>
      <c r="AG208" s="26">
        <v>1121</v>
      </c>
      <c r="AH208" s="26">
        <v>934</v>
      </c>
      <c r="AI208" s="26">
        <v>950</v>
      </c>
      <c r="AJ208" s="26">
        <v>982</v>
      </c>
      <c r="AK208" s="26">
        <v>895</v>
      </c>
      <c r="AL208" s="26">
        <v>1056</v>
      </c>
      <c r="AM208" s="26">
        <v>855</v>
      </c>
      <c r="AN208" s="26">
        <v>642</v>
      </c>
      <c r="AO208" s="76">
        <v>949</v>
      </c>
      <c r="AP208" s="31">
        <v>793</v>
      </c>
      <c r="AQ208" s="31">
        <v>910</v>
      </c>
      <c r="AR208" s="31">
        <v>1181</v>
      </c>
      <c r="AS208" s="31">
        <v>794</v>
      </c>
      <c r="AT208" s="31">
        <v>1135</v>
      </c>
      <c r="AU208" s="31">
        <v>924</v>
      </c>
      <c r="AV208" s="31">
        <v>1099</v>
      </c>
      <c r="AW208" s="31">
        <v>1062</v>
      </c>
      <c r="AX208" s="31">
        <v>1378</v>
      </c>
      <c r="AY208" s="31">
        <v>1520</v>
      </c>
      <c r="AZ208" s="31">
        <v>1548</v>
      </c>
      <c r="BA208" s="133">
        <v>1253</v>
      </c>
      <c r="BB208" s="52">
        <v>1113</v>
      </c>
      <c r="BC208" s="26">
        <v>1120</v>
      </c>
      <c r="BD208" s="26">
        <v>1134</v>
      </c>
      <c r="BE208" s="26">
        <v>1242</v>
      </c>
      <c r="BF208" s="26">
        <v>1483</v>
      </c>
      <c r="BG208" s="26">
        <v>1863</v>
      </c>
      <c r="BH208" s="26">
        <v>2011</v>
      </c>
      <c r="BI208" s="26">
        <v>1970</v>
      </c>
      <c r="BJ208" s="26">
        <v>2479</v>
      </c>
      <c r="BK208" s="26">
        <v>3277</v>
      </c>
      <c r="BL208" s="26">
        <v>4285</v>
      </c>
      <c r="BM208" s="26">
        <v>4713</v>
      </c>
      <c r="BN208" s="443">
        <f>SUM(BB208:BM208)</f>
        <v>26690</v>
      </c>
      <c r="BO208" s="26">
        <v>5534</v>
      </c>
      <c r="BP208" s="26">
        <v>5496</v>
      </c>
      <c r="BQ208" s="26">
        <v>4195</v>
      </c>
      <c r="BR208" s="26">
        <v>4259</v>
      </c>
      <c r="BS208" s="26">
        <v>2564</v>
      </c>
      <c r="BT208" s="26">
        <v>1592</v>
      </c>
      <c r="BU208" s="26">
        <v>2363</v>
      </c>
      <c r="BV208" s="26">
        <v>1937</v>
      </c>
      <c r="BW208" s="98">
        <v>2347</v>
      </c>
      <c r="BX208" s="98">
        <v>3050</v>
      </c>
      <c r="BY208" s="98">
        <v>3326</v>
      </c>
      <c r="BZ208" s="98">
        <v>6029</v>
      </c>
      <c r="CA208" s="433">
        <f>SUM(BO208:BZ208)</f>
        <v>42692</v>
      </c>
      <c r="CB208" s="137">
        <v>2854</v>
      </c>
      <c r="CC208" s="98">
        <v>4546</v>
      </c>
      <c r="CD208" s="98">
        <v>3803</v>
      </c>
      <c r="CE208" s="98">
        <v>2743</v>
      </c>
      <c r="CF208" s="98">
        <v>3396</v>
      </c>
      <c r="CG208" s="98">
        <v>3329</v>
      </c>
      <c r="CH208" s="98">
        <v>2805</v>
      </c>
      <c r="CI208" s="98">
        <v>2991</v>
      </c>
      <c r="CJ208" s="98">
        <v>3697</v>
      </c>
      <c r="CK208" s="98">
        <v>3947</v>
      </c>
      <c r="CL208" s="98">
        <v>3427</v>
      </c>
      <c r="CM208" s="241">
        <v>2775</v>
      </c>
      <c r="CN208" s="433">
        <f>SUM(CB208:CM208)</f>
        <v>40313</v>
      </c>
      <c r="CO208" s="98">
        <v>2343</v>
      </c>
      <c r="CP208" s="98">
        <v>2445</v>
      </c>
      <c r="CQ208" s="98">
        <v>2655</v>
      </c>
      <c r="CR208" s="98">
        <v>3274</v>
      </c>
      <c r="CS208" s="98">
        <v>3008</v>
      </c>
      <c r="CT208" s="98">
        <v>3201</v>
      </c>
      <c r="CU208" s="98">
        <v>3462</v>
      </c>
      <c r="CV208" s="98">
        <v>3646</v>
      </c>
      <c r="CW208" s="98">
        <v>3409</v>
      </c>
      <c r="CX208" s="98">
        <v>3156</v>
      </c>
      <c r="CY208" s="98">
        <v>3204</v>
      </c>
      <c r="CZ208" s="98">
        <v>3306</v>
      </c>
      <c r="DA208" s="433">
        <f t="shared" si="132"/>
        <v>37109</v>
      </c>
      <c r="DB208" s="137">
        <v>3455</v>
      </c>
      <c r="DC208" s="98">
        <v>3129</v>
      </c>
      <c r="DD208" s="98">
        <v>4245</v>
      </c>
      <c r="DE208" s="98">
        <v>3305</v>
      </c>
      <c r="DF208" s="98">
        <v>4257</v>
      </c>
      <c r="DG208" s="98">
        <v>4251</v>
      </c>
      <c r="DH208" s="98">
        <v>3710</v>
      </c>
      <c r="DI208" s="98">
        <v>3576</v>
      </c>
      <c r="DJ208" s="98">
        <v>3352</v>
      </c>
      <c r="DK208" s="98">
        <v>3805</v>
      </c>
      <c r="DL208" s="98">
        <v>3408</v>
      </c>
      <c r="DM208" s="548">
        <f t="shared" si="135"/>
        <v>37538</v>
      </c>
      <c r="DN208" s="497">
        <f t="shared" si="136"/>
        <v>33803</v>
      </c>
      <c r="DO208" s="499">
        <f t="shared" si="137"/>
        <v>40493</v>
      </c>
      <c r="DP208" s="357">
        <f t="shared" si="134"/>
        <v>19.791142797976512</v>
      </c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  <c r="EF208" s="231"/>
      <c r="EG208" s="231"/>
      <c r="EH208" s="231"/>
      <c r="EI208" s="231"/>
      <c r="EJ208" s="231"/>
      <c r="EK208" s="231"/>
      <c r="EL208" s="231"/>
      <c r="EM208" s="231"/>
    </row>
    <row r="209" spans="1:143" ht="20.100000000000001" customHeight="1" x14ac:dyDescent="0.25">
      <c r="A209" s="536"/>
      <c r="B209" s="59" t="s">
        <v>34</v>
      </c>
      <c r="C209" s="160"/>
      <c r="D209" s="39">
        <v>441</v>
      </c>
      <c r="E209" s="12">
        <v>354</v>
      </c>
      <c r="F209" s="12">
        <v>416</v>
      </c>
      <c r="G209" s="12">
        <v>467</v>
      </c>
      <c r="H209" s="12">
        <v>380</v>
      </c>
      <c r="I209" s="12">
        <v>308</v>
      </c>
      <c r="J209" s="12">
        <v>299</v>
      </c>
      <c r="K209" s="12">
        <v>280</v>
      </c>
      <c r="L209" s="12">
        <v>235</v>
      </c>
      <c r="M209" s="57">
        <v>427</v>
      </c>
      <c r="N209" s="57">
        <v>441</v>
      </c>
      <c r="O209" s="58">
        <v>442</v>
      </c>
      <c r="P209" s="80">
        <v>4490</v>
      </c>
      <c r="Q209" s="52">
        <v>183</v>
      </c>
      <c r="R209" s="26">
        <v>172</v>
      </c>
      <c r="S209" s="26">
        <v>271</v>
      </c>
      <c r="T209" s="26">
        <v>191</v>
      </c>
      <c r="U209" s="26">
        <v>198</v>
      </c>
      <c r="V209" s="26">
        <v>282</v>
      </c>
      <c r="W209" s="26">
        <v>213</v>
      </c>
      <c r="X209" s="26">
        <v>195</v>
      </c>
      <c r="Y209" s="26">
        <v>315</v>
      </c>
      <c r="Z209" s="26">
        <v>427</v>
      </c>
      <c r="AA209" s="26">
        <v>289</v>
      </c>
      <c r="AB209" s="159">
        <v>423</v>
      </c>
      <c r="AC209" s="80">
        <v>3159</v>
      </c>
      <c r="AD209" s="52">
        <v>348</v>
      </c>
      <c r="AE209" s="26">
        <v>454</v>
      </c>
      <c r="AF209" s="26">
        <v>352</v>
      </c>
      <c r="AG209" s="26">
        <v>378</v>
      </c>
      <c r="AH209" s="26">
        <v>497</v>
      </c>
      <c r="AI209" s="26">
        <v>467</v>
      </c>
      <c r="AJ209" s="26">
        <v>565</v>
      </c>
      <c r="AK209" s="26">
        <v>639</v>
      </c>
      <c r="AL209" s="26">
        <v>578</v>
      </c>
      <c r="AM209" s="26">
        <v>430</v>
      </c>
      <c r="AN209" s="26">
        <v>351</v>
      </c>
      <c r="AO209" s="76">
        <v>537</v>
      </c>
      <c r="AP209" s="26">
        <v>381</v>
      </c>
      <c r="AQ209" s="26">
        <v>331</v>
      </c>
      <c r="AR209" s="26">
        <v>421</v>
      </c>
      <c r="AS209" s="26">
        <v>358</v>
      </c>
      <c r="AT209" s="26">
        <v>576</v>
      </c>
      <c r="AU209" s="26">
        <v>321</v>
      </c>
      <c r="AV209" s="26">
        <v>422</v>
      </c>
      <c r="AW209" s="26">
        <v>499</v>
      </c>
      <c r="AX209" s="26">
        <v>362</v>
      </c>
      <c r="AY209" s="26">
        <v>435</v>
      </c>
      <c r="AZ209" s="26">
        <v>406</v>
      </c>
      <c r="BA209" s="76">
        <v>328</v>
      </c>
      <c r="BB209" s="52">
        <v>384</v>
      </c>
      <c r="BC209" s="26">
        <v>693</v>
      </c>
      <c r="BD209" s="26">
        <v>467</v>
      </c>
      <c r="BE209" s="26">
        <v>535</v>
      </c>
      <c r="BF209" s="26">
        <v>717</v>
      </c>
      <c r="BG209" s="26">
        <v>601</v>
      </c>
      <c r="BH209" s="26">
        <v>503</v>
      </c>
      <c r="BI209" s="26">
        <v>664</v>
      </c>
      <c r="BJ209" s="26">
        <v>818</v>
      </c>
      <c r="BK209" s="26">
        <v>579</v>
      </c>
      <c r="BL209" s="26">
        <v>585</v>
      </c>
      <c r="BM209" s="26">
        <v>519</v>
      </c>
      <c r="BN209" s="443">
        <f>SUM(BB209:BM209)</f>
        <v>7065</v>
      </c>
      <c r="BO209" s="26">
        <v>631</v>
      </c>
      <c r="BP209" s="26">
        <v>509</v>
      </c>
      <c r="BQ209" s="26">
        <v>450</v>
      </c>
      <c r="BR209" s="26">
        <v>493</v>
      </c>
      <c r="BS209" s="26">
        <v>675</v>
      </c>
      <c r="BT209" s="26">
        <v>533</v>
      </c>
      <c r="BU209" s="26">
        <v>706</v>
      </c>
      <c r="BV209" s="26">
        <v>650</v>
      </c>
      <c r="BW209" s="98">
        <v>717</v>
      </c>
      <c r="BX209" s="98">
        <v>843</v>
      </c>
      <c r="BY209" s="98">
        <v>898</v>
      </c>
      <c r="BZ209" s="98">
        <v>584</v>
      </c>
      <c r="CA209" s="433">
        <f t="shared" ref="CA209:CA211" si="215">SUM(BO209:BZ209)</f>
        <v>7689</v>
      </c>
      <c r="CB209" s="137">
        <v>533</v>
      </c>
      <c r="CC209" s="98">
        <v>628</v>
      </c>
      <c r="CD209" s="98">
        <v>517</v>
      </c>
      <c r="CE209" s="98">
        <v>539</v>
      </c>
      <c r="CF209" s="98">
        <v>364</v>
      </c>
      <c r="CG209" s="98">
        <v>514</v>
      </c>
      <c r="CH209" s="98">
        <v>516</v>
      </c>
      <c r="CI209" s="98">
        <v>392</v>
      </c>
      <c r="CJ209" s="98">
        <v>424</v>
      </c>
      <c r="CK209" s="98">
        <v>417</v>
      </c>
      <c r="CL209" s="98">
        <v>336</v>
      </c>
      <c r="CM209" s="241">
        <v>512</v>
      </c>
      <c r="CN209" s="433">
        <f t="shared" ref="CN209:CN211" si="216">SUM(CB209:CM209)</f>
        <v>5692</v>
      </c>
      <c r="CO209" s="98">
        <v>469</v>
      </c>
      <c r="CP209" s="98">
        <v>204</v>
      </c>
      <c r="CQ209" s="98">
        <v>614</v>
      </c>
      <c r="CR209" s="98">
        <v>567</v>
      </c>
      <c r="CS209" s="98">
        <v>391</v>
      </c>
      <c r="CT209" s="98">
        <v>576</v>
      </c>
      <c r="CU209" s="98">
        <v>334</v>
      </c>
      <c r="CV209" s="98">
        <v>302</v>
      </c>
      <c r="CW209" s="98">
        <v>392</v>
      </c>
      <c r="CX209" s="98">
        <v>237</v>
      </c>
      <c r="CY209" s="98">
        <v>368</v>
      </c>
      <c r="CZ209" s="98">
        <v>262</v>
      </c>
      <c r="DA209" s="433">
        <f t="shared" si="132"/>
        <v>4716</v>
      </c>
      <c r="DB209" s="137">
        <v>331</v>
      </c>
      <c r="DC209" s="98">
        <v>236</v>
      </c>
      <c r="DD209" s="98">
        <v>341</v>
      </c>
      <c r="DE209" s="98">
        <v>314</v>
      </c>
      <c r="DF209" s="98">
        <v>301</v>
      </c>
      <c r="DG209" s="98">
        <v>260</v>
      </c>
      <c r="DH209" s="98">
        <v>270</v>
      </c>
      <c r="DI209" s="98">
        <v>245</v>
      </c>
      <c r="DJ209" s="98">
        <v>205</v>
      </c>
      <c r="DK209" s="98">
        <v>269</v>
      </c>
      <c r="DL209" s="98">
        <v>217</v>
      </c>
      <c r="DM209" s="549">
        <f t="shared" si="135"/>
        <v>5180</v>
      </c>
      <c r="DN209" s="485">
        <f t="shared" si="136"/>
        <v>4454</v>
      </c>
      <c r="DO209" s="474">
        <f t="shared" si="137"/>
        <v>2989</v>
      </c>
      <c r="DP209" s="357">
        <f t="shared" si="134"/>
        <v>-32.891782667265382</v>
      </c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  <c r="EF209" s="231"/>
      <c r="EG209" s="231"/>
      <c r="EH209" s="231"/>
      <c r="EI209" s="231"/>
      <c r="EJ209" s="231"/>
      <c r="EK209" s="231"/>
      <c r="EL209" s="231"/>
      <c r="EM209" s="231"/>
    </row>
    <row r="210" spans="1:143" ht="20.100000000000001" customHeight="1" x14ac:dyDescent="0.25">
      <c r="A210" s="536"/>
      <c r="B210" s="59" t="s">
        <v>35</v>
      </c>
      <c r="C210" s="160"/>
      <c r="D210" s="39">
        <v>338</v>
      </c>
      <c r="E210" s="12">
        <v>278</v>
      </c>
      <c r="F210" s="12">
        <v>305</v>
      </c>
      <c r="G210" s="12">
        <v>179</v>
      </c>
      <c r="H210" s="12">
        <v>156</v>
      </c>
      <c r="I210" s="12">
        <v>141</v>
      </c>
      <c r="J210" s="12">
        <v>169</v>
      </c>
      <c r="K210" s="12">
        <v>70</v>
      </c>
      <c r="L210" s="12">
        <v>79</v>
      </c>
      <c r="M210" s="57">
        <v>96</v>
      </c>
      <c r="N210" s="57">
        <v>66</v>
      </c>
      <c r="O210" s="58">
        <v>90</v>
      </c>
      <c r="P210" s="80">
        <v>1967</v>
      </c>
      <c r="Q210" s="52">
        <v>55</v>
      </c>
      <c r="R210" s="26">
        <v>38</v>
      </c>
      <c r="S210" s="26">
        <v>93</v>
      </c>
      <c r="T210" s="26">
        <v>81</v>
      </c>
      <c r="U210" s="26">
        <v>66</v>
      </c>
      <c r="V210" s="26">
        <v>70</v>
      </c>
      <c r="W210" s="26">
        <v>91</v>
      </c>
      <c r="X210" s="26">
        <v>79</v>
      </c>
      <c r="Y210" s="26">
        <v>74</v>
      </c>
      <c r="Z210" s="26">
        <v>96</v>
      </c>
      <c r="AA210" s="26">
        <v>115</v>
      </c>
      <c r="AB210" s="159">
        <v>126</v>
      </c>
      <c r="AC210" s="80">
        <v>984</v>
      </c>
      <c r="AD210" s="52">
        <v>88</v>
      </c>
      <c r="AE210" s="26">
        <v>240</v>
      </c>
      <c r="AF210" s="26">
        <v>780</v>
      </c>
      <c r="AG210" s="26">
        <v>183</v>
      </c>
      <c r="AH210" s="26">
        <v>222</v>
      </c>
      <c r="AI210" s="26">
        <v>229</v>
      </c>
      <c r="AJ210" s="26">
        <v>263</v>
      </c>
      <c r="AK210" s="26">
        <v>329</v>
      </c>
      <c r="AL210" s="26">
        <v>195</v>
      </c>
      <c r="AM210" s="26">
        <v>202</v>
      </c>
      <c r="AN210" s="26">
        <v>170</v>
      </c>
      <c r="AO210" s="76">
        <v>229</v>
      </c>
      <c r="AP210" s="26">
        <v>186</v>
      </c>
      <c r="AQ210" s="26">
        <v>145</v>
      </c>
      <c r="AR210" s="26">
        <v>86</v>
      </c>
      <c r="AS210" s="26">
        <v>96</v>
      </c>
      <c r="AT210" s="26">
        <v>102</v>
      </c>
      <c r="AU210" s="26">
        <v>105</v>
      </c>
      <c r="AV210" s="26">
        <v>42</v>
      </c>
      <c r="AW210" s="26">
        <v>10</v>
      </c>
      <c r="AX210" s="26">
        <v>27</v>
      </c>
      <c r="AY210" s="26">
        <v>37</v>
      </c>
      <c r="AZ210" s="26">
        <v>28</v>
      </c>
      <c r="BA210" s="76">
        <v>22</v>
      </c>
      <c r="BB210" s="52">
        <v>10</v>
      </c>
      <c r="BC210" s="26">
        <v>19</v>
      </c>
      <c r="BD210" s="26">
        <v>17</v>
      </c>
      <c r="BE210" s="26">
        <v>13</v>
      </c>
      <c r="BF210" s="26">
        <v>16</v>
      </c>
      <c r="BG210" s="26">
        <v>73</v>
      </c>
      <c r="BH210" s="26">
        <v>36</v>
      </c>
      <c r="BI210" s="26">
        <v>96</v>
      </c>
      <c r="BJ210" s="26">
        <v>68</v>
      </c>
      <c r="BK210" s="26">
        <v>52</v>
      </c>
      <c r="BL210" s="26">
        <v>153</v>
      </c>
      <c r="BM210" s="26">
        <v>217</v>
      </c>
      <c r="BN210" s="443">
        <f t="shared" ref="BN210:BN211" si="217">SUM(BB210:BM210)</f>
        <v>770</v>
      </c>
      <c r="BO210" s="26">
        <v>18</v>
      </c>
      <c r="BP210" s="26">
        <v>69</v>
      </c>
      <c r="BQ210" s="26">
        <v>32</v>
      </c>
      <c r="BR210" s="26">
        <v>47</v>
      </c>
      <c r="BS210" s="26">
        <v>72</v>
      </c>
      <c r="BT210" s="26">
        <v>16</v>
      </c>
      <c r="BU210" s="26">
        <v>17</v>
      </c>
      <c r="BV210" s="26">
        <v>0</v>
      </c>
      <c r="BW210" s="98">
        <v>6</v>
      </c>
      <c r="BX210" s="98">
        <v>2</v>
      </c>
      <c r="BY210" s="98">
        <v>0</v>
      </c>
      <c r="BZ210" s="98">
        <v>3</v>
      </c>
      <c r="CA210" s="433">
        <f t="shared" si="215"/>
        <v>282</v>
      </c>
      <c r="CB210" s="137">
        <v>8</v>
      </c>
      <c r="CC210" s="98">
        <v>2</v>
      </c>
      <c r="CD210" s="98">
        <v>18</v>
      </c>
      <c r="CE210" s="98">
        <v>10</v>
      </c>
      <c r="CF210" s="98">
        <v>27</v>
      </c>
      <c r="CG210" s="98">
        <v>2</v>
      </c>
      <c r="CH210" s="98">
        <v>5</v>
      </c>
      <c r="CI210" s="98">
        <v>13</v>
      </c>
      <c r="CJ210" s="98">
        <v>16</v>
      </c>
      <c r="CK210" s="98">
        <v>14</v>
      </c>
      <c r="CL210" s="98">
        <v>50</v>
      </c>
      <c r="CM210" s="241">
        <v>61</v>
      </c>
      <c r="CN210" s="433">
        <f t="shared" si="216"/>
        <v>226</v>
      </c>
      <c r="CO210" s="98">
        <v>36</v>
      </c>
      <c r="CP210" s="98">
        <v>29</v>
      </c>
      <c r="CQ210" s="98">
        <v>17</v>
      </c>
      <c r="CR210" s="98">
        <v>43</v>
      </c>
      <c r="CS210" s="98">
        <v>12</v>
      </c>
      <c r="CT210" s="98">
        <v>10</v>
      </c>
      <c r="CU210" s="98">
        <v>22</v>
      </c>
      <c r="CV210" s="98">
        <v>15</v>
      </c>
      <c r="CW210" s="98">
        <v>8</v>
      </c>
      <c r="CX210" s="98">
        <v>2</v>
      </c>
      <c r="CY210" s="98">
        <v>9</v>
      </c>
      <c r="CZ210" s="98">
        <v>5</v>
      </c>
      <c r="DA210" s="433">
        <f t="shared" si="132"/>
        <v>208</v>
      </c>
      <c r="DB210" s="137">
        <v>3</v>
      </c>
      <c r="DC210" s="98">
        <v>2</v>
      </c>
      <c r="DD210" s="98">
        <v>7</v>
      </c>
      <c r="DE210" s="98">
        <v>3</v>
      </c>
      <c r="DF210" s="98">
        <v>2</v>
      </c>
      <c r="DG210" s="98">
        <v>2</v>
      </c>
      <c r="DH210" s="98">
        <v>2</v>
      </c>
      <c r="DI210" s="98">
        <v>10</v>
      </c>
      <c r="DJ210" s="98">
        <v>10</v>
      </c>
      <c r="DK210" s="98">
        <v>0</v>
      </c>
      <c r="DL210" s="98">
        <v>0</v>
      </c>
      <c r="DM210" s="549">
        <f t="shared" si="135"/>
        <v>165</v>
      </c>
      <c r="DN210" s="485">
        <f t="shared" si="136"/>
        <v>203</v>
      </c>
      <c r="DO210" s="474">
        <f t="shared" si="137"/>
        <v>41</v>
      </c>
      <c r="DP210" s="357">
        <f t="shared" si="134"/>
        <v>-79.802955665024626</v>
      </c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  <c r="EF210" s="231"/>
      <c r="EG210" s="231"/>
      <c r="EH210" s="231"/>
      <c r="EI210" s="231"/>
      <c r="EJ210" s="231"/>
      <c r="EK210" s="231"/>
      <c r="EL210" s="231"/>
      <c r="EM210" s="231"/>
    </row>
    <row r="211" spans="1:143" ht="20.100000000000001" customHeight="1" thickBot="1" x14ac:dyDescent="0.3">
      <c r="A211" s="536"/>
      <c r="B211" s="68" t="s">
        <v>40</v>
      </c>
      <c r="C211" s="161"/>
      <c r="D211" s="60">
        <v>0</v>
      </c>
      <c r="E211" s="61">
        <v>0</v>
      </c>
      <c r="F211" s="61">
        <v>0</v>
      </c>
      <c r="G211" s="61">
        <v>6</v>
      </c>
      <c r="H211" s="61">
        <v>3</v>
      </c>
      <c r="I211" s="61">
        <v>9</v>
      </c>
      <c r="J211" s="61">
        <v>11</v>
      </c>
      <c r="K211" s="61">
        <v>8</v>
      </c>
      <c r="L211" s="61">
        <v>12</v>
      </c>
      <c r="M211" s="62">
        <v>3</v>
      </c>
      <c r="N211" s="62">
        <v>14</v>
      </c>
      <c r="O211" s="63">
        <v>12</v>
      </c>
      <c r="P211" s="80">
        <v>78</v>
      </c>
      <c r="Q211" s="46">
        <v>9</v>
      </c>
      <c r="R211" s="32">
        <v>6</v>
      </c>
      <c r="S211" s="32">
        <v>18</v>
      </c>
      <c r="T211" s="32">
        <v>4</v>
      </c>
      <c r="U211" s="32">
        <v>10</v>
      </c>
      <c r="V211" s="32">
        <v>76</v>
      </c>
      <c r="W211" s="32">
        <v>15</v>
      </c>
      <c r="X211" s="32">
        <v>12</v>
      </c>
      <c r="Y211" s="32">
        <v>12</v>
      </c>
      <c r="Z211" s="32">
        <v>3</v>
      </c>
      <c r="AA211" s="32">
        <v>19</v>
      </c>
      <c r="AB211" s="64">
        <v>13</v>
      </c>
      <c r="AC211" s="24">
        <v>197</v>
      </c>
      <c r="AD211" s="46">
        <v>10</v>
      </c>
      <c r="AE211" s="32">
        <v>5</v>
      </c>
      <c r="AF211" s="32">
        <v>9</v>
      </c>
      <c r="AG211" s="32">
        <v>1</v>
      </c>
      <c r="AH211" s="32">
        <v>6</v>
      </c>
      <c r="AI211" s="32">
        <v>5</v>
      </c>
      <c r="AJ211" s="32">
        <v>16</v>
      </c>
      <c r="AK211" s="32">
        <v>10</v>
      </c>
      <c r="AL211" s="32">
        <v>5</v>
      </c>
      <c r="AM211" s="32">
        <v>4</v>
      </c>
      <c r="AN211" s="32">
        <v>4</v>
      </c>
      <c r="AO211" s="47">
        <v>8</v>
      </c>
      <c r="AP211" s="32">
        <v>11</v>
      </c>
      <c r="AQ211" s="32">
        <v>9</v>
      </c>
      <c r="AR211" s="32">
        <v>36</v>
      </c>
      <c r="AS211" s="32">
        <v>30</v>
      </c>
      <c r="AT211" s="32">
        <v>54</v>
      </c>
      <c r="AU211" s="32">
        <v>25</v>
      </c>
      <c r="AV211" s="32">
        <v>9</v>
      </c>
      <c r="AW211" s="32">
        <v>32</v>
      </c>
      <c r="AX211" s="32">
        <v>7</v>
      </c>
      <c r="AY211" s="32">
        <v>22</v>
      </c>
      <c r="AZ211" s="32">
        <v>4</v>
      </c>
      <c r="BA211" s="47">
        <v>0</v>
      </c>
      <c r="BB211" s="46">
        <v>0</v>
      </c>
      <c r="BC211" s="32">
        <v>2</v>
      </c>
      <c r="BD211" s="32">
        <v>1</v>
      </c>
      <c r="BE211" s="32">
        <v>5</v>
      </c>
      <c r="BF211" s="32">
        <v>0</v>
      </c>
      <c r="BG211" s="32">
        <v>0</v>
      </c>
      <c r="BH211" s="32">
        <v>3</v>
      </c>
      <c r="BI211" s="32">
        <v>1</v>
      </c>
      <c r="BJ211" s="32">
        <v>1</v>
      </c>
      <c r="BK211" s="32">
        <v>3</v>
      </c>
      <c r="BL211" s="32">
        <v>30</v>
      </c>
      <c r="BM211" s="32">
        <v>0</v>
      </c>
      <c r="BN211" s="437">
        <f t="shared" si="217"/>
        <v>46</v>
      </c>
      <c r="BO211" s="32">
        <v>0</v>
      </c>
      <c r="BP211" s="32">
        <v>0</v>
      </c>
      <c r="BQ211" s="32">
        <v>0</v>
      </c>
      <c r="BR211" s="32">
        <v>0</v>
      </c>
      <c r="BS211" s="32">
        <v>0</v>
      </c>
      <c r="BT211" s="32">
        <v>0</v>
      </c>
      <c r="BU211" s="32">
        <v>0</v>
      </c>
      <c r="BV211" s="32">
        <v>0</v>
      </c>
      <c r="BW211" s="244">
        <v>0</v>
      </c>
      <c r="BX211" s="244">
        <v>0</v>
      </c>
      <c r="BY211" s="244">
        <v>0</v>
      </c>
      <c r="BZ211" s="244">
        <v>0</v>
      </c>
      <c r="CA211" s="397">
        <f t="shared" si="215"/>
        <v>0</v>
      </c>
      <c r="CB211" s="243">
        <v>0</v>
      </c>
      <c r="CC211" s="244">
        <v>0</v>
      </c>
      <c r="CD211" s="244">
        <v>0</v>
      </c>
      <c r="CE211" s="244">
        <v>0</v>
      </c>
      <c r="CF211" s="244">
        <v>0</v>
      </c>
      <c r="CG211" s="244">
        <v>0</v>
      </c>
      <c r="CH211" s="244">
        <v>0</v>
      </c>
      <c r="CI211" s="244">
        <v>0</v>
      </c>
      <c r="CJ211" s="244">
        <v>0</v>
      </c>
      <c r="CK211" s="244">
        <v>0</v>
      </c>
      <c r="CL211" s="244">
        <v>0</v>
      </c>
      <c r="CM211" s="245">
        <v>0</v>
      </c>
      <c r="CN211" s="397">
        <f t="shared" si="216"/>
        <v>0</v>
      </c>
      <c r="CO211" s="244">
        <v>0</v>
      </c>
      <c r="CP211" s="244">
        <v>0</v>
      </c>
      <c r="CQ211" s="244">
        <v>0</v>
      </c>
      <c r="CR211" s="244">
        <v>0</v>
      </c>
      <c r="CS211" s="244">
        <v>0</v>
      </c>
      <c r="CT211" s="244">
        <v>0</v>
      </c>
      <c r="CU211" s="244">
        <v>0</v>
      </c>
      <c r="CV211" s="244">
        <v>0</v>
      </c>
      <c r="CW211" s="244">
        <v>0</v>
      </c>
      <c r="CX211" s="244">
        <v>0</v>
      </c>
      <c r="CY211" s="244">
        <v>0</v>
      </c>
      <c r="CZ211" s="244">
        <v>0</v>
      </c>
      <c r="DA211" s="397">
        <f t="shared" si="132"/>
        <v>0</v>
      </c>
      <c r="DB211" s="243">
        <v>0</v>
      </c>
      <c r="DC211" s="244">
        <v>0</v>
      </c>
      <c r="DD211" s="244">
        <v>0</v>
      </c>
      <c r="DE211" s="244">
        <v>4</v>
      </c>
      <c r="DF211" s="244">
        <v>0</v>
      </c>
      <c r="DG211" s="244">
        <v>0</v>
      </c>
      <c r="DH211" s="244">
        <v>0</v>
      </c>
      <c r="DI211" s="244">
        <v>1</v>
      </c>
      <c r="DJ211" s="244">
        <v>0</v>
      </c>
      <c r="DK211" s="244">
        <v>0</v>
      </c>
      <c r="DL211" s="244">
        <v>0</v>
      </c>
      <c r="DM211" s="101">
        <f t="shared" si="135"/>
        <v>0</v>
      </c>
      <c r="DN211" s="500">
        <f t="shared" si="136"/>
        <v>0</v>
      </c>
      <c r="DO211" s="503">
        <f t="shared" si="137"/>
        <v>5</v>
      </c>
      <c r="DP211" s="359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  <c r="EF211" s="231"/>
      <c r="EG211" s="231"/>
      <c r="EH211" s="231"/>
      <c r="EI211" s="231"/>
      <c r="EJ211" s="231"/>
      <c r="EK211" s="231"/>
      <c r="EL211" s="231"/>
      <c r="EM211" s="231"/>
    </row>
    <row r="212" spans="1:143" s="65" customFormat="1" ht="20.100000000000001" customHeight="1" thickBot="1" x14ac:dyDescent="0.3">
      <c r="A212" s="536"/>
      <c r="B212" s="154" t="s">
        <v>46</v>
      </c>
      <c r="C212" s="301"/>
      <c r="D212" s="302"/>
      <c r="E212" s="302"/>
      <c r="F212" s="302"/>
      <c r="G212" s="73"/>
      <c r="H212" s="73"/>
      <c r="I212" s="73"/>
      <c r="J212" s="73"/>
      <c r="K212" s="73"/>
      <c r="L212" s="73"/>
      <c r="M212" s="73"/>
      <c r="N212" s="73"/>
      <c r="O212" s="73"/>
      <c r="P212" s="104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283">
        <v>0.80438438922485167</v>
      </c>
      <c r="AE212" s="283">
        <v>0.82016746543761188</v>
      </c>
      <c r="AF212" s="283">
        <v>0.87475981078402532</v>
      </c>
      <c r="AG212" s="283">
        <v>0.90440384846449373</v>
      </c>
      <c r="AH212" s="283">
        <v>0.88650602609136964</v>
      </c>
      <c r="AI212" s="283">
        <v>0.82767573396366068</v>
      </c>
      <c r="AJ212" s="283">
        <v>0.81755557294867476</v>
      </c>
      <c r="AK212" s="283">
        <v>0.88080924273929861</v>
      </c>
      <c r="AL212" s="283">
        <v>0.84424248494332521</v>
      </c>
      <c r="AM212" s="283"/>
      <c r="AN212" s="283"/>
      <c r="AO212" s="283"/>
      <c r="AP212" s="283"/>
      <c r="AQ212" s="283"/>
      <c r="AR212" s="283"/>
      <c r="AS212" s="308"/>
      <c r="AT212" s="308"/>
      <c r="AU212" s="308"/>
      <c r="AV212" s="308"/>
      <c r="AW212" s="308"/>
      <c r="AX212" s="308"/>
      <c r="AY212" s="308"/>
      <c r="AZ212" s="308"/>
      <c r="BA212" s="308"/>
      <c r="BB212" s="308"/>
      <c r="BC212" s="308"/>
      <c r="BD212" s="308"/>
      <c r="BE212" s="308"/>
      <c r="BF212" s="283"/>
      <c r="BG212" s="283"/>
      <c r="BH212" s="283"/>
      <c r="BI212" s="283"/>
      <c r="BJ212" s="283"/>
      <c r="BK212" s="283"/>
      <c r="BL212" s="283"/>
      <c r="BM212" s="283"/>
      <c r="BN212" s="283"/>
      <c r="BO212" s="308"/>
      <c r="BP212" s="283"/>
      <c r="BQ212" s="346"/>
      <c r="BR212" s="283"/>
      <c r="BS212" s="283"/>
      <c r="BT212" s="283"/>
      <c r="BU212" s="283"/>
      <c r="BV212" s="346"/>
      <c r="BW212" s="346"/>
      <c r="BX212" s="283"/>
      <c r="BY212" s="283"/>
      <c r="BZ212" s="283"/>
      <c r="CA212" s="283"/>
      <c r="CB212" s="346"/>
      <c r="CC212" s="346"/>
      <c r="CD212" s="283"/>
      <c r="CE212" s="283"/>
      <c r="CF212" s="283"/>
      <c r="CG212" s="283"/>
      <c r="CH212" s="283"/>
      <c r="CI212" s="283"/>
      <c r="CJ212" s="283"/>
      <c r="CK212" s="283"/>
      <c r="CL212" s="346"/>
      <c r="CM212" s="283"/>
      <c r="CN212" s="283"/>
      <c r="CO212" s="283"/>
      <c r="CP212" s="283"/>
      <c r="CQ212" s="283"/>
      <c r="CR212" s="283"/>
      <c r="CS212" s="283"/>
      <c r="CT212" s="283"/>
      <c r="CU212" s="283"/>
      <c r="CV212" s="283"/>
      <c r="CW212" s="283"/>
      <c r="CX212" s="283"/>
      <c r="CY212" s="283"/>
      <c r="CZ212" s="283"/>
      <c r="DA212" s="283"/>
      <c r="DB212" s="283"/>
      <c r="DC212" s="283"/>
      <c r="DD212" s="283"/>
      <c r="DE212" s="283"/>
      <c r="DF212" s="283"/>
      <c r="DG212" s="283"/>
      <c r="DH212" s="283"/>
      <c r="DI212" s="283"/>
      <c r="DJ212" s="283"/>
      <c r="DK212" s="283"/>
      <c r="DL212" s="283"/>
      <c r="DM212" s="73"/>
      <c r="DN212" s="485"/>
      <c r="DO212" s="566"/>
      <c r="DP212" s="104"/>
      <c r="DQ212" s="231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  <c r="EF212" s="231"/>
      <c r="EG212" s="231"/>
      <c r="EH212" s="231"/>
      <c r="EI212" s="231"/>
      <c r="EJ212" s="231"/>
      <c r="EK212" s="231"/>
      <c r="EL212" s="231"/>
      <c r="EM212" s="231"/>
    </row>
    <row r="213" spans="1:143" s="65" customFormat="1" ht="20.100000000000001" customHeight="1" thickBot="1" x14ac:dyDescent="0.35">
      <c r="A213" s="536"/>
      <c r="B213" s="325"/>
      <c r="C213" s="319" t="s">
        <v>111</v>
      </c>
      <c r="D213" s="331">
        <f t="shared" ref="D213:BP213" si="218">+D215+D220</f>
        <v>5346.6279847622</v>
      </c>
      <c r="E213" s="332">
        <f t="shared" si="218"/>
        <v>4865.6271330841</v>
      </c>
      <c r="F213" s="332">
        <f t="shared" si="218"/>
        <v>5582.5454357357994</v>
      </c>
      <c r="G213" s="332">
        <f t="shared" si="218"/>
        <v>5690.8196619967002</v>
      </c>
      <c r="H213" s="332">
        <f t="shared" si="218"/>
        <v>5530.6164756172002</v>
      </c>
      <c r="I213" s="332">
        <f t="shared" si="218"/>
        <v>5842.8661677214004</v>
      </c>
      <c r="J213" s="332">
        <f t="shared" si="218"/>
        <v>6232.6279533445004</v>
      </c>
      <c r="K213" s="332">
        <f t="shared" si="218"/>
        <v>5691.7005660244004</v>
      </c>
      <c r="L213" s="332">
        <f t="shared" si="218"/>
        <v>6270.0936372356</v>
      </c>
      <c r="M213" s="332">
        <f t="shared" si="218"/>
        <v>6671.1919460294994</v>
      </c>
      <c r="N213" s="332">
        <f t="shared" si="218"/>
        <v>6317.4489549281006</v>
      </c>
      <c r="O213" s="333">
        <f t="shared" si="218"/>
        <v>7368.5558973838997</v>
      </c>
      <c r="P213" s="332">
        <f t="shared" si="218"/>
        <v>71410.721813863405</v>
      </c>
      <c r="Q213" s="331">
        <f t="shared" si="218"/>
        <v>5577.2651304556002</v>
      </c>
      <c r="R213" s="332">
        <f t="shared" si="218"/>
        <v>5133.4075020283999</v>
      </c>
      <c r="S213" s="332">
        <f t="shared" si="218"/>
        <v>6543.1861252623003</v>
      </c>
      <c r="T213" s="332">
        <f t="shared" si="218"/>
        <v>6362.8269593332998</v>
      </c>
      <c r="U213" s="332">
        <f t="shared" si="218"/>
        <v>6168.499285723</v>
      </c>
      <c r="V213" s="332">
        <f t="shared" si="218"/>
        <v>6019.7340569047992</v>
      </c>
      <c r="W213" s="332">
        <f t="shared" si="218"/>
        <v>5909.1083809593001</v>
      </c>
      <c r="X213" s="332">
        <f t="shared" si="218"/>
        <v>6207.9754072627002</v>
      </c>
      <c r="Y213" s="332">
        <f t="shared" si="218"/>
        <v>6325.4857058688003</v>
      </c>
      <c r="Z213" s="332">
        <f t="shared" si="218"/>
        <v>6190.0213669481</v>
      </c>
      <c r="AA213" s="332">
        <f t="shared" si="218"/>
        <v>6494.3145805243003</v>
      </c>
      <c r="AB213" s="333">
        <f t="shared" si="218"/>
        <v>8451.2172208110005</v>
      </c>
      <c r="AC213" s="332">
        <f t="shared" si="218"/>
        <v>75383.041722081602</v>
      </c>
      <c r="AD213" s="331">
        <f t="shared" si="218"/>
        <v>6064.1745955865999</v>
      </c>
      <c r="AE213" s="332">
        <f t="shared" si="218"/>
        <v>6302.8665782199987</v>
      </c>
      <c r="AF213" s="332">
        <f t="shared" si="218"/>
        <v>7037.8087822738853</v>
      </c>
      <c r="AG213" s="332">
        <f t="shared" si="218"/>
        <v>7225.9210169191983</v>
      </c>
      <c r="AH213" s="332">
        <f t="shared" si="218"/>
        <v>8057.0161080302996</v>
      </c>
      <c r="AI213" s="332">
        <f t="shared" si="218"/>
        <v>7143.2579350795668</v>
      </c>
      <c r="AJ213" s="332">
        <f t="shared" si="218"/>
        <v>8279.9914906954073</v>
      </c>
      <c r="AK213" s="332">
        <f t="shared" si="218"/>
        <v>7699.4441704957007</v>
      </c>
      <c r="AL213" s="332">
        <f t="shared" si="218"/>
        <v>7499.5717075845005</v>
      </c>
      <c r="AM213" s="332">
        <f t="shared" si="218"/>
        <v>7303.9955867654007</v>
      </c>
      <c r="AN213" s="332">
        <f t="shared" si="218"/>
        <v>6865.9876089039881</v>
      </c>
      <c r="AO213" s="333">
        <f t="shared" si="218"/>
        <v>8913.0363225155997</v>
      </c>
      <c r="AP213" s="332">
        <f t="shared" si="218"/>
        <v>7123.4716170479996</v>
      </c>
      <c r="AQ213" s="332">
        <f t="shared" si="218"/>
        <v>6176.8804031033997</v>
      </c>
      <c r="AR213" s="332">
        <f t="shared" si="218"/>
        <v>7420.9765971381994</v>
      </c>
      <c r="AS213" s="332">
        <f t="shared" si="218"/>
        <v>7836.4528887225997</v>
      </c>
      <c r="AT213" s="332">
        <f t="shared" si="218"/>
        <v>8486.8141764764005</v>
      </c>
      <c r="AU213" s="332">
        <f t="shared" si="218"/>
        <v>6850.090335737601</v>
      </c>
      <c r="AV213" s="332">
        <f t="shared" si="218"/>
        <v>8214.4316276698009</v>
      </c>
      <c r="AW213" s="332">
        <f t="shared" si="218"/>
        <v>8021.3245841564003</v>
      </c>
      <c r="AX213" s="332">
        <f t="shared" si="218"/>
        <v>6847.1623160063991</v>
      </c>
      <c r="AY213" s="332">
        <f t="shared" si="218"/>
        <v>8542.4184556895998</v>
      </c>
      <c r="AZ213" s="332">
        <f t="shared" si="218"/>
        <v>7539.7432710285993</v>
      </c>
      <c r="BA213" s="332">
        <f t="shared" si="218"/>
        <v>9526.1417693092008</v>
      </c>
      <c r="BB213" s="331">
        <f t="shared" si="218"/>
        <v>8175.2354746230003</v>
      </c>
      <c r="BC213" s="332">
        <f t="shared" si="218"/>
        <v>6231.4473130702008</v>
      </c>
      <c r="BD213" s="332">
        <f t="shared" si="218"/>
        <v>7085.1302310217998</v>
      </c>
      <c r="BE213" s="332">
        <f t="shared" si="218"/>
        <v>8695.9810290276</v>
      </c>
      <c r="BF213" s="332">
        <f t="shared" si="218"/>
        <v>8183.3291461079998</v>
      </c>
      <c r="BG213" s="332">
        <f t="shared" si="218"/>
        <v>7424.9912561948004</v>
      </c>
      <c r="BH213" s="332">
        <f t="shared" si="218"/>
        <v>8218.2743729188005</v>
      </c>
      <c r="BI213" s="332">
        <f t="shared" si="218"/>
        <v>7473.3983149067999</v>
      </c>
      <c r="BJ213" s="332">
        <f t="shared" si="218"/>
        <v>7530.1666437563999</v>
      </c>
      <c r="BK213" s="332">
        <f t="shared" si="218"/>
        <v>8571.5698208350004</v>
      </c>
      <c r="BL213" s="332">
        <f t="shared" si="218"/>
        <v>7726.2195423379999</v>
      </c>
      <c r="BM213" s="333">
        <f t="shared" si="218"/>
        <v>10234.226095205398</v>
      </c>
      <c r="BN213" s="444">
        <f>SUM(BB213:BM213)</f>
        <v>95549.969240005797</v>
      </c>
      <c r="BO213" s="331">
        <f t="shared" si="218"/>
        <v>8245.3302193408017</v>
      </c>
      <c r="BP213" s="332">
        <f t="shared" si="218"/>
        <v>6699.482637819</v>
      </c>
      <c r="BQ213" s="332">
        <f t="shared" ref="BQ213:BY213" si="219">+BQ215+BQ220</f>
        <v>7038.9244314107991</v>
      </c>
      <c r="BR213" s="332">
        <f t="shared" si="219"/>
        <v>8740.0340666953998</v>
      </c>
      <c r="BS213" s="332">
        <f t="shared" si="219"/>
        <v>8257.412920109</v>
      </c>
      <c r="BT213" s="332">
        <f t="shared" si="219"/>
        <v>7425.8004967792003</v>
      </c>
      <c r="BU213" s="332">
        <f t="shared" si="219"/>
        <v>9983.7892344998018</v>
      </c>
      <c r="BV213" s="332">
        <f t="shared" si="219"/>
        <v>8004.1807872922</v>
      </c>
      <c r="BW213" s="332">
        <f t="shared" si="219"/>
        <v>8071.0699507253994</v>
      </c>
      <c r="BX213" s="332">
        <f t="shared" si="219"/>
        <v>9045.065383593399</v>
      </c>
      <c r="BY213" s="332">
        <f t="shared" si="219"/>
        <v>7716.1416292451995</v>
      </c>
      <c r="BZ213" s="333">
        <f t="shared" ref="BZ213:CL213" si="220">+BZ215+BZ220</f>
        <v>10639.884614233999</v>
      </c>
      <c r="CA213" s="444">
        <f>SUM(BO213:BZ213)</f>
        <v>99867.11637174421</v>
      </c>
      <c r="CB213" s="331">
        <f t="shared" si="220"/>
        <v>7716.369539061001</v>
      </c>
      <c r="CC213" s="332">
        <f t="shared" si="220"/>
        <v>6138.5304445011998</v>
      </c>
      <c r="CD213" s="332">
        <f t="shared" si="220"/>
        <v>7697.5132325352006</v>
      </c>
      <c r="CE213" s="332">
        <f t="shared" si="220"/>
        <v>8833.8120219911998</v>
      </c>
      <c r="CF213" s="332">
        <f t="shared" si="220"/>
        <v>7755.9302820874</v>
      </c>
      <c r="CG213" s="332">
        <f t="shared" ref="CG213:CH213" si="221">+CG215+CG220</f>
        <v>8070.6604925987995</v>
      </c>
      <c r="CH213" s="332">
        <f t="shared" si="221"/>
        <v>7440.9820989026002</v>
      </c>
      <c r="CI213" s="332">
        <f t="shared" si="220"/>
        <v>6944.8230265124002</v>
      </c>
      <c r="CJ213" s="332">
        <f t="shared" si="220"/>
        <v>7259.7404354620003</v>
      </c>
      <c r="CK213" s="332">
        <f t="shared" si="220"/>
        <v>8073.8267754926001</v>
      </c>
      <c r="CL213" s="332">
        <f t="shared" si="220"/>
        <v>7182.9155399548008</v>
      </c>
      <c r="CM213" s="333">
        <f t="shared" ref="CM213:DJ213" si="222">+CM215+CM220</f>
        <v>10684.7354228028</v>
      </c>
      <c r="CN213" s="444">
        <f>SUM(CB213:CM213)</f>
        <v>93799.839311902004</v>
      </c>
      <c r="CO213" s="332">
        <f t="shared" si="222"/>
        <v>6986.3160900546</v>
      </c>
      <c r="CP213" s="332">
        <f t="shared" si="222"/>
        <v>6284.8711499102001</v>
      </c>
      <c r="CQ213" s="332">
        <f t="shared" si="222"/>
        <v>7359.0115466900006</v>
      </c>
      <c r="CR213" s="332">
        <f t="shared" si="222"/>
        <v>7662.2827787677998</v>
      </c>
      <c r="CS213" s="332">
        <f t="shared" si="222"/>
        <v>7472.1243663828</v>
      </c>
      <c r="CT213" s="332">
        <f t="shared" si="222"/>
        <v>7479.0635628206001</v>
      </c>
      <c r="CU213" s="332">
        <f t="shared" si="222"/>
        <v>6736.8815804114001</v>
      </c>
      <c r="CV213" s="332">
        <f t="shared" si="222"/>
        <v>7236.0082641319996</v>
      </c>
      <c r="CW213" s="332">
        <f t="shared" si="222"/>
        <v>6885.5180575761997</v>
      </c>
      <c r="CX213" s="332">
        <f t="shared" si="222"/>
        <v>6719.719280716</v>
      </c>
      <c r="CY213" s="332">
        <f t="shared" si="222"/>
        <v>6907.1747503614015</v>
      </c>
      <c r="CZ213" s="332">
        <f t="shared" si="222"/>
        <v>8592.7434320960001</v>
      </c>
      <c r="DA213" s="444">
        <f t="shared" ref="DA213:DA232" si="223">SUM(CO213:CZ213)</f>
        <v>86321.714859918997</v>
      </c>
      <c r="DB213" s="331">
        <f t="shared" si="222"/>
        <v>6238.0576723486001</v>
      </c>
      <c r="DC213" s="332">
        <f t="shared" si="222"/>
        <v>5311.1436857200006</v>
      </c>
      <c r="DD213" s="332">
        <f t="shared" si="222"/>
        <v>7367.3982938946001</v>
      </c>
      <c r="DE213" s="332">
        <f t="shared" si="222"/>
        <v>6688.9698657073995</v>
      </c>
      <c r="DF213" s="332">
        <f t="shared" si="222"/>
        <v>7888.8491891642007</v>
      </c>
      <c r="DG213" s="332">
        <f t="shared" si="222"/>
        <v>7242.5202188754001</v>
      </c>
      <c r="DH213" s="332">
        <f t="shared" si="222"/>
        <v>6783.5632090827994</v>
      </c>
      <c r="DI213" s="332">
        <f t="shared" si="222"/>
        <v>6939.312601353</v>
      </c>
      <c r="DJ213" s="332">
        <f t="shared" si="222"/>
        <v>6579.3384021768015</v>
      </c>
      <c r="DK213" s="332">
        <f t="shared" ref="DK213:DL213" si="224">+DK215+DK220</f>
        <v>7234.1347202218003</v>
      </c>
      <c r="DL213" s="332">
        <f t="shared" si="224"/>
        <v>6747.8678569726007</v>
      </c>
      <c r="DM213" s="331">
        <f>SUM($CB213:$CL213)</f>
        <v>83115.103889099206</v>
      </c>
      <c r="DN213" s="388">
        <f>SUM($CO213:$CY213)</f>
        <v>77728.971427822995</v>
      </c>
      <c r="DO213" s="389">
        <f>SUM($DB213:$DL213)</f>
        <v>75021.15571551719</v>
      </c>
      <c r="DP213" s="543">
        <f t="shared" ref="DP213:DP218" si="225">((DO213/DN213)-1)*100</f>
        <v>-3.4836633787444504</v>
      </c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  <c r="EF213" s="231"/>
      <c r="EG213" s="231"/>
      <c r="EH213" s="231"/>
      <c r="EI213" s="231"/>
      <c r="EJ213" s="231"/>
      <c r="EK213" s="231"/>
      <c r="EL213" s="231"/>
      <c r="EM213" s="231"/>
    </row>
    <row r="214" spans="1:143" ht="20.100000000000001" customHeight="1" x14ac:dyDescent="0.25">
      <c r="A214" s="536"/>
      <c r="B214" s="28" t="s">
        <v>60</v>
      </c>
      <c r="C214" s="408"/>
      <c r="D214" s="30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09"/>
      <c r="P214" s="420"/>
      <c r="Q214" s="310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311"/>
      <c r="AC214" s="9"/>
      <c r="AD214" s="312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311"/>
      <c r="AP214" s="313">
        <v>40909</v>
      </c>
      <c r="AQ214" s="314">
        <v>40940</v>
      </c>
      <c r="AR214" s="313">
        <v>40969</v>
      </c>
      <c r="AS214" s="314">
        <v>41000</v>
      </c>
      <c r="AT214" s="313">
        <v>41030</v>
      </c>
      <c r="AU214" s="314">
        <v>41061</v>
      </c>
      <c r="AV214" s="313">
        <v>41091</v>
      </c>
      <c r="AW214" s="314">
        <v>41122</v>
      </c>
      <c r="AX214" s="314">
        <v>41153</v>
      </c>
      <c r="AY214" s="314">
        <v>41183</v>
      </c>
      <c r="AZ214" s="314">
        <v>41214</v>
      </c>
      <c r="BA214" s="314">
        <v>41244</v>
      </c>
      <c r="BB214" s="315">
        <v>41275</v>
      </c>
      <c r="BC214" s="314">
        <v>41306</v>
      </c>
      <c r="BD214" s="314">
        <v>41334</v>
      </c>
      <c r="BE214" s="314">
        <v>41365</v>
      </c>
      <c r="BF214" s="314">
        <v>41395</v>
      </c>
      <c r="BG214" s="314">
        <v>41426</v>
      </c>
      <c r="BH214" s="314">
        <v>41456</v>
      </c>
      <c r="BI214" s="314">
        <v>41487</v>
      </c>
      <c r="BJ214" s="314">
        <v>41518</v>
      </c>
      <c r="BK214" s="314">
        <v>41548</v>
      </c>
      <c r="BL214" s="314">
        <v>41579</v>
      </c>
      <c r="BM214" s="423">
        <v>41609</v>
      </c>
      <c r="BN214" s="445"/>
      <c r="BO214" s="315">
        <v>41640</v>
      </c>
      <c r="BP214" s="314">
        <v>41671</v>
      </c>
      <c r="BQ214" s="314">
        <v>41699</v>
      </c>
      <c r="BR214" s="314">
        <v>41730</v>
      </c>
      <c r="BS214" s="314">
        <v>41760</v>
      </c>
      <c r="BT214" s="314">
        <v>41791</v>
      </c>
      <c r="BU214" s="314">
        <v>41821</v>
      </c>
      <c r="BV214" s="314">
        <v>41852</v>
      </c>
      <c r="BW214" s="313"/>
      <c r="BX214" s="313"/>
      <c r="BY214" s="313"/>
      <c r="BZ214" s="431"/>
      <c r="CA214" s="561"/>
      <c r="CB214" s="424"/>
      <c r="CC214" s="313"/>
      <c r="CD214" s="313"/>
      <c r="CE214" s="313"/>
      <c r="CF214" s="313"/>
      <c r="CG214" s="313"/>
      <c r="CH214" s="313"/>
      <c r="CI214" s="313"/>
      <c r="CJ214" s="313"/>
      <c r="CK214" s="313"/>
      <c r="CL214" s="313"/>
      <c r="CM214" s="431"/>
      <c r="CN214" s="561"/>
      <c r="CO214" s="313"/>
      <c r="CP214" s="313"/>
      <c r="CQ214" s="313"/>
      <c r="CR214" s="313"/>
      <c r="CS214" s="313"/>
      <c r="CT214" s="313"/>
      <c r="CU214" s="313"/>
      <c r="CV214" s="313"/>
      <c r="CW214" s="313"/>
      <c r="CX214" s="313"/>
      <c r="CY214" s="313"/>
      <c r="CZ214" s="313"/>
      <c r="DA214" s="561">
        <f t="shared" si="223"/>
        <v>0</v>
      </c>
      <c r="DB214" s="424"/>
      <c r="DC214" s="313"/>
      <c r="DD214" s="313"/>
      <c r="DE214" s="313"/>
      <c r="DF214" s="313"/>
      <c r="DG214" s="313"/>
      <c r="DH214" s="313"/>
      <c r="DI214" s="313"/>
      <c r="DJ214" s="313"/>
      <c r="DK214" s="313"/>
      <c r="DL214" s="313"/>
      <c r="DM214" s="602"/>
      <c r="DN214" s="497"/>
      <c r="DO214" s="499"/>
      <c r="DP214" s="358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  <c r="EF214" s="231"/>
      <c r="EG214" s="231"/>
      <c r="EH214" s="231"/>
      <c r="EI214" s="231"/>
      <c r="EJ214" s="231"/>
      <c r="EK214" s="231"/>
      <c r="EL214" s="231"/>
      <c r="EM214" s="231"/>
    </row>
    <row r="215" spans="1:143" s="38" customFormat="1" ht="20.100000000000001" customHeight="1" thickBot="1" x14ac:dyDescent="0.3">
      <c r="A215" s="536"/>
      <c r="B215" s="617" t="s">
        <v>49</v>
      </c>
      <c r="C215" s="620"/>
      <c r="D215" s="101">
        <f t="shared" ref="D215:BP215" si="226">SUM(D216:D218)</f>
        <v>3844.3602825300004</v>
      </c>
      <c r="E215" s="24">
        <f t="shared" si="226"/>
        <v>3486.19452697</v>
      </c>
      <c r="F215" s="24">
        <f t="shared" si="226"/>
        <v>3910.2526416600003</v>
      </c>
      <c r="G215" s="24">
        <f t="shared" si="226"/>
        <v>3983.71065172</v>
      </c>
      <c r="H215" s="24">
        <f t="shared" si="226"/>
        <v>3640.9952158400001</v>
      </c>
      <c r="I215" s="24">
        <f t="shared" si="226"/>
        <v>3858.9726897</v>
      </c>
      <c r="J215" s="24">
        <f t="shared" si="226"/>
        <v>4108.8802667</v>
      </c>
      <c r="K215" s="24">
        <f t="shared" si="226"/>
        <v>3888.5557145700004</v>
      </c>
      <c r="L215" s="24">
        <f t="shared" si="226"/>
        <v>4425.3230260199998</v>
      </c>
      <c r="M215" s="24">
        <f t="shared" si="226"/>
        <v>4668.7771934399998</v>
      </c>
      <c r="N215" s="24">
        <f t="shared" si="226"/>
        <v>4392.0750246000007</v>
      </c>
      <c r="O215" s="102">
        <f t="shared" si="226"/>
        <v>5305.3788000499999</v>
      </c>
      <c r="P215" s="24">
        <f t="shared" si="226"/>
        <v>49513.476033799998</v>
      </c>
      <c r="Q215" s="101">
        <f t="shared" si="226"/>
        <v>3942.6046813400003</v>
      </c>
      <c r="R215" s="24">
        <f t="shared" si="226"/>
        <v>3724.3562629400003</v>
      </c>
      <c r="S215" s="24">
        <f t="shared" si="226"/>
        <v>4764.4867709700002</v>
      </c>
      <c r="T215" s="24">
        <f t="shared" si="226"/>
        <v>4338.1262761899998</v>
      </c>
      <c r="U215" s="24">
        <f t="shared" si="226"/>
        <v>4189.3359614000001</v>
      </c>
      <c r="V215" s="24">
        <f t="shared" si="226"/>
        <v>4137.31866137</v>
      </c>
      <c r="W215" s="24">
        <f t="shared" si="226"/>
        <v>4122.8429933899997</v>
      </c>
      <c r="X215" s="24">
        <f t="shared" si="226"/>
        <v>4481.8160501399998</v>
      </c>
      <c r="Y215" s="24">
        <f t="shared" si="226"/>
        <v>4692.7963618800004</v>
      </c>
      <c r="Z215" s="24">
        <f t="shared" si="226"/>
        <v>4588.5951585700004</v>
      </c>
      <c r="AA215" s="24">
        <f t="shared" si="226"/>
        <v>4727.3836349100002</v>
      </c>
      <c r="AB215" s="102">
        <f t="shared" si="226"/>
        <v>6270.3457984200004</v>
      </c>
      <c r="AC215" s="24">
        <f t="shared" si="226"/>
        <v>53980.008611520003</v>
      </c>
      <c r="AD215" s="101">
        <f t="shared" si="226"/>
        <v>4626.3805682700004</v>
      </c>
      <c r="AE215" s="24">
        <f t="shared" si="226"/>
        <v>4983.7037740999995</v>
      </c>
      <c r="AF215" s="24">
        <f t="shared" si="226"/>
        <v>5522.7572527600005</v>
      </c>
      <c r="AG215" s="24">
        <f t="shared" si="226"/>
        <v>5230.7055551499998</v>
      </c>
      <c r="AH215" s="24">
        <f t="shared" si="226"/>
        <v>5711.8677845499997</v>
      </c>
      <c r="AI215" s="24">
        <f t="shared" si="226"/>
        <v>5356.4636704500008</v>
      </c>
      <c r="AJ215" s="24">
        <f t="shared" si="226"/>
        <v>6452.479788900001</v>
      </c>
      <c r="AK215" s="24">
        <f t="shared" si="226"/>
        <v>5708.3379421600002</v>
      </c>
      <c r="AL215" s="24">
        <f t="shared" si="226"/>
        <v>5699.0585548199997</v>
      </c>
      <c r="AM215" s="24">
        <f t="shared" si="226"/>
        <v>5399.1159766400006</v>
      </c>
      <c r="AN215" s="24">
        <f t="shared" si="226"/>
        <v>5152.4091880799997</v>
      </c>
      <c r="AO215" s="102">
        <f t="shared" si="226"/>
        <v>6852.2382316900002</v>
      </c>
      <c r="AP215" s="24">
        <f t="shared" si="226"/>
        <v>5671.8979370999996</v>
      </c>
      <c r="AQ215" s="24">
        <f t="shared" si="226"/>
        <v>4643.1292438399996</v>
      </c>
      <c r="AR215" s="24">
        <f t="shared" si="226"/>
        <v>5619.9325921499994</v>
      </c>
      <c r="AS215" s="24">
        <f t="shared" si="226"/>
        <v>5698.6080665199997</v>
      </c>
      <c r="AT215" s="24">
        <f t="shared" si="226"/>
        <v>6036.9372201999995</v>
      </c>
      <c r="AU215" s="24">
        <f t="shared" si="226"/>
        <v>5057.6399056400005</v>
      </c>
      <c r="AV215" s="24">
        <f t="shared" si="226"/>
        <v>6532.6236455400003</v>
      </c>
      <c r="AW215" s="24">
        <f t="shared" si="226"/>
        <v>6413.2653283100008</v>
      </c>
      <c r="AX215" s="24">
        <f t="shared" si="226"/>
        <v>5477.2064674499998</v>
      </c>
      <c r="AY215" s="24">
        <f t="shared" si="226"/>
        <v>6714.30961045</v>
      </c>
      <c r="AZ215" s="24">
        <f t="shared" si="226"/>
        <v>6032.0932708099999</v>
      </c>
      <c r="BA215" s="24">
        <f t="shared" si="226"/>
        <v>7750.4135320500009</v>
      </c>
      <c r="BB215" s="101">
        <f t="shared" si="226"/>
        <v>6659.8447804699999</v>
      </c>
      <c r="BC215" s="24">
        <f t="shared" si="226"/>
        <v>4944.0422155000006</v>
      </c>
      <c r="BD215" s="24">
        <f t="shared" si="226"/>
        <v>5727.7919160499996</v>
      </c>
      <c r="BE215" s="24">
        <f t="shared" si="226"/>
        <v>6855.2450791999991</v>
      </c>
      <c r="BF215" s="24">
        <f t="shared" si="226"/>
        <v>6058.1990774099995</v>
      </c>
      <c r="BG215" s="24">
        <f t="shared" si="226"/>
        <v>5563.5050787600003</v>
      </c>
      <c r="BH215" s="24">
        <f t="shared" si="226"/>
        <v>6457.55279479</v>
      </c>
      <c r="BI215" s="24">
        <f t="shared" si="226"/>
        <v>5983.9548035999997</v>
      </c>
      <c r="BJ215" s="24">
        <f t="shared" si="226"/>
        <v>5979.5972749100001</v>
      </c>
      <c r="BK215" s="24">
        <f t="shared" si="226"/>
        <v>6787.6908709400004</v>
      </c>
      <c r="BL215" s="24">
        <f t="shared" si="226"/>
        <v>6177.7909012499995</v>
      </c>
      <c r="BM215" s="102">
        <f t="shared" si="226"/>
        <v>8408.4662955499989</v>
      </c>
      <c r="BN215" s="23">
        <f>SUM(BB215:BM215)</f>
        <v>75603.681088429992</v>
      </c>
      <c r="BO215" s="101">
        <f t="shared" si="226"/>
        <v>6766.6438369900006</v>
      </c>
      <c r="BP215" s="24">
        <f t="shared" si="226"/>
        <v>5615.2124845799999</v>
      </c>
      <c r="BQ215" s="24">
        <f t="shared" ref="BQ215:BY215" si="227">SUM(BQ216:BQ218)</f>
        <v>5812.0283637099992</v>
      </c>
      <c r="BR215" s="24">
        <f t="shared" si="227"/>
        <v>7069.44850976</v>
      </c>
      <c r="BS215" s="24">
        <f t="shared" si="227"/>
        <v>6467.8529922400003</v>
      </c>
      <c r="BT215" s="24">
        <f t="shared" si="227"/>
        <v>5808.4242154499998</v>
      </c>
      <c r="BU215" s="24">
        <f t="shared" si="227"/>
        <v>8298.9133952000011</v>
      </c>
      <c r="BV215" s="24">
        <f t="shared" si="227"/>
        <v>6650.3570894599998</v>
      </c>
      <c r="BW215" s="24">
        <f t="shared" si="227"/>
        <v>6761.8761395399997</v>
      </c>
      <c r="BX215" s="24">
        <f t="shared" si="227"/>
        <v>7529.3402428999998</v>
      </c>
      <c r="BY215" s="24">
        <f t="shared" si="227"/>
        <v>6313.1166184899994</v>
      </c>
      <c r="BZ215" s="102">
        <f t="shared" ref="BZ215:CL215" si="228">SUM(BZ216:BZ218)</f>
        <v>8853.4783261199991</v>
      </c>
      <c r="CA215" s="25">
        <f>SUM(BO215:BZ215)</f>
        <v>81946.692214440001</v>
      </c>
      <c r="CB215" s="101">
        <f t="shared" si="228"/>
        <v>6596.3446734300005</v>
      </c>
      <c r="CC215" s="24">
        <f t="shared" si="228"/>
        <v>5228.4228063299997</v>
      </c>
      <c r="CD215" s="24">
        <f t="shared" si="228"/>
        <v>6614.9200531500001</v>
      </c>
      <c r="CE215" s="24">
        <f t="shared" si="228"/>
        <v>7492.6957562599991</v>
      </c>
      <c r="CF215" s="24">
        <f t="shared" si="228"/>
        <v>6402.8919354399995</v>
      </c>
      <c r="CG215" s="24">
        <f t="shared" ref="CG215:CH215" si="229">SUM(CG216:CG218)</f>
        <v>6645.3449047599997</v>
      </c>
      <c r="CH215" s="24">
        <f t="shared" si="229"/>
        <v>6334.9233422200004</v>
      </c>
      <c r="CI215" s="24">
        <f t="shared" si="228"/>
        <v>5926.3813839499999</v>
      </c>
      <c r="CJ215" s="24">
        <f t="shared" si="228"/>
        <v>6234.2657743700001</v>
      </c>
      <c r="CK215" s="24">
        <f t="shared" si="228"/>
        <v>6819.5506255699993</v>
      </c>
      <c r="CL215" s="24">
        <f t="shared" si="228"/>
        <v>6144.8676103200005</v>
      </c>
      <c r="CM215" s="102">
        <f t="shared" ref="CM215:DJ215" si="230">SUM(CM216:CM218)</f>
        <v>9281.2980494900003</v>
      </c>
      <c r="CN215" s="23">
        <f>SUM(CB215:CM215)</f>
        <v>79721.90691528999</v>
      </c>
      <c r="CO215" s="24">
        <f t="shared" si="230"/>
        <v>6062.9676833200001</v>
      </c>
      <c r="CP215" s="24">
        <f t="shared" si="230"/>
        <v>5509.9389737900001</v>
      </c>
      <c r="CQ215" s="24">
        <f t="shared" si="230"/>
        <v>6408.7930660800002</v>
      </c>
      <c r="CR215" s="24">
        <f t="shared" si="230"/>
        <v>6801.4414083900001</v>
      </c>
      <c r="CS215" s="24">
        <f t="shared" si="230"/>
        <v>6410.4396427000001</v>
      </c>
      <c r="CT215" s="24">
        <f t="shared" si="230"/>
        <v>6476.0578746900001</v>
      </c>
      <c r="CU215" s="24">
        <f t="shared" si="230"/>
        <v>5928.2949617100003</v>
      </c>
      <c r="CV215" s="24">
        <f t="shared" si="230"/>
        <v>6382.4153620399993</v>
      </c>
      <c r="CW215" s="24">
        <f t="shared" si="230"/>
        <v>6149.5885171</v>
      </c>
      <c r="CX215" s="24">
        <f t="shared" si="230"/>
        <v>5990.0971402799996</v>
      </c>
      <c r="CY215" s="24">
        <f t="shared" si="230"/>
        <v>6205.1945416400013</v>
      </c>
      <c r="CZ215" s="24">
        <f t="shared" si="230"/>
        <v>7743.5521639399994</v>
      </c>
      <c r="DA215" s="23">
        <f t="shared" si="223"/>
        <v>76068.781335680003</v>
      </c>
      <c r="DB215" s="101">
        <f t="shared" si="230"/>
        <v>5635.8658635299998</v>
      </c>
      <c r="DC215" s="24">
        <f t="shared" si="230"/>
        <v>4649.1060121500004</v>
      </c>
      <c r="DD215" s="24">
        <f t="shared" si="230"/>
        <v>6459.7538471799999</v>
      </c>
      <c r="DE215" s="24">
        <f t="shared" si="230"/>
        <v>5964.9687681799996</v>
      </c>
      <c r="DF215" s="24">
        <f t="shared" si="230"/>
        <v>6208.8138170400007</v>
      </c>
      <c r="DG215" s="24">
        <f t="shared" si="230"/>
        <v>6275.6686914700003</v>
      </c>
      <c r="DH215" s="24">
        <f t="shared" si="230"/>
        <v>5991.4860550999992</v>
      </c>
      <c r="DI215" s="24">
        <f t="shared" si="230"/>
        <v>6137.2970939199995</v>
      </c>
      <c r="DJ215" s="24">
        <f t="shared" si="230"/>
        <v>5867.183531390001</v>
      </c>
      <c r="DK215" s="24">
        <f t="shared" ref="DK215:DL215" si="231">SUM(DK216:DK218)</f>
        <v>6265.11154498</v>
      </c>
      <c r="DL215" s="24">
        <f t="shared" si="231"/>
        <v>5984.9182771900005</v>
      </c>
      <c r="DM215" s="101">
        <f>SUM($CB215:$CL215)</f>
        <v>70440.608865799994</v>
      </c>
      <c r="DN215" s="500">
        <f>SUM($CO215:$CY215)</f>
        <v>68325.229171740008</v>
      </c>
      <c r="DO215" s="503">
        <f>SUM($DB215:$DL215)</f>
        <v>65440.173502130005</v>
      </c>
      <c r="DP215" s="359">
        <f t="shared" si="225"/>
        <v>-4.2225334690912275</v>
      </c>
      <c r="DQ215" s="231"/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  <c r="EF215" s="231"/>
      <c r="EG215" s="231"/>
      <c r="EH215" s="231"/>
      <c r="EI215" s="231"/>
      <c r="EJ215" s="231"/>
      <c r="EK215" s="231"/>
      <c r="EL215" s="231"/>
      <c r="EM215" s="231"/>
    </row>
    <row r="216" spans="1:143" ht="20.100000000000001" customHeight="1" x14ac:dyDescent="0.25">
      <c r="A216" s="536"/>
      <c r="B216" s="284" t="s">
        <v>36</v>
      </c>
      <c r="C216" s="410"/>
      <c r="D216" s="52">
        <v>2704.2727363600002</v>
      </c>
      <c r="E216" s="26">
        <v>2450.09060206</v>
      </c>
      <c r="F216" s="26">
        <v>2846.1494643400001</v>
      </c>
      <c r="G216" s="26">
        <v>2753.3242117899999</v>
      </c>
      <c r="H216" s="26">
        <v>2619.8976497899998</v>
      </c>
      <c r="I216" s="26">
        <v>2651.7422641100002</v>
      </c>
      <c r="J216" s="26">
        <v>2933.6485753100001</v>
      </c>
      <c r="K216" s="26">
        <v>2758.3608585900001</v>
      </c>
      <c r="L216" s="26">
        <v>3222.1161796599999</v>
      </c>
      <c r="M216" s="26">
        <v>3306.57579992</v>
      </c>
      <c r="N216" s="26">
        <v>3051.1638513400003</v>
      </c>
      <c r="O216" s="76">
        <v>3583.81115778</v>
      </c>
      <c r="P216" s="111">
        <v>34881.153351050001</v>
      </c>
      <c r="Q216" s="45">
        <v>2871.6216772100001</v>
      </c>
      <c r="R216" s="31">
        <v>2799.1190035900004</v>
      </c>
      <c r="S216" s="31">
        <v>3608.7582450500004</v>
      </c>
      <c r="T216" s="31">
        <v>3237.2076050999999</v>
      </c>
      <c r="U216" s="31">
        <v>3004.8384983600004</v>
      </c>
      <c r="V216" s="31">
        <v>3299.9479305899999</v>
      </c>
      <c r="W216" s="31">
        <v>3287.0122201999998</v>
      </c>
      <c r="X216" s="31">
        <v>3466.5254378300001</v>
      </c>
      <c r="Y216" s="31">
        <v>3658.5373609499998</v>
      </c>
      <c r="Z216" s="31">
        <v>3627.4430324800001</v>
      </c>
      <c r="AA216" s="31">
        <v>3643.7891665900001</v>
      </c>
      <c r="AB216" s="158">
        <v>4304.9127265200004</v>
      </c>
      <c r="AC216" s="111">
        <v>40809.712904470005</v>
      </c>
      <c r="AD216" s="52">
        <v>3596.9744800900003</v>
      </c>
      <c r="AE216" s="26">
        <v>3831.4284025399998</v>
      </c>
      <c r="AF216" s="26">
        <v>4252.4174538300003</v>
      </c>
      <c r="AG216" s="26">
        <v>4151.8009689099999</v>
      </c>
      <c r="AH216" s="26">
        <v>4456.8379858199996</v>
      </c>
      <c r="AI216" s="26">
        <v>4178.0590182800006</v>
      </c>
      <c r="AJ216" s="26">
        <v>4615.6950155100003</v>
      </c>
      <c r="AK216" s="26">
        <v>4281.90336639</v>
      </c>
      <c r="AL216" s="26">
        <v>4330.5834237999998</v>
      </c>
      <c r="AM216" s="26">
        <v>3975.33848089</v>
      </c>
      <c r="AN216" s="26">
        <v>3934.4837325999997</v>
      </c>
      <c r="AO216" s="76">
        <v>4748.2051259</v>
      </c>
      <c r="AP216" s="31">
        <v>4216.08052391</v>
      </c>
      <c r="AQ216" s="31">
        <v>3605.1508649899997</v>
      </c>
      <c r="AR216" s="31">
        <v>4265.6164113300001</v>
      </c>
      <c r="AS216" s="31">
        <v>4266.8703065099999</v>
      </c>
      <c r="AT216" s="31">
        <v>4617.2962608500002</v>
      </c>
      <c r="AU216" s="31">
        <v>3741.2234930300001</v>
      </c>
      <c r="AV216" s="31">
        <v>4644.4769675100006</v>
      </c>
      <c r="AW216" s="31">
        <v>4941.1675200500003</v>
      </c>
      <c r="AX216" s="31">
        <v>4085.8709032600004</v>
      </c>
      <c r="AY216" s="31">
        <v>4979.68749923</v>
      </c>
      <c r="AZ216" s="31">
        <v>4536.2860582200001</v>
      </c>
      <c r="BA216" s="31">
        <v>4977.7942688800003</v>
      </c>
      <c r="BB216" s="52">
        <v>4864.0070425699996</v>
      </c>
      <c r="BC216" s="26">
        <v>3801.5984368899999</v>
      </c>
      <c r="BD216" s="26">
        <v>4085.3701500000002</v>
      </c>
      <c r="BE216" s="26">
        <v>4984.2992660800001</v>
      </c>
      <c r="BF216" s="26">
        <v>4550.8012742600004</v>
      </c>
      <c r="BG216" s="26">
        <v>4136.8157342600007</v>
      </c>
      <c r="BH216" s="26">
        <v>4684.14370762</v>
      </c>
      <c r="BI216" s="26">
        <v>4374.2258053800006</v>
      </c>
      <c r="BJ216" s="26">
        <v>4350.3311496300003</v>
      </c>
      <c r="BK216" s="26">
        <v>4912.9388802700005</v>
      </c>
      <c r="BL216" s="26">
        <v>4348.9133432899998</v>
      </c>
      <c r="BM216" s="76">
        <v>5314.0579453999999</v>
      </c>
      <c r="BN216" s="443">
        <f>SUM(BB216:BM216)</f>
        <v>54407.502735650007</v>
      </c>
      <c r="BO216" s="52">
        <v>4754.6722100200004</v>
      </c>
      <c r="BP216" s="26">
        <v>4165.0945804399998</v>
      </c>
      <c r="BQ216" s="26">
        <v>4520.1385625299999</v>
      </c>
      <c r="BR216" s="26">
        <v>5320.7420679099996</v>
      </c>
      <c r="BS216" s="26">
        <v>4983.9661588999998</v>
      </c>
      <c r="BT216" s="26">
        <v>4375.31129134</v>
      </c>
      <c r="BU216" s="26">
        <v>6620.7194856800006</v>
      </c>
      <c r="BV216" s="26">
        <v>4352.5931923400003</v>
      </c>
      <c r="BW216" s="98">
        <v>4974.5366557799998</v>
      </c>
      <c r="BX216" s="98">
        <v>5403.5522455800001</v>
      </c>
      <c r="BY216" s="98">
        <v>4486.7816060499999</v>
      </c>
      <c r="BZ216" s="241">
        <v>5757.2243553199996</v>
      </c>
      <c r="CA216" s="562">
        <f>SUM(BO216:BZ216)</f>
        <v>59715.332411889998</v>
      </c>
      <c r="CB216" s="137">
        <v>4777.3009260500003</v>
      </c>
      <c r="CC216" s="98">
        <v>4013.3280486599997</v>
      </c>
      <c r="CD216" s="98">
        <v>4833.6678401199997</v>
      </c>
      <c r="CE216" s="98">
        <v>5460.6109716899991</v>
      </c>
      <c r="CF216" s="98">
        <v>4749.2318952899996</v>
      </c>
      <c r="CG216" s="98">
        <v>4984.0589481699999</v>
      </c>
      <c r="CH216" s="98">
        <v>4696.4306120399997</v>
      </c>
      <c r="CI216" s="98">
        <v>4422.4202699899997</v>
      </c>
      <c r="CJ216" s="98">
        <v>4552.2345322900001</v>
      </c>
      <c r="CK216" s="98">
        <v>4953.2394885799995</v>
      </c>
      <c r="CL216" s="98">
        <v>4675.7538101700002</v>
      </c>
      <c r="CM216" s="241">
        <v>5967.2397903599995</v>
      </c>
      <c r="CN216" s="433">
        <f>SUM(CB216:CM216)</f>
        <v>58085.517133409994</v>
      </c>
      <c r="CO216" s="98">
        <v>4551.7889395000002</v>
      </c>
      <c r="CP216" s="98">
        <v>4313.7278796999999</v>
      </c>
      <c r="CQ216" s="98">
        <v>4617.67836334</v>
      </c>
      <c r="CR216" s="98">
        <v>5308.22632608</v>
      </c>
      <c r="CS216" s="98">
        <v>4907.8350017399998</v>
      </c>
      <c r="CT216" s="98">
        <v>4874.0957504500002</v>
      </c>
      <c r="CU216" s="98">
        <v>4333.1714648999996</v>
      </c>
      <c r="CV216" s="98">
        <v>4791.9407597299996</v>
      </c>
      <c r="CW216" s="98">
        <v>4501.9810317000001</v>
      </c>
      <c r="CX216" s="98">
        <v>4303.4503618299996</v>
      </c>
      <c r="CY216" s="98">
        <v>4649.2344303100008</v>
      </c>
      <c r="CZ216" s="98">
        <v>5231.6173061499994</v>
      </c>
      <c r="DA216" s="433">
        <f t="shared" si="223"/>
        <v>56384.747615430009</v>
      </c>
      <c r="DB216" s="137">
        <v>4323.6907485900001</v>
      </c>
      <c r="DC216" s="98">
        <v>3479.2419021300002</v>
      </c>
      <c r="DD216" s="98">
        <v>4839.6267403599995</v>
      </c>
      <c r="DE216" s="98">
        <v>4518.15034681</v>
      </c>
      <c r="DF216" s="98">
        <v>4716.6751751000002</v>
      </c>
      <c r="DG216" s="98">
        <v>4764.0974555100001</v>
      </c>
      <c r="DH216" s="98">
        <v>4458.9600982799993</v>
      </c>
      <c r="DI216" s="98">
        <v>4573.7495439899994</v>
      </c>
      <c r="DJ216" s="98">
        <v>4202.6487390500006</v>
      </c>
      <c r="DK216" s="98">
        <v>4644.1748642299999</v>
      </c>
      <c r="DL216" s="98">
        <v>4402.7503539999998</v>
      </c>
      <c r="DM216" s="548">
        <f>SUM($CB216:$CL216)</f>
        <v>52118.277343049995</v>
      </c>
      <c r="DN216" s="497">
        <f>SUM($CO216:$CY216)</f>
        <v>51153.130309280008</v>
      </c>
      <c r="DO216" s="499">
        <f>SUM($DB216:$DL216)</f>
        <v>48923.765968049993</v>
      </c>
      <c r="DP216" s="360">
        <f t="shared" si="225"/>
        <v>-4.3582168437218289</v>
      </c>
      <c r="DV216" s="231"/>
      <c r="DW216" s="231"/>
      <c r="DX216" s="231"/>
      <c r="DY216" s="231"/>
      <c r="DZ216" s="231"/>
      <c r="EA216" s="231"/>
      <c r="EB216" s="231"/>
      <c r="EC216" s="231"/>
      <c r="ED216" s="231"/>
      <c r="EE216" s="231"/>
      <c r="EF216" s="231"/>
      <c r="EG216" s="231"/>
      <c r="EH216" s="231"/>
      <c r="EI216" s="231"/>
      <c r="EJ216" s="231"/>
      <c r="EK216" s="231"/>
      <c r="EL216" s="231"/>
      <c r="EM216" s="231"/>
    </row>
    <row r="217" spans="1:143" ht="20.100000000000001" customHeight="1" x14ac:dyDescent="0.25">
      <c r="A217" s="536"/>
      <c r="B217" s="59" t="s">
        <v>37</v>
      </c>
      <c r="C217" s="13"/>
      <c r="D217" s="52">
        <v>743.34899952000001</v>
      </c>
      <c r="E217" s="26">
        <v>551.86034308000001</v>
      </c>
      <c r="F217" s="26">
        <v>620.49535205999996</v>
      </c>
      <c r="G217" s="26">
        <v>641.17728482000007</v>
      </c>
      <c r="H217" s="26">
        <v>590.86667695000006</v>
      </c>
      <c r="I217" s="26">
        <v>629.56897638999999</v>
      </c>
      <c r="J217" s="26">
        <v>682.99584594000009</v>
      </c>
      <c r="K217" s="26">
        <v>600.95522884000002</v>
      </c>
      <c r="L217" s="26">
        <v>657.70655549000003</v>
      </c>
      <c r="M217" s="26">
        <v>823.34001250999995</v>
      </c>
      <c r="N217" s="26">
        <v>869.47097371000007</v>
      </c>
      <c r="O217" s="76">
        <v>1182.80208305</v>
      </c>
      <c r="P217" s="80">
        <v>8594.5883323599992</v>
      </c>
      <c r="Q217" s="52">
        <v>722.36401263000005</v>
      </c>
      <c r="R217" s="26">
        <v>497.35122699999999</v>
      </c>
      <c r="S217" s="26">
        <v>739.22564266999996</v>
      </c>
      <c r="T217" s="26">
        <v>670.0609188200001</v>
      </c>
      <c r="U217" s="26">
        <v>724.47100389000002</v>
      </c>
      <c r="V217" s="26">
        <v>436.76943949999998</v>
      </c>
      <c r="W217" s="26">
        <v>510.45960599</v>
      </c>
      <c r="X217" s="26">
        <v>661.41017644999999</v>
      </c>
      <c r="Y217" s="26">
        <v>591.73238212000001</v>
      </c>
      <c r="Z217" s="26">
        <v>636.64765629999999</v>
      </c>
      <c r="AA217" s="26">
        <v>742.34120826999992</v>
      </c>
      <c r="AB217" s="159">
        <v>1372.4986506600001</v>
      </c>
      <c r="AC217" s="80">
        <v>8305.3319242999987</v>
      </c>
      <c r="AD217" s="52">
        <v>723.07389824999996</v>
      </c>
      <c r="AE217" s="26">
        <v>657.8731679199999</v>
      </c>
      <c r="AF217" s="26">
        <v>696.42069871000001</v>
      </c>
      <c r="AG217" s="26">
        <v>644.66106754999998</v>
      </c>
      <c r="AH217" s="26">
        <v>699.69991877999996</v>
      </c>
      <c r="AI217" s="26">
        <v>689.26763538</v>
      </c>
      <c r="AJ217" s="26">
        <v>894.86092960000008</v>
      </c>
      <c r="AK217" s="26">
        <v>894.30809276000002</v>
      </c>
      <c r="AL217" s="26">
        <v>905.54445955999995</v>
      </c>
      <c r="AM217" s="26">
        <v>903.95431660999998</v>
      </c>
      <c r="AN217" s="26">
        <v>815.76523927999995</v>
      </c>
      <c r="AO217" s="76">
        <v>1598.8593762</v>
      </c>
      <c r="AP217" s="26">
        <v>912.59292260000007</v>
      </c>
      <c r="AQ217" s="26">
        <v>649.56583044000001</v>
      </c>
      <c r="AR217" s="26">
        <v>808.40303540000002</v>
      </c>
      <c r="AS217" s="26">
        <v>660.72257542</v>
      </c>
      <c r="AT217" s="26">
        <v>938.12368749999996</v>
      </c>
      <c r="AU217" s="26">
        <v>810.71077676000004</v>
      </c>
      <c r="AV217" s="26">
        <v>948.68603117999999</v>
      </c>
      <c r="AW217" s="26">
        <v>983.65331665999997</v>
      </c>
      <c r="AX217" s="26">
        <v>869.86681675</v>
      </c>
      <c r="AY217" s="26">
        <v>1084.5676165899999</v>
      </c>
      <c r="AZ217" s="26">
        <v>1047.4959149700001</v>
      </c>
      <c r="BA217" s="26">
        <v>2097.2363532700001</v>
      </c>
      <c r="BB217" s="52">
        <v>1245.0658316400002</v>
      </c>
      <c r="BC217" s="26">
        <v>729.56234826000002</v>
      </c>
      <c r="BD217" s="26">
        <v>942.08171433000007</v>
      </c>
      <c r="BE217" s="26">
        <v>1225.1938000599998</v>
      </c>
      <c r="BF217" s="26">
        <v>994.66714953999997</v>
      </c>
      <c r="BG217" s="26">
        <v>924.41446121000001</v>
      </c>
      <c r="BH217" s="26">
        <v>1127.25603815</v>
      </c>
      <c r="BI217" s="26">
        <v>1052.71837043</v>
      </c>
      <c r="BJ217" s="26">
        <v>1048.8910974099999</v>
      </c>
      <c r="BK217" s="26">
        <v>1219.5989604000001</v>
      </c>
      <c r="BL217" s="26">
        <v>1175.2773338</v>
      </c>
      <c r="BM217" s="76">
        <v>2436.21250663</v>
      </c>
      <c r="BN217" s="443">
        <f>SUM(BB217:BM217)</f>
        <v>14120.93961186</v>
      </c>
      <c r="BO217" s="52">
        <v>1549.1230235399998</v>
      </c>
      <c r="BP217" s="26">
        <v>995.90339767</v>
      </c>
      <c r="BQ217" s="26">
        <v>832.69680930999994</v>
      </c>
      <c r="BR217" s="26">
        <v>1103.16771943</v>
      </c>
      <c r="BS217" s="26">
        <v>983.54292969000005</v>
      </c>
      <c r="BT217" s="26">
        <v>920.62933267999995</v>
      </c>
      <c r="BU217" s="26">
        <v>1256.24933106</v>
      </c>
      <c r="BV217" s="26">
        <v>1148.88194856</v>
      </c>
      <c r="BW217" s="98">
        <v>1207.00140784</v>
      </c>
      <c r="BX217" s="98">
        <v>1488.12670368</v>
      </c>
      <c r="BY217" s="98">
        <v>1318.18928729</v>
      </c>
      <c r="BZ217" s="241">
        <v>2468.8930167399999</v>
      </c>
      <c r="CA217" s="433">
        <f t="shared" ref="CA217:CA218" si="232">SUM(BO217:BZ217)</f>
        <v>15272.404907490001</v>
      </c>
      <c r="CB217" s="137">
        <v>1184.9927853900001</v>
      </c>
      <c r="CC217" s="98">
        <v>796.86278252</v>
      </c>
      <c r="CD217" s="98">
        <v>1273.2687363099999</v>
      </c>
      <c r="CE217" s="98">
        <v>1362.7696635299999</v>
      </c>
      <c r="CF217" s="98">
        <v>1063.31140615</v>
      </c>
      <c r="CG217" s="98">
        <v>961.89268373000004</v>
      </c>
      <c r="CH217" s="98">
        <v>957.61743136000007</v>
      </c>
      <c r="CI217" s="98">
        <v>875.80243636</v>
      </c>
      <c r="CJ217" s="98">
        <v>1053.7487433700001</v>
      </c>
      <c r="CK217" s="98">
        <v>1209.58761392</v>
      </c>
      <c r="CL217" s="98">
        <v>919.28658833000009</v>
      </c>
      <c r="CM217" s="241">
        <v>2489.1770913099999</v>
      </c>
      <c r="CN217" s="433">
        <f t="shared" ref="CN217:CN218" si="233">SUM(CB217:CM217)</f>
        <v>14148.317962280002</v>
      </c>
      <c r="CO217" s="98">
        <v>836.88344305999999</v>
      </c>
      <c r="CP217" s="98">
        <v>685.99362267999993</v>
      </c>
      <c r="CQ217" s="98">
        <v>1073.7041565700001</v>
      </c>
      <c r="CR217" s="98">
        <v>951.41904602</v>
      </c>
      <c r="CS217" s="98">
        <v>850.07370436999997</v>
      </c>
      <c r="CT217" s="98">
        <v>958.18355265000002</v>
      </c>
      <c r="CU217" s="98">
        <v>959.76068062000002</v>
      </c>
      <c r="CV217" s="98">
        <v>961.35078800999997</v>
      </c>
      <c r="CW217" s="98">
        <v>1013.01906436</v>
      </c>
      <c r="CX217" s="98">
        <v>1048.3196423700001</v>
      </c>
      <c r="CY217" s="98">
        <v>1002.66733363</v>
      </c>
      <c r="CZ217" s="98">
        <v>1827.2195566400001</v>
      </c>
      <c r="DA217" s="433">
        <f t="shared" si="223"/>
        <v>12168.594590980003</v>
      </c>
      <c r="DB217" s="137">
        <v>769.76160619000007</v>
      </c>
      <c r="DC217" s="98">
        <v>723.98109299999999</v>
      </c>
      <c r="DD217" s="98">
        <v>1061.65789756</v>
      </c>
      <c r="DE217" s="98">
        <v>783.37295655999992</v>
      </c>
      <c r="DF217" s="98">
        <v>943.70160233000001</v>
      </c>
      <c r="DG217" s="98">
        <v>944.48298819000001</v>
      </c>
      <c r="DH217" s="98">
        <v>1009.1720656699999</v>
      </c>
      <c r="DI217" s="98">
        <v>1025.2229293299999</v>
      </c>
      <c r="DJ217" s="98">
        <v>1081.0451307200001</v>
      </c>
      <c r="DK217" s="98">
        <v>1027.52215007</v>
      </c>
      <c r="DL217" s="98">
        <v>1079.9368647599999</v>
      </c>
      <c r="DM217" s="549">
        <f>SUM($CB217:$CL217)</f>
        <v>11659.140870970001</v>
      </c>
      <c r="DN217" s="485">
        <f>SUM($CO217:$CY217)</f>
        <v>10341.375034340002</v>
      </c>
      <c r="DO217" s="474">
        <f>SUM($DB217:$DL217)</f>
        <v>10449.857284380001</v>
      </c>
      <c r="DP217" s="357">
        <f t="shared" si="225"/>
        <v>1.049011854610904</v>
      </c>
      <c r="DV217" s="231"/>
      <c r="DW217" s="231"/>
      <c r="DX217" s="231"/>
      <c r="DY217" s="231"/>
      <c r="DZ217" s="231"/>
      <c r="EA217" s="231"/>
      <c r="EB217" s="231"/>
      <c r="EC217" s="231"/>
      <c r="ED217" s="231"/>
      <c r="EE217" s="231"/>
      <c r="EF217" s="231"/>
      <c r="EG217" s="231"/>
      <c r="EH217" s="231"/>
      <c r="EI217" s="231"/>
      <c r="EJ217" s="231"/>
      <c r="EK217" s="231"/>
      <c r="EL217" s="231"/>
      <c r="EM217" s="231"/>
    </row>
    <row r="218" spans="1:143" ht="20.100000000000001" customHeight="1" thickBot="1" x14ac:dyDescent="0.3">
      <c r="A218" s="536"/>
      <c r="B218" s="59" t="s">
        <v>38</v>
      </c>
      <c r="C218" s="13"/>
      <c r="D218" s="52">
        <v>396.73854664999999</v>
      </c>
      <c r="E218" s="26">
        <v>484.24358182999998</v>
      </c>
      <c r="F218" s="26">
        <v>443.60782525999997</v>
      </c>
      <c r="G218" s="26">
        <v>589.20915510999998</v>
      </c>
      <c r="H218" s="26">
        <v>430.23088910000001</v>
      </c>
      <c r="I218" s="26">
        <v>577.66144919999999</v>
      </c>
      <c r="J218" s="26">
        <v>492.23584545</v>
      </c>
      <c r="K218" s="26">
        <v>529.23962714000004</v>
      </c>
      <c r="L218" s="26">
        <v>545.50029086999996</v>
      </c>
      <c r="M218" s="26">
        <v>538.86138100999995</v>
      </c>
      <c r="N218" s="26">
        <v>471.44019954999999</v>
      </c>
      <c r="O218" s="76">
        <v>538.76555922</v>
      </c>
      <c r="P218" s="80">
        <v>6037.7343503899992</v>
      </c>
      <c r="Q218" s="46">
        <v>348.61899149999999</v>
      </c>
      <c r="R218" s="32">
        <v>427.88603235000005</v>
      </c>
      <c r="S218" s="32">
        <v>416.50288325000002</v>
      </c>
      <c r="T218" s="32">
        <v>430.85775226999999</v>
      </c>
      <c r="U218" s="32">
        <v>460.02645914999999</v>
      </c>
      <c r="V218" s="32">
        <v>400.60129128</v>
      </c>
      <c r="W218" s="32">
        <v>325.3711672</v>
      </c>
      <c r="X218" s="32">
        <v>353.88043586000003</v>
      </c>
      <c r="Y218" s="32">
        <v>442.52661881</v>
      </c>
      <c r="Z218" s="32">
        <v>324.50446979000003</v>
      </c>
      <c r="AA218" s="32">
        <v>341.25326004999999</v>
      </c>
      <c r="AB218" s="64">
        <v>592.93442124000001</v>
      </c>
      <c r="AC218" s="24">
        <v>4864.9637827500001</v>
      </c>
      <c r="AD218" s="52">
        <v>306.33218993000003</v>
      </c>
      <c r="AE218" s="26">
        <v>494.40220363999998</v>
      </c>
      <c r="AF218" s="26">
        <v>573.91910022000002</v>
      </c>
      <c r="AG218" s="26">
        <v>434.24351868999997</v>
      </c>
      <c r="AH218" s="26">
        <v>555.32987995000008</v>
      </c>
      <c r="AI218" s="26">
        <v>489.13701679000002</v>
      </c>
      <c r="AJ218" s="26">
        <v>941.92384378999998</v>
      </c>
      <c r="AK218" s="26">
        <v>532.12648301000002</v>
      </c>
      <c r="AL218" s="26">
        <v>462.93067145999999</v>
      </c>
      <c r="AM218" s="26">
        <v>519.82317913999998</v>
      </c>
      <c r="AN218" s="26">
        <v>402.16021619999998</v>
      </c>
      <c r="AO218" s="76">
        <v>505.17372958999999</v>
      </c>
      <c r="AP218" s="32">
        <v>543.22449059000007</v>
      </c>
      <c r="AQ218" s="32">
        <v>388.41254841</v>
      </c>
      <c r="AR218" s="32">
        <v>545.91314541999998</v>
      </c>
      <c r="AS218" s="32">
        <v>771.01518458999999</v>
      </c>
      <c r="AT218" s="32">
        <v>481.51727185000004</v>
      </c>
      <c r="AU218" s="32">
        <v>505.70563585000002</v>
      </c>
      <c r="AV218" s="32">
        <v>939.46064684999999</v>
      </c>
      <c r="AW218" s="32">
        <v>488.44449160000005</v>
      </c>
      <c r="AX218" s="32">
        <v>521.46874744000002</v>
      </c>
      <c r="AY218" s="32">
        <v>650.05449463000002</v>
      </c>
      <c r="AZ218" s="32">
        <v>448.31129762</v>
      </c>
      <c r="BA218" s="32">
        <v>675.38290989999996</v>
      </c>
      <c r="BB218" s="46">
        <v>550.77190626000004</v>
      </c>
      <c r="BC218" s="26">
        <v>412.88143035000002</v>
      </c>
      <c r="BD218" s="26">
        <v>700.34005172000002</v>
      </c>
      <c r="BE218" s="26">
        <v>645.75201305999997</v>
      </c>
      <c r="BF218" s="26">
        <v>512.73065360999999</v>
      </c>
      <c r="BG218" s="26">
        <v>502.27488329000005</v>
      </c>
      <c r="BH218" s="26">
        <v>646.15304902000003</v>
      </c>
      <c r="BI218" s="26">
        <v>557.01062778999994</v>
      </c>
      <c r="BJ218" s="26">
        <v>580.37502787000005</v>
      </c>
      <c r="BK218" s="26">
        <v>655.15303026999993</v>
      </c>
      <c r="BL218" s="26">
        <v>653.60022415999993</v>
      </c>
      <c r="BM218" s="76">
        <v>658.19584351999993</v>
      </c>
      <c r="BN218" s="443">
        <f>SUM(BB218:BM218)</f>
        <v>7075.2387409200001</v>
      </c>
      <c r="BO218" s="46">
        <v>462.84860343000003</v>
      </c>
      <c r="BP218" s="32">
        <v>454.21450647</v>
      </c>
      <c r="BQ218" s="32">
        <v>459.19299187000001</v>
      </c>
      <c r="BR218" s="32">
        <v>645.53872242</v>
      </c>
      <c r="BS218" s="32">
        <v>500.34390364999996</v>
      </c>
      <c r="BT218" s="32">
        <v>512.48359143000005</v>
      </c>
      <c r="BU218" s="32">
        <v>421.94457846</v>
      </c>
      <c r="BV218" s="32">
        <v>1148.88194856</v>
      </c>
      <c r="BW218" s="244">
        <v>580.33807591999994</v>
      </c>
      <c r="BX218" s="244">
        <v>637.66129363999994</v>
      </c>
      <c r="BY218" s="244">
        <v>508.14572514999998</v>
      </c>
      <c r="BZ218" s="245">
        <v>627.36095405999993</v>
      </c>
      <c r="CA218" s="397">
        <f t="shared" si="232"/>
        <v>6958.9548950599992</v>
      </c>
      <c r="CB218" s="243">
        <v>634.05096199000002</v>
      </c>
      <c r="CC218" s="244">
        <v>418.23197514999998</v>
      </c>
      <c r="CD218" s="244">
        <v>507.98347672000006</v>
      </c>
      <c r="CE218" s="244">
        <v>669.31512104000001</v>
      </c>
      <c r="CF218" s="244">
        <v>590.34863399999995</v>
      </c>
      <c r="CG218" s="244">
        <v>699.39327286000002</v>
      </c>
      <c r="CH218" s="244">
        <v>680.87529882000001</v>
      </c>
      <c r="CI218" s="244">
        <v>628.15867760000003</v>
      </c>
      <c r="CJ218" s="244">
        <v>628.28249871000003</v>
      </c>
      <c r="CK218" s="244">
        <v>656.72352307000006</v>
      </c>
      <c r="CL218" s="244">
        <v>549.82721182</v>
      </c>
      <c r="CM218" s="245">
        <v>824.88116782000009</v>
      </c>
      <c r="CN218" s="433">
        <f t="shared" si="233"/>
        <v>7488.0718196000007</v>
      </c>
      <c r="CO218" s="244">
        <v>674.29530076000003</v>
      </c>
      <c r="CP218" s="244">
        <v>510.21747141000003</v>
      </c>
      <c r="CQ218" s="244">
        <v>717.41054616999998</v>
      </c>
      <c r="CR218" s="244">
        <v>541.79603628999996</v>
      </c>
      <c r="CS218" s="244">
        <v>652.53093659000001</v>
      </c>
      <c r="CT218" s="244">
        <v>643.77857159000007</v>
      </c>
      <c r="CU218" s="244">
        <v>635.3628161900001</v>
      </c>
      <c r="CV218" s="244">
        <v>629.12381429999994</v>
      </c>
      <c r="CW218" s="244">
        <v>634.58842103999996</v>
      </c>
      <c r="CX218" s="244">
        <v>638.32713608000006</v>
      </c>
      <c r="CY218" s="244">
        <v>553.2927777000001</v>
      </c>
      <c r="CZ218" s="244">
        <v>684.71530114999996</v>
      </c>
      <c r="DA218" s="397">
        <f t="shared" si="223"/>
        <v>7515.4391292700002</v>
      </c>
      <c r="DB218" s="243">
        <v>542.41350875000001</v>
      </c>
      <c r="DC218" s="244">
        <v>445.88301701999995</v>
      </c>
      <c r="DD218" s="244">
        <v>558.46920925999996</v>
      </c>
      <c r="DE218" s="244">
        <v>663.44546480999998</v>
      </c>
      <c r="DF218" s="244">
        <v>548.43703961000006</v>
      </c>
      <c r="DG218" s="244">
        <v>567.08824776999995</v>
      </c>
      <c r="DH218" s="244">
        <v>523.35389114999998</v>
      </c>
      <c r="DI218" s="244">
        <v>538.3246206</v>
      </c>
      <c r="DJ218" s="244">
        <v>583.48966161999999</v>
      </c>
      <c r="DK218" s="244">
        <v>593.41453067999998</v>
      </c>
      <c r="DL218" s="244">
        <v>502.23105843000002</v>
      </c>
      <c r="DM218" s="101">
        <f>SUM($CB218:$CL218)</f>
        <v>6663.1906517800007</v>
      </c>
      <c r="DN218" s="500">
        <f>SUM($CO218:$CY218)</f>
        <v>6830.7238281200007</v>
      </c>
      <c r="DO218" s="503">
        <f>SUM($DB218:$DL218)</f>
        <v>6066.5502497000007</v>
      </c>
      <c r="DP218" s="359">
        <f t="shared" si="225"/>
        <v>-11.187300169773096</v>
      </c>
      <c r="DR218" s="266"/>
      <c r="DS218" s="268"/>
    </row>
    <row r="219" spans="1:143" ht="20.100000000000001" customHeight="1" x14ac:dyDescent="0.25">
      <c r="A219" s="536"/>
      <c r="B219" s="28" t="s">
        <v>61</v>
      </c>
      <c r="C219" s="19"/>
      <c r="D219" s="45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133"/>
      <c r="P219" s="111"/>
      <c r="Q219" s="45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158"/>
      <c r="AC219" s="111"/>
      <c r="AD219" s="45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133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45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133"/>
      <c r="BN219" s="446"/>
      <c r="BO219" s="45"/>
      <c r="BP219" s="31"/>
      <c r="BQ219" s="31"/>
      <c r="BR219" s="31"/>
      <c r="BS219" s="31"/>
      <c r="BT219" s="31"/>
      <c r="BU219" s="31"/>
      <c r="BV219" s="31"/>
      <c r="BW219" s="34"/>
      <c r="BX219" s="34"/>
      <c r="BY219" s="34"/>
      <c r="BZ219" s="35"/>
      <c r="CA219" s="562"/>
      <c r="CB219" s="112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5"/>
      <c r="CN219" s="562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562"/>
      <c r="DB219" s="112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548"/>
      <c r="DN219" s="497"/>
      <c r="DO219" s="499"/>
      <c r="DP219" s="347"/>
      <c r="DR219" s="268"/>
      <c r="DS219" s="268"/>
    </row>
    <row r="220" spans="1:143" ht="20.100000000000001" customHeight="1" thickBot="1" x14ac:dyDescent="0.3">
      <c r="A220" s="536"/>
      <c r="B220" s="617" t="s">
        <v>49</v>
      </c>
      <c r="C220" s="620"/>
      <c r="D220" s="101">
        <f t="shared" ref="D220:BP220" si="234">SUM(D221:D223)</f>
        <v>1502.2677022321996</v>
      </c>
      <c r="E220" s="24">
        <f t="shared" si="234"/>
        <v>1379.4326061141001</v>
      </c>
      <c r="F220" s="24">
        <f t="shared" si="234"/>
        <v>1672.2927940757995</v>
      </c>
      <c r="G220" s="24">
        <f t="shared" si="234"/>
        <v>1707.1090102767</v>
      </c>
      <c r="H220" s="24">
        <f t="shared" si="234"/>
        <v>1889.6212597772001</v>
      </c>
      <c r="I220" s="24">
        <f t="shared" si="234"/>
        <v>1983.8934780213999</v>
      </c>
      <c r="J220" s="24">
        <f t="shared" si="234"/>
        <v>2123.7476866445004</v>
      </c>
      <c r="K220" s="24">
        <f t="shared" si="234"/>
        <v>1803.1448514543999</v>
      </c>
      <c r="L220" s="24">
        <f t="shared" si="234"/>
        <v>1844.7706112156002</v>
      </c>
      <c r="M220" s="24">
        <f t="shared" si="234"/>
        <v>2002.4147525895</v>
      </c>
      <c r="N220" s="24">
        <f t="shared" si="234"/>
        <v>1925.3739303280997</v>
      </c>
      <c r="O220" s="102">
        <f t="shared" si="234"/>
        <v>2063.1770973338998</v>
      </c>
      <c r="P220" s="24">
        <f t="shared" si="234"/>
        <v>21897.2457800634</v>
      </c>
      <c r="Q220" s="101">
        <f t="shared" si="234"/>
        <v>1634.6604491155999</v>
      </c>
      <c r="R220" s="24">
        <f t="shared" si="234"/>
        <v>1409.0512390884001</v>
      </c>
      <c r="S220" s="24">
        <f t="shared" si="234"/>
        <v>1778.6993542923001</v>
      </c>
      <c r="T220" s="24">
        <f t="shared" si="234"/>
        <v>2024.7006831433</v>
      </c>
      <c r="U220" s="24">
        <f t="shared" si="234"/>
        <v>1979.1633243229999</v>
      </c>
      <c r="V220" s="24">
        <f t="shared" si="234"/>
        <v>1882.4153955347997</v>
      </c>
      <c r="W220" s="24">
        <f t="shared" si="234"/>
        <v>1786.2653875692999</v>
      </c>
      <c r="X220" s="24">
        <f t="shared" si="234"/>
        <v>1726.1593571226999</v>
      </c>
      <c r="Y220" s="24">
        <f t="shared" si="234"/>
        <v>1632.6893439887999</v>
      </c>
      <c r="Z220" s="24">
        <f t="shared" si="234"/>
        <v>1601.4262083780998</v>
      </c>
      <c r="AA220" s="24">
        <f t="shared" si="234"/>
        <v>1766.9309456143001</v>
      </c>
      <c r="AB220" s="102">
        <f t="shared" si="234"/>
        <v>2180.8714223910001</v>
      </c>
      <c r="AC220" s="24">
        <f t="shared" si="234"/>
        <v>21403.033110561606</v>
      </c>
      <c r="AD220" s="101">
        <f t="shared" si="234"/>
        <v>1437.7940273165998</v>
      </c>
      <c r="AE220" s="24">
        <f t="shared" si="234"/>
        <v>1319.1628041199988</v>
      </c>
      <c r="AF220" s="24">
        <f t="shared" si="234"/>
        <v>1515.0515295138846</v>
      </c>
      <c r="AG220" s="24">
        <f t="shared" si="234"/>
        <v>1995.2154617691986</v>
      </c>
      <c r="AH220" s="24">
        <f t="shared" si="234"/>
        <v>2345.1483234803</v>
      </c>
      <c r="AI220" s="24">
        <f t="shared" si="234"/>
        <v>1786.794264629566</v>
      </c>
      <c r="AJ220" s="24">
        <f t="shared" si="234"/>
        <v>1827.5117017954069</v>
      </c>
      <c r="AK220" s="24">
        <f t="shared" si="234"/>
        <v>1991.106228335701</v>
      </c>
      <c r="AL220" s="24">
        <f t="shared" si="234"/>
        <v>1800.5131527645008</v>
      </c>
      <c r="AM220" s="24">
        <f t="shared" si="234"/>
        <v>1904.8796101254006</v>
      </c>
      <c r="AN220" s="24">
        <f t="shared" si="234"/>
        <v>1713.5784208239882</v>
      </c>
      <c r="AO220" s="102">
        <f t="shared" si="234"/>
        <v>2060.7980908256</v>
      </c>
      <c r="AP220" s="24">
        <f t="shared" si="234"/>
        <v>1451.5736799480001</v>
      </c>
      <c r="AQ220" s="24">
        <f t="shared" si="234"/>
        <v>1533.7511592633998</v>
      </c>
      <c r="AR220" s="24">
        <f t="shared" si="234"/>
        <v>1801.0440049882</v>
      </c>
      <c r="AS220" s="24">
        <f t="shared" si="234"/>
        <v>2137.8448222026</v>
      </c>
      <c r="AT220" s="24">
        <f t="shared" si="234"/>
        <v>2449.8769562764001</v>
      </c>
      <c r="AU220" s="24">
        <f t="shared" si="234"/>
        <v>1792.4504300976</v>
      </c>
      <c r="AV220" s="24">
        <f t="shared" si="234"/>
        <v>1681.8079821298002</v>
      </c>
      <c r="AW220" s="24">
        <f t="shared" si="234"/>
        <v>1608.0592558464</v>
      </c>
      <c r="AX220" s="24">
        <f t="shared" si="234"/>
        <v>1369.9558485563998</v>
      </c>
      <c r="AY220" s="24">
        <f t="shared" si="234"/>
        <v>1828.1088452396</v>
      </c>
      <c r="AZ220" s="24">
        <f t="shared" si="234"/>
        <v>1507.6500002185999</v>
      </c>
      <c r="BA220" s="24">
        <f t="shared" si="234"/>
        <v>1775.7282372592003</v>
      </c>
      <c r="BB220" s="101">
        <f t="shared" si="234"/>
        <v>1515.3906941530001</v>
      </c>
      <c r="BC220" s="24">
        <f t="shared" si="234"/>
        <v>1287.4050975702</v>
      </c>
      <c r="BD220" s="24">
        <f t="shared" si="234"/>
        <v>1357.3383149718002</v>
      </c>
      <c r="BE220" s="24">
        <f t="shared" si="234"/>
        <v>1840.7359498276003</v>
      </c>
      <c r="BF220" s="24">
        <f t="shared" si="234"/>
        <v>2125.1300686980003</v>
      </c>
      <c r="BG220" s="24">
        <f t="shared" si="234"/>
        <v>1861.4861774348001</v>
      </c>
      <c r="BH220" s="24">
        <f t="shared" si="234"/>
        <v>1760.7215781288</v>
      </c>
      <c r="BI220" s="24">
        <f t="shared" si="234"/>
        <v>1489.4435113068</v>
      </c>
      <c r="BJ220" s="24">
        <f t="shared" si="234"/>
        <v>1550.5693688464</v>
      </c>
      <c r="BK220" s="24">
        <f t="shared" si="234"/>
        <v>1783.878949895</v>
      </c>
      <c r="BL220" s="24">
        <f t="shared" si="234"/>
        <v>1548.4286410880002</v>
      </c>
      <c r="BM220" s="102">
        <f t="shared" si="234"/>
        <v>1825.7597996554002</v>
      </c>
      <c r="BN220" s="23">
        <f t="shared" ref="BN220:BN226" si="235">SUM(BB220:BM220)</f>
        <v>19946.288151575802</v>
      </c>
      <c r="BO220" s="101">
        <f t="shared" si="234"/>
        <v>1478.6863823508002</v>
      </c>
      <c r="BP220" s="24">
        <f t="shared" si="234"/>
        <v>1084.2701532389999</v>
      </c>
      <c r="BQ220" s="24">
        <f t="shared" ref="BQ220:BY220" si="236">SUM(BQ221:BQ223)</f>
        <v>1226.8960677008001</v>
      </c>
      <c r="BR220" s="24">
        <f t="shared" si="236"/>
        <v>1670.5855569354003</v>
      </c>
      <c r="BS220" s="24">
        <f t="shared" si="236"/>
        <v>1789.5599278690001</v>
      </c>
      <c r="BT220" s="24">
        <f t="shared" si="236"/>
        <v>1617.3762813292001</v>
      </c>
      <c r="BU220" s="24">
        <f t="shared" si="236"/>
        <v>1684.8758392998</v>
      </c>
      <c r="BV220" s="24">
        <f t="shared" si="236"/>
        <v>1353.8236978322002</v>
      </c>
      <c r="BW220" s="24">
        <f t="shared" si="236"/>
        <v>1309.1938111853997</v>
      </c>
      <c r="BX220" s="24">
        <f t="shared" si="236"/>
        <v>1515.7251406934001</v>
      </c>
      <c r="BY220" s="24">
        <f t="shared" si="236"/>
        <v>1403.0250107552001</v>
      </c>
      <c r="BZ220" s="102">
        <f t="shared" ref="BZ220:CL220" si="237">SUM(BZ221:BZ223)</f>
        <v>1786.4062881140003</v>
      </c>
      <c r="CA220" s="23">
        <f>SUM(BO220:BZ220)</f>
        <v>17920.424157304202</v>
      </c>
      <c r="CB220" s="101">
        <f t="shared" si="237"/>
        <v>1120.024865631</v>
      </c>
      <c r="CC220" s="24">
        <f t="shared" si="237"/>
        <v>910.10763817120005</v>
      </c>
      <c r="CD220" s="24">
        <f t="shared" si="237"/>
        <v>1082.5931793852001</v>
      </c>
      <c r="CE220" s="24">
        <f t="shared" si="237"/>
        <v>1341.1162657312</v>
      </c>
      <c r="CF220" s="24">
        <f t="shared" si="237"/>
        <v>1353.0383466474002</v>
      </c>
      <c r="CG220" s="24">
        <f t="shared" ref="CG220:CH220" si="238">SUM(CG221:CG223)</f>
        <v>1425.3155878388</v>
      </c>
      <c r="CH220" s="24">
        <f t="shared" si="238"/>
        <v>1106.0587566826</v>
      </c>
      <c r="CI220" s="24">
        <f t="shared" si="237"/>
        <v>1018.4416425624001</v>
      </c>
      <c r="CJ220" s="24">
        <f t="shared" si="237"/>
        <v>1025.4746610919999</v>
      </c>
      <c r="CK220" s="24">
        <f t="shared" si="237"/>
        <v>1254.2761499226003</v>
      </c>
      <c r="CL220" s="24">
        <f t="shared" si="237"/>
        <v>1038.0479296348001</v>
      </c>
      <c r="CM220" s="102">
        <f t="shared" ref="CM220:DJ220" si="239">SUM(CM221:CM223)</f>
        <v>1403.4373733128</v>
      </c>
      <c r="CN220" s="23">
        <f>SUM(CB220:CM220)</f>
        <v>14077.932396611999</v>
      </c>
      <c r="CO220" s="24">
        <f t="shared" si="239"/>
        <v>923.34840673460008</v>
      </c>
      <c r="CP220" s="24">
        <f t="shared" si="239"/>
        <v>774.93217612019998</v>
      </c>
      <c r="CQ220" s="24">
        <f t="shared" si="239"/>
        <v>950.21848061000014</v>
      </c>
      <c r="CR220" s="24">
        <f t="shared" si="239"/>
        <v>860.84137037779999</v>
      </c>
      <c r="CS220" s="24">
        <f t="shared" si="239"/>
        <v>1061.6847236828</v>
      </c>
      <c r="CT220" s="24">
        <f t="shared" si="239"/>
        <v>1003.0056881305999</v>
      </c>
      <c r="CU220" s="24">
        <f t="shared" si="239"/>
        <v>808.58661870139997</v>
      </c>
      <c r="CV220" s="24">
        <f t="shared" si="239"/>
        <v>853.59290209200014</v>
      </c>
      <c r="CW220" s="24">
        <f t="shared" si="239"/>
        <v>735.92954047620003</v>
      </c>
      <c r="CX220" s="24">
        <f t="shared" si="239"/>
        <v>729.622140436</v>
      </c>
      <c r="CY220" s="24">
        <f t="shared" si="239"/>
        <v>701.9802087214</v>
      </c>
      <c r="CZ220" s="24">
        <f t="shared" si="239"/>
        <v>849.19126815600009</v>
      </c>
      <c r="DA220" s="23">
        <f t="shared" si="223"/>
        <v>10252.933524239001</v>
      </c>
      <c r="DB220" s="101">
        <f t="shared" si="239"/>
        <v>602.19180881860007</v>
      </c>
      <c r="DC220" s="24">
        <f t="shared" si="239"/>
        <v>662.03767356999992</v>
      </c>
      <c r="DD220" s="24">
        <f t="shared" si="239"/>
        <v>907.64444671460001</v>
      </c>
      <c r="DE220" s="24">
        <f t="shared" si="239"/>
        <v>724.00109752740013</v>
      </c>
      <c r="DF220" s="24">
        <f t="shared" si="239"/>
        <v>1680.0353721242002</v>
      </c>
      <c r="DG220" s="24">
        <f t="shared" si="239"/>
        <v>966.85152740540013</v>
      </c>
      <c r="DH220" s="24">
        <f t="shared" si="239"/>
        <v>792.07715398280004</v>
      </c>
      <c r="DI220" s="24">
        <f t="shared" si="239"/>
        <v>802.01550743300004</v>
      </c>
      <c r="DJ220" s="24">
        <f t="shared" si="239"/>
        <v>712.15487078680007</v>
      </c>
      <c r="DK220" s="24">
        <f t="shared" ref="DK220:DL220" si="240">SUM(DK221:DK223)</f>
        <v>969.0231752418</v>
      </c>
      <c r="DL220" s="24">
        <f t="shared" si="240"/>
        <v>762.94957978260004</v>
      </c>
      <c r="DM220" s="101">
        <f t="shared" ref="DM220:DM232" si="241">SUM($CB220:$CL220)</f>
        <v>12674.4950232992</v>
      </c>
      <c r="DN220" s="500">
        <f t="shared" ref="DN220:DN232" si="242">SUM($CO220:$CY220)</f>
        <v>9403.742256083</v>
      </c>
      <c r="DO220" s="503">
        <f t="shared" ref="DO220:DO232" si="243">SUM($DB220:$DL220)</f>
        <v>9580.9822133872003</v>
      </c>
      <c r="DP220" s="359">
        <f t="shared" ref="DP220:DP223" si="244">((DO220/DN220)-1)*100</f>
        <v>1.8847811060490161</v>
      </c>
      <c r="DS220" s="268"/>
    </row>
    <row r="221" spans="1:143" ht="20.100000000000001" customHeight="1" x14ac:dyDescent="0.25">
      <c r="A221" s="536"/>
      <c r="B221" s="59" t="s">
        <v>36</v>
      </c>
      <c r="C221" s="411"/>
      <c r="D221" s="52">
        <v>1088.0359861405998</v>
      </c>
      <c r="E221" s="26">
        <v>1018.8319537762001</v>
      </c>
      <c r="F221" s="26">
        <v>1305.7601651582997</v>
      </c>
      <c r="G221" s="26">
        <v>1347.0441396084</v>
      </c>
      <c r="H221" s="26">
        <v>1549.0743837835</v>
      </c>
      <c r="I221" s="26">
        <v>1606.0362878651999</v>
      </c>
      <c r="J221" s="26">
        <v>1576.1185868976002</v>
      </c>
      <c r="K221" s="26">
        <v>1375.5840237310999</v>
      </c>
      <c r="L221" s="26">
        <v>1457.526634756</v>
      </c>
      <c r="M221" s="26">
        <v>1530.6695303102999</v>
      </c>
      <c r="N221" s="26">
        <v>1533.3999999999999</v>
      </c>
      <c r="O221" s="76">
        <v>1609.2097886678</v>
      </c>
      <c r="P221" s="80">
        <v>16997.291480694999</v>
      </c>
      <c r="Q221" s="52">
        <v>1231.5889096006999</v>
      </c>
      <c r="R221" s="26">
        <v>1076.1496203191</v>
      </c>
      <c r="S221" s="26">
        <v>1334.5814281810001</v>
      </c>
      <c r="T221" s="26">
        <v>1570.8411321409001</v>
      </c>
      <c r="U221" s="26">
        <v>1548.0470430032999</v>
      </c>
      <c r="V221" s="26">
        <v>1400.6173990610998</v>
      </c>
      <c r="W221" s="26">
        <v>1390.9518927035999</v>
      </c>
      <c r="X221" s="26">
        <v>1374.2363598728998</v>
      </c>
      <c r="Y221" s="26">
        <v>1250.9783295217001</v>
      </c>
      <c r="Z221" s="26">
        <v>1301.4808979021998</v>
      </c>
      <c r="AA221" s="26">
        <v>1439.5131210635002</v>
      </c>
      <c r="AB221" s="76">
        <v>1843.1891593176001</v>
      </c>
      <c r="AC221" s="80">
        <v>16762.175292687603</v>
      </c>
      <c r="AD221" s="52">
        <v>1110.5513491161998</v>
      </c>
      <c r="AE221" s="26">
        <v>1089.9296180029221</v>
      </c>
      <c r="AF221" s="26">
        <v>1246.9153900486974</v>
      </c>
      <c r="AG221" s="26">
        <v>1713.2450975126653</v>
      </c>
      <c r="AH221" s="26">
        <v>1946.0909078962</v>
      </c>
      <c r="AI221" s="26">
        <v>1521.5647201322161</v>
      </c>
      <c r="AJ221" s="26">
        <v>1543.5618108661552</v>
      </c>
      <c r="AK221" s="26">
        <v>1704.6613173444007</v>
      </c>
      <c r="AL221" s="26">
        <v>1560.7415646462007</v>
      </c>
      <c r="AM221" s="26">
        <v>1585.6084531803006</v>
      </c>
      <c r="AN221" s="26">
        <v>1499.3043447710879</v>
      </c>
      <c r="AO221" s="76">
        <v>1752.4505742268</v>
      </c>
      <c r="AP221" s="26">
        <v>1251.8367895572001</v>
      </c>
      <c r="AQ221" s="26">
        <v>1332.7641014435999</v>
      </c>
      <c r="AR221" s="26">
        <v>1580.8948404312</v>
      </c>
      <c r="AS221" s="26">
        <v>1777.4551091751998</v>
      </c>
      <c r="AT221" s="26">
        <v>2205.4193970858</v>
      </c>
      <c r="AU221" s="26">
        <v>1573.9652285811999</v>
      </c>
      <c r="AV221" s="26">
        <v>1486.7358790480002</v>
      </c>
      <c r="AW221" s="26">
        <v>1372.2863545790001</v>
      </c>
      <c r="AX221" s="26">
        <v>1185.9387544269998</v>
      </c>
      <c r="AY221" s="26">
        <v>1562.874042527</v>
      </c>
      <c r="AZ221" s="26">
        <v>1295.9005724028</v>
      </c>
      <c r="BA221" s="26">
        <v>1582.4123359548003</v>
      </c>
      <c r="BB221" s="52">
        <v>1389.2516402982001</v>
      </c>
      <c r="BC221" s="26">
        <v>1180.8111817082001</v>
      </c>
      <c r="BD221" s="26">
        <v>1187.7064309950001</v>
      </c>
      <c r="BE221" s="26">
        <v>1660.1766403446002</v>
      </c>
      <c r="BF221" s="26">
        <v>2006.0092441046004</v>
      </c>
      <c r="BG221" s="26">
        <v>1679.7536683508001</v>
      </c>
      <c r="BH221" s="26">
        <v>1593.276735554</v>
      </c>
      <c r="BI221" s="26">
        <v>1345.6444663928</v>
      </c>
      <c r="BJ221" s="26">
        <v>1379.8668959824001</v>
      </c>
      <c r="BK221" s="26">
        <v>1590.4410676378</v>
      </c>
      <c r="BL221" s="26">
        <v>1352.2878273870001</v>
      </c>
      <c r="BM221" s="76">
        <v>1621.8675554340002</v>
      </c>
      <c r="BN221" s="443">
        <f t="shared" si="235"/>
        <v>17987.093354189401</v>
      </c>
      <c r="BO221" s="52">
        <v>1330.3090499258001</v>
      </c>
      <c r="BP221" s="26">
        <v>1000.7737105044</v>
      </c>
      <c r="BQ221" s="26">
        <v>1106.5547081344</v>
      </c>
      <c r="BR221" s="26">
        <v>1572.2847796572003</v>
      </c>
      <c r="BS221" s="26">
        <v>1685.6495112660002</v>
      </c>
      <c r="BT221" s="26">
        <v>1517.4318636232001</v>
      </c>
      <c r="BU221" s="26">
        <v>1568.8315835276001</v>
      </c>
      <c r="BV221" s="26">
        <v>1250.8630487780001</v>
      </c>
      <c r="BW221" s="98">
        <v>1168.3477400503998</v>
      </c>
      <c r="BX221" s="98">
        <v>1361.7052215984002</v>
      </c>
      <c r="BY221" s="98">
        <v>1276.2302862638001</v>
      </c>
      <c r="BZ221" s="241">
        <v>1657.7586379032002</v>
      </c>
      <c r="CA221" s="562">
        <f>SUM(BO221:BZ221)</f>
        <v>16496.740141232403</v>
      </c>
      <c r="CB221" s="137">
        <v>1030.1203341086</v>
      </c>
      <c r="CC221" s="98">
        <v>831.0143061248001</v>
      </c>
      <c r="CD221" s="98">
        <v>995.44216474080008</v>
      </c>
      <c r="CE221" s="98">
        <v>1238.5508087917999</v>
      </c>
      <c r="CF221" s="98">
        <v>1289.4736509942002</v>
      </c>
      <c r="CG221" s="98">
        <v>1228.8313052568001</v>
      </c>
      <c r="CH221" s="98">
        <v>1031.2450194466001</v>
      </c>
      <c r="CI221" s="98">
        <v>916.05240255900014</v>
      </c>
      <c r="CJ221" s="98">
        <v>944.65489027000001</v>
      </c>
      <c r="CK221" s="98">
        <v>1159.4767857246002</v>
      </c>
      <c r="CL221" s="98">
        <v>958.02888531560006</v>
      </c>
      <c r="CM221" s="241">
        <v>1305.1089312324</v>
      </c>
      <c r="CN221" s="433">
        <f t="shared" ref="CN221:CN223" si="245">SUM(CB221:CM221)</f>
        <v>12927.9994845652</v>
      </c>
      <c r="CO221" s="98">
        <v>861.97815195380008</v>
      </c>
      <c r="CP221" s="98">
        <v>723.57414814020001</v>
      </c>
      <c r="CQ221" s="98">
        <v>884.09427299480012</v>
      </c>
      <c r="CR221" s="98">
        <v>793.89600313239998</v>
      </c>
      <c r="CS221" s="98">
        <v>1052.6189982476001</v>
      </c>
      <c r="CT221" s="98">
        <v>908.87446076699996</v>
      </c>
      <c r="CU221" s="98">
        <v>728.82662472059997</v>
      </c>
      <c r="CV221" s="98">
        <v>763.32501880180007</v>
      </c>
      <c r="CW221" s="98">
        <v>679.00226745820009</v>
      </c>
      <c r="CX221" s="98">
        <v>660.8366960454</v>
      </c>
      <c r="CY221" s="98">
        <v>635.9332168546</v>
      </c>
      <c r="CZ221" s="98">
        <v>765.62884525540005</v>
      </c>
      <c r="DA221" s="433">
        <f t="shared" si="223"/>
        <v>9458.5887043718012</v>
      </c>
      <c r="DB221" s="137">
        <v>535.93542244900004</v>
      </c>
      <c r="DC221" s="98">
        <v>519.59405489599999</v>
      </c>
      <c r="DD221" s="98">
        <v>705.06745753360008</v>
      </c>
      <c r="DE221" s="98">
        <v>534.59404439140008</v>
      </c>
      <c r="DF221" s="98">
        <v>684.40394032640006</v>
      </c>
      <c r="DG221" s="98">
        <v>730.69815846440008</v>
      </c>
      <c r="DH221" s="98">
        <v>618.33540174840005</v>
      </c>
      <c r="DI221" s="98">
        <v>586.61616214880007</v>
      </c>
      <c r="DJ221" s="98">
        <v>577.85811903260003</v>
      </c>
      <c r="DK221" s="98">
        <v>729.94800799760003</v>
      </c>
      <c r="DL221" s="98">
        <v>575.23559632420006</v>
      </c>
      <c r="DM221" s="548">
        <f t="shared" si="241"/>
        <v>11622.8905533328</v>
      </c>
      <c r="DN221" s="497">
        <f t="shared" si="242"/>
        <v>8692.9598591164013</v>
      </c>
      <c r="DO221" s="499">
        <f t="shared" si="243"/>
        <v>6798.2863653124004</v>
      </c>
      <c r="DP221" s="360">
        <f t="shared" si="244"/>
        <v>-21.795493416629963</v>
      </c>
      <c r="DR221" s="269"/>
      <c r="DS221" s="268"/>
    </row>
    <row r="222" spans="1:143" ht="20.100000000000001" customHeight="1" x14ac:dyDescent="0.25">
      <c r="A222" s="536"/>
      <c r="B222" s="59" t="s">
        <v>37</v>
      </c>
      <c r="C222" s="411"/>
      <c r="D222" s="66">
        <v>3.0134349616999998</v>
      </c>
      <c r="E222" s="67">
        <v>2.2900869676999998</v>
      </c>
      <c r="F222" s="67">
        <v>1.4624139652999999</v>
      </c>
      <c r="G222" s="67">
        <v>1.5828659506</v>
      </c>
      <c r="H222" s="67">
        <v>3.2103187123999994</v>
      </c>
      <c r="I222" s="26">
        <v>3.8849472428</v>
      </c>
      <c r="J222" s="67">
        <v>2.9320372803999999</v>
      </c>
      <c r="K222" s="67">
        <v>1.7257090608999999</v>
      </c>
      <c r="L222" s="26">
        <v>8.0060738416999992</v>
      </c>
      <c r="M222" s="67">
        <v>2.1686324873</v>
      </c>
      <c r="N222" s="67">
        <v>1.6539303281</v>
      </c>
      <c r="O222" s="239">
        <v>1.6373454918999999</v>
      </c>
      <c r="P222" s="80">
        <v>33.567796290800004</v>
      </c>
      <c r="Q222" s="52">
        <v>4.6394710013000005</v>
      </c>
      <c r="R222" s="67">
        <v>1.0081049741999999</v>
      </c>
      <c r="S222" s="26">
        <v>4.6328161149999998</v>
      </c>
      <c r="T222" s="67">
        <v>1.8933723412000001</v>
      </c>
      <c r="U222" s="67">
        <v>1.0729407505999999</v>
      </c>
      <c r="V222" s="67">
        <v>2.1707802928</v>
      </c>
      <c r="W222" s="26">
        <v>5.5961158382000002</v>
      </c>
      <c r="X222" s="67">
        <v>1.6470873911999999</v>
      </c>
      <c r="Y222" s="67">
        <v>1.8448844209999997</v>
      </c>
      <c r="Z222" s="67">
        <v>1.1209373555</v>
      </c>
      <c r="AA222" s="67">
        <v>2.7629000541999997</v>
      </c>
      <c r="AB222" s="76">
        <v>5.1606691537999998</v>
      </c>
      <c r="AC222" s="80">
        <v>33.550079689</v>
      </c>
      <c r="AD222" s="52">
        <v>9.917449253800001</v>
      </c>
      <c r="AE222" s="26">
        <v>8.2195162492923011</v>
      </c>
      <c r="AF222" s="26">
        <v>6.6736694638709713</v>
      </c>
      <c r="AG222" s="26">
        <v>1.0635083609333325</v>
      </c>
      <c r="AH222" s="26">
        <v>2.2196715137999998</v>
      </c>
      <c r="AI222" s="26">
        <v>4.8563640894666653</v>
      </c>
      <c r="AJ222" s="26">
        <v>0.84995597179354854</v>
      </c>
      <c r="AK222" s="26">
        <v>7.9850802798000045</v>
      </c>
      <c r="AL222" s="26">
        <v>0.64354615080000022</v>
      </c>
      <c r="AM222" s="26">
        <v>3.0791980284000013</v>
      </c>
      <c r="AN222" s="26">
        <v>1.6155617928333346</v>
      </c>
      <c r="AO222" s="76">
        <v>2.0401124127999997</v>
      </c>
      <c r="AP222" s="26">
        <v>0.64011469479999994</v>
      </c>
      <c r="AQ222" s="26">
        <v>3.8294852400000003E-2</v>
      </c>
      <c r="AR222" s="26">
        <v>3.4579627319999999</v>
      </c>
      <c r="AS222" s="26">
        <v>0.77938024080000001</v>
      </c>
      <c r="AT222" s="26">
        <v>0.1593802322</v>
      </c>
      <c r="AU222" s="26">
        <v>2.1971800018000001</v>
      </c>
      <c r="AV222" s="26">
        <v>1.0517044734000001</v>
      </c>
      <c r="AW222" s="26">
        <v>1.2147294236000001</v>
      </c>
      <c r="AX222" s="26">
        <v>0.62921058760000015</v>
      </c>
      <c r="AY222" s="26">
        <v>0.86548305060000008</v>
      </c>
      <c r="AZ222" s="26">
        <v>3.5402471972000007</v>
      </c>
      <c r="BA222" s="26">
        <v>2.4970349922000006</v>
      </c>
      <c r="BB222" s="52">
        <v>2.7700462537999999</v>
      </c>
      <c r="BC222" s="26">
        <v>12.8333133754</v>
      </c>
      <c r="BD222" s="26">
        <v>2.8292116958000002</v>
      </c>
      <c r="BE222" s="26">
        <v>4.5473432858000002</v>
      </c>
      <c r="BF222" s="26">
        <v>6.1654096336000004</v>
      </c>
      <c r="BG222" s="26">
        <v>2.4229201696000002</v>
      </c>
      <c r="BH222" s="26">
        <v>6.7097589342000008</v>
      </c>
      <c r="BI222" s="26">
        <v>6.3032099522000005</v>
      </c>
      <c r="BJ222" s="26">
        <v>7.5934968564000007</v>
      </c>
      <c r="BK222" s="26">
        <v>3.5757967461999995</v>
      </c>
      <c r="BL222" s="26">
        <v>5.8872102912000006</v>
      </c>
      <c r="BM222" s="76">
        <v>4.0101292084000004</v>
      </c>
      <c r="BN222" s="443">
        <f t="shared" si="235"/>
        <v>65.647846402599995</v>
      </c>
      <c r="BO222" s="52">
        <v>4.4336196464000004</v>
      </c>
      <c r="BP222" s="26">
        <v>3.0194043725999999</v>
      </c>
      <c r="BQ222" s="26">
        <v>4.2772132241999996</v>
      </c>
      <c r="BR222" s="26">
        <v>11.550044937200001</v>
      </c>
      <c r="BS222" s="26">
        <v>17.384449966799998</v>
      </c>
      <c r="BT222" s="26">
        <v>3.5236652052000004</v>
      </c>
      <c r="BU222" s="26">
        <v>3.7258685072000004</v>
      </c>
      <c r="BV222" s="26">
        <v>1.9651368659999999</v>
      </c>
      <c r="BW222" s="98">
        <v>13.273991886399999</v>
      </c>
      <c r="BX222" s="98">
        <v>4.0039877934000003</v>
      </c>
      <c r="BY222" s="98">
        <v>7.5920717600000005</v>
      </c>
      <c r="BZ222" s="241">
        <v>9.5701284755999989</v>
      </c>
      <c r="CA222" s="433">
        <f t="shared" ref="CA222:CA223" si="246">SUM(BO222:BZ222)</f>
        <v>84.319582640999997</v>
      </c>
      <c r="CB222" s="137">
        <v>1.6565512908000002</v>
      </c>
      <c r="CC222" s="98">
        <v>15.517212298</v>
      </c>
      <c r="CD222" s="98">
        <v>8.4054678596000016</v>
      </c>
      <c r="CE222" s="98">
        <v>10.244704517600001</v>
      </c>
      <c r="CF222" s="98">
        <v>3.9930704464000004</v>
      </c>
      <c r="CG222" s="98">
        <v>5.5539926512000006</v>
      </c>
      <c r="CH222" s="98">
        <v>11.9808663142</v>
      </c>
      <c r="CI222" s="98">
        <v>12.494584891600001</v>
      </c>
      <c r="CJ222" s="98">
        <v>5.6424136608</v>
      </c>
      <c r="CK222" s="98">
        <v>10.648245046600001</v>
      </c>
      <c r="CL222" s="98">
        <v>5.3174292556000005</v>
      </c>
      <c r="CM222" s="241">
        <v>15.304815722000001</v>
      </c>
      <c r="CN222" s="433">
        <f t="shared" si="245"/>
        <v>106.7593539544</v>
      </c>
      <c r="CO222" s="98">
        <v>5.6873509140000005</v>
      </c>
      <c r="CP222" s="98">
        <v>1.793415631</v>
      </c>
      <c r="CQ222" s="98">
        <v>5.0410727150000003</v>
      </c>
      <c r="CR222" s="98">
        <v>5.7251420366000003</v>
      </c>
      <c r="CS222" s="98">
        <v>4.5328627176000005</v>
      </c>
      <c r="CT222" s="98">
        <v>2.0291838840000005</v>
      </c>
      <c r="CU222" s="98">
        <v>16.314155785199997</v>
      </c>
      <c r="CV222" s="98">
        <v>5.7896094354000009</v>
      </c>
      <c r="CW222" s="98">
        <v>3.6181164978</v>
      </c>
      <c r="CX222" s="98">
        <v>4.0323744734</v>
      </c>
      <c r="CY222" s="98">
        <v>14.038436329400001</v>
      </c>
      <c r="CZ222" s="98">
        <v>8.0527811280000012</v>
      </c>
      <c r="DA222" s="433">
        <f t="shared" si="223"/>
        <v>76.654501547400017</v>
      </c>
      <c r="DB222" s="137">
        <v>29.7143097258</v>
      </c>
      <c r="DC222" s="98">
        <v>99.215984558599999</v>
      </c>
      <c r="DD222" s="98">
        <v>152.92591695920001</v>
      </c>
      <c r="DE222" s="98">
        <v>117.46950933480001</v>
      </c>
      <c r="DF222" s="98">
        <v>203.95362208200001</v>
      </c>
      <c r="DG222" s="98">
        <v>170.18955608339999</v>
      </c>
      <c r="DH222" s="98">
        <v>100.83408115900001</v>
      </c>
      <c r="DI222" s="98">
        <v>160.6643392046</v>
      </c>
      <c r="DJ222" s="98">
        <v>84.430127013399996</v>
      </c>
      <c r="DK222" s="98">
        <v>177.91408134080001</v>
      </c>
      <c r="DL222" s="98">
        <v>142.82344836760001</v>
      </c>
      <c r="DM222" s="549">
        <f t="shared" si="241"/>
        <v>91.454538232399997</v>
      </c>
      <c r="DN222" s="485">
        <f t="shared" si="242"/>
        <v>68.60172041940001</v>
      </c>
      <c r="DO222" s="474">
        <f t="shared" si="243"/>
        <v>1440.1349758291999</v>
      </c>
      <c r="DP222" s="357">
        <f t="shared" si="244"/>
        <v>1999.2694746208458</v>
      </c>
      <c r="DQ222" s="270"/>
      <c r="DS222" s="268"/>
    </row>
    <row r="223" spans="1:143" ht="20.100000000000001" customHeight="1" thickBot="1" x14ac:dyDescent="0.3">
      <c r="A223" s="536"/>
      <c r="B223" s="59" t="s">
        <v>38</v>
      </c>
      <c r="C223" s="411"/>
      <c r="D223" s="52">
        <v>411.21828112989999</v>
      </c>
      <c r="E223" s="26">
        <v>358.31056537019998</v>
      </c>
      <c r="F223" s="26">
        <v>365.07021495219999</v>
      </c>
      <c r="G223" s="26">
        <v>358.48200471769997</v>
      </c>
      <c r="H223" s="26">
        <v>337.33655728129997</v>
      </c>
      <c r="I223" s="26">
        <v>373.97224291340001</v>
      </c>
      <c r="J223" s="26">
        <v>544.69706246650003</v>
      </c>
      <c r="K223" s="26">
        <v>425.83511866240002</v>
      </c>
      <c r="L223" s="26">
        <v>379.23790261789998</v>
      </c>
      <c r="M223" s="26">
        <v>469.57658979189995</v>
      </c>
      <c r="N223" s="26">
        <v>390.32</v>
      </c>
      <c r="O223" s="76">
        <v>452.32996317419997</v>
      </c>
      <c r="P223" s="80">
        <v>4866.3865030775996</v>
      </c>
      <c r="Q223" s="46">
        <v>398.43206851360003</v>
      </c>
      <c r="R223" s="32">
        <v>331.89351379509998</v>
      </c>
      <c r="S223" s="32">
        <v>439.48510999629997</v>
      </c>
      <c r="T223" s="32">
        <v>451.96617866119999</v>
      </c>
      <c r="U223" s="32">
        <v>430.0433405691</v>
      </c>
      <c r="V223" s="32">
        <v>479.62721618090001</v>
      </c>
      <c r="W223" s="32">
        <v>389.71737902749999</v>
      </c>
      <c r="X223" s="32">
        <v>350.27590985860002</v>
      </c>
      <c r="Y223" s="32">
        <v>379.86613004610001</v>
      </c>
      <c r="Z223" s="32">
        <v>298.82437312039997</v>
      </c>
      <c r="AA223" s="32">
        <v>324.65492449660002</v>
      </c>
      <c r="AB223" s="47">
        <v>332.52159391960004</v>
      </c>
      <c r="AC223" s="80">
        <v>4607.3077381849998</v>
      </c>
      <c r="AD223" s="52">
        <v>317.32522894660002</v>
      </c>
      <c r="AE223" s="26">
        <v>221.01366986778442</v>
      </c>
      <c r="AF223" s="26">
        <v>261.46247000131626</v>
      </c>
      <c r="AG223" s="26">
        <v>280.90685589559979</v>
      </c>
      <c r="AH223" s="26">
        <v>396.8377440703</v>
      </c>
      <c r="AI223" s="26">
        <v>260.37318040788324</v>
      </c>
      <c r="AJ223" s="26">
        <v>283.09993495745806</v>
      </c>
      <c r="AK223" s="26">
        <v>278.45983071150016</v>
      </c>
      <c r="AL223" s="26">
        <v>239.12804196750008</v>
      </c>
      <c r="AM223" s="26">
        <v>316.19195891670012</v>
      </c>
      <c r="AN223" s="26">
        <v>212.65851426006685</v>
      </c>
      <c r="AO223" s="76">
        <v>306.30740418600004</v>
      </c>
      <c r="AP223" s="32">
        <v>199.09677569600001</v>
      </c>
      <c r="AQ223" s="32">
        <v>200.9487629674</v>
      </c>
      <c r="AR223" s="32">
        <v>216.69120182500001</v>
      </c>
      <c r="AS223" s="32">
        <v>359.6103327866</v>
      </c>
      <c r="AT223" s="32">
        <v>244.2981789584</v>
      </c>
      <c r="AU223" s="32">
        <v>216.28802151460002</v>
      </c>
      <c r="AV223" s="32">
        <v>194.02039860840003</v>
      </c>
      <c r="AW223" s="32">
        <v>234.55817184379998</v>
      </c>
      <c r="AX223" s="32">
        <v>183.38788354179999</v>
      </c>
      <c r="AY223" s="32">
        <v>264.36931966200001</v>
      </c>
      <c r="AZ223" s="32">
        <v>208.20918061860002</v>
      </c>
      <c r="BA223" s="32">
        <v>190.81886631219999</v>
      </c>
      <c r="BB223" s="52">
        <v>123.36900760100002</v>
      </c>
      <c r="BC223" s="26">
        <v>93.760602486600007</v>
      </c>
      <c r="BD223" s="26">
        <v>166.80267228100001</v>
      </c>
      <c r="BE223" s="26">
        <v>176.01196619720002</v>
      </c>
      <c r="BF223" s="26">
        <v>112.95541495980001</v>
      </c>
      <c r="BG223" s="26">
        <v>179.30958891440002</v>
      </c>
      <c r="BH223" s="26">
        <v>160.73508364060001</v>
      </c>
      <c r="BI223" s="26">
        <v>137.4958349618</v>
      </c>
      <c r="BJ223" s="26">
        <v>163.10897600760001</v>
      </c>
      <c r="BK223" s="26">
        <v>189.86208551100003</v>
      </c>
      <c r="BL223" s="26">
        <v>190.25360340980001</v>
      </c>
      <c r="BM223" s="76">
        <v>199.88211501300003</v>
      </c>
      <c r="BN223" s="443">
        <f t="shared" si="235"/>
        <v>1893.5469509838001</v>
      </c>
      <c r="BO223" s="46">
        <v>143.94371277860003</v>
      </c>
      <c r="BP223" s="32">
        <v>80.477038362000002</v>
      </c>
      <c r="BQ223" s="32">
        <v>116.0641463422</v>
      </c>
      <c r="BR223" s="32">
        <v>86.750732341000003</v>
      </c>
      <c r="BS223" s="32">
        <v>86.525966636199996</v>
      </c>
      <c r="BT223" s="32">
        <v>96.420752500800006</v>
      </c>
      <c r="BU223" s="32">
        <v>112.318387265</v>
      </c>
      <c r="BV223" s="32">
        <v>100.9955121882</v>
      </c>
      <c r="BW223" s="244">
        <v>127.57207924860002</v>
      </c>
      <c r="BX223" s="244">
        <v>150.01593130160001</v>
      </c>
      <c r="BY223" s="244">
        <v>119.20265273140001</v>
      </c>
      <c r="BZ223" s="245">
        <v>119.07752173519999</v>
      </c>
      <c r="CA223" s="397">
        <f t="shared" si="246"/>
        <v>1339.3644334307999</v>
      </c>
      <c r="CB223" s="243">
        <v>88.24798023160001</v>
      </c>
      <c r="CC223" s="244">
        <v>63.576119748399996</v>
      </c>
      <c r="CD223" s="244">
        <v>78.745546784799998</v>
      </c>
      <c r="CE223" s="244">
        <v>92.320752421800009</v>
      </c>
      <c r="CF223" s="98">
        <v>59.571625206800007</v>
      </c>
      <c r="CG223" s="98">
        <v>190.9302899308</v>
      </c>
      <c r="CH223" s="98">
        <v>62.832870921800001</v>
      </c>
      <c r="CI223" s="98">
        <v>89.894655111800006</v>
      </c>
      <c r="CJ223" s="98">
        <v>75.177357161199993</v>
      </c>
      <c r="CK223" s="98">
        <v>84.15111915140001</v>
      </c>
      <c r="CL223" s="98">
        <v>74.701615063600002</v>
      </c>
      <c r="CM223" s="241">
        <v>83.023626358400008</v>
      </c>
      <c r="CN223" s="433">
        <f t="shared" si="245"/>
        <v>1043.1735580924001</v>
      </c>
      <c r="CO223" s="98">
        <v>55.682903866800004</v>
      </c>
      <c r="CP223" s="98">
        <v>49.564612349000001</v>
      </c>
      <c r="CQ223" s="98">
        <v>61.083134900200008</v>
      </c>
      <c r="CR223" s="98">
        <v>61.220225208800002</v>
      </c>
      <c r="CS223" s="98">
        <v>4.5328627176000005</v>
      </c>
      <c r="CT223" s="98">
        <v>92.102043479599999</v>
      </c>
      <c r="CU223" s="98">
        <v>63.445838195600004</v>
      </c>
      <c r="CV223" s="98">
        <v>84.478273854799994</v>
      </c>
      <c r="CW223" s="98">
        <v>53.309156520200006</v>
      </c>
      <c r="CX223" s="98">
        <v>64.753069917200008</v>
      </c>
      <c r="CY223" s="98">
        <v>52.008555537400007</v>
      </c>
      <c r="CZ223" s="98">
        <v>75.509641772600006</v>
      </c>
      <c r="DA223" s="433">
        <f t="shared" si="223"/>
        <v>717.69031831979999</v>
      </c>
      <c r="DB223" s="137">
        <v>36.542076643800002</v>
      </c>
      <c r="DC223" s="98">
        <v>43.227634115400001</v>
      </c>
      <c r="DD223" s="98">
        <v>49.651072221800007</v>
      </c>
      <c r="DE223" s="98">
        <v>71.937543801200007</v>
      </c>
      <c r="DF223" s="98">
        <v>791.67780971580009</v>
      </c>
      <c r="DG223" s="98">
        <v>65.963812857600004</v>
      </c>
      <c r="DH223" s="98">
        <v>72.907671075400003</v>
      </c>
      <c r="DI223" s="98">
        <v>54.735006079600005</v>
      </c>
      <c r="DJ223" s="98">
        <v>49.866624740800006</v>
      </c>
      <c r="DK223" s="98">
        <v>61.161085903399993</v>
      </c>
      <c r="DL223" s="98">
        <v>44.8905350908</v>
      </c>
      <c r="DM223" s="101">
        <f t="shared" si="241"/>
        <v>960.14993173400012</v>
      </c>
      <c r="DN223" s="500">
        <f t="shared" si="242"/>
        <v>642.18067654719994</v>
      </c>
      <c r="DO223" s="503">
        <f t="shared" si="243"/>
        <v>1342.5608722456002</v>
      </c>
      <c r="DP223" s="359">
        <f t="shared" si="244"/>
        <v>109.06279514109963</v>
      </c>
      <c r="DS223" s="268"/>
    </row>
    <row r="224" spans="1:143" ht="20.100000000000001" customHeight="1" thickBot="1" x14ac:dyDescent="0.3">
      <c r="A224" s="536"/>
      <c r="B224" s="326"/>
      <c r="C224" s="319" t="s">
        <v>115</v>
      </c>
      <c r="D224" s="320">
        <f t="shared" ref="D224:BP224" si="247">+D225+D229</f>
        <v>132696</v>
      </c>
      <c r="E224" s="321">
        <f t="shared" si="247"/>
        <v>122503</v>
      </c>
      <c r="F224" s="321">
        <f t="shared" si="247"/>
        <v>155205</v>
      </c>
      <c r="G224" s="321">
        <f t="shared" si="247"/>
        <v>145615</v>
      </c>
      <c r="H224" s="321">
        <f t="shared" si="247"/>
        <v>141467</v>
      </c>
      <c r="I224" s="321">
        <f t="shared" si="247"/>
        <v>153551</v>
      </c>
      <c r="J224" s="321">
        <f t="shared" si="247"/>
        <v>158375</v>
      </c>
      <c r="K224" s="321">
        <f t="shared" si="247"/>
        <v>148322</v>
      </c>
      <c r="L224" s="321">
        <f t="shared" si="247"/>
        <v>156509</v>
      </c>
      <c r="M224" s="321">
        <f t="shared" si="247"/>
        <v>163449</v>
      </c>
      <c r="N224" s="321">
        <f t="shared" si="247"/>
        <v>154371</v>
      </c>
      <c r="O224" s="322">
        <f t="shared" si="247"/>
        <v>174154</v>
      </c>
      <c r="P224" s="321">
        <f t="shared" si="247"/>
        <v>1806217</v>
      </c>
      <c r="Q224" s="320">
        <f t="shared" si="247"/>
        <v>128639</v>
      </c>
      <c r="R224" s="321">
        <f t="shared" si="247"/>
        <v>125318</v>
      </c>
      <c r="S224" s="321">
        <f t="shared" si="247"/>
        <v>169518</v>
      </c>
      <c r="T224" s="321">
        <f t="shared" si="247"/>
        <v>152599</v>
      </c>
      <c r="U224" s="321">
        <f t="shared" si="247"/>
        <v>152686</v>
      </c>
      <c r="V224" s="321">
        <f t="shared" si="247"/>
        <v>150019</v>
      </c>
      <c r="W224" s="321">
        <f t="shared" si="247"/>
        <v>153071</v>
      </c>
      <c r="X224" s="321">
        <f t="shared" si="247"/>
        <v>156962</v>
      </c>
      <c r="Y224" s="321">
        <f t="shared" si="247"/>
        <v>158652</v>
      </c>
      <c r="Z224" s="321">
        <f t="shared" si="247"/>
        <v>159006</v>
      </c>
      <c r="AA224" s="321">
        <f t="shared" si="247"/>
        <v>163952</v>
      </c>
      <c r="AB224" s="322">
        <f t="shared" si="247"/>
        <v>185404</v>
      </c>
      <c r="AC224" s="321">
        <f t="shared" si="247"/>
        <v>1855826</v>
      </c>
      <c r="AD224" s="320">
        <f t="shared" si="247"/>
        <v>142108</v>
      </c>
      <c r="AE224" s="321">
        <f t="shared" si="247"/>
        <v>140285</v>
      </c>
      <c r="AF224" s="321">
        <f t="shared" si="247"/>
        <v>160568</v>
      </c>
      <c r="AG224" s="321">
        <f t="shared" si="247"/>
        <v>144759</v>
      </c>
      <c r="AH224" s="321">
        <f t="shared" si="247"/>
        <v>169549</v>
      </c>
      <c r="AI224" s="321">
        <f t="shared" si="247"/>
        <v>161327</v>
      </c>
      <c r="AJ224" s="321">
        <f t="shared" si="247"/>
        <v>154975</v>
      </c>
      <c r="AK224" s="321">
        <f t="shared" si="247"/>
        <v>173374</v>
      </c>
      <c r="AL224" s="321">
        <f t="shared" si="247"/>
        <v>162818</v>
      </c>
      <c r="AM224" s="321">
        <f t="shared" si="247"/>
        <v>163295</v>
      </c>
      <c r="AN224" s="321">
        <f t="shared" si="247"/>
        <v>166484</v>
      </c>
      <c r="AO224" s="322">
        <f t="shared" si="247"/>
        <v>184433</v>
      </c>
      <c r="AP224" s="321">
        <f t="shared" si="247"/>
        <v>145730</v>
      </c>
      <c r="AQ224" s="321">
        <f t="shared" si="247"/>
        <v>142341</v>
      </c>
      <c r="AR224" s="321">
        <f t="shared" si="247"/>
        <v>166294</v>
      </c>
      <c r="AS224" s="321">
        <f t="shared" si="247"/>
        <v>142793</v>
      </c>
      <c r="AT224" s="321">
        <f t="shared" si="247"/>
        <v>177985</v>
      </c>
      <c r="AU224" s="321">
        <f t="shared" si="247"/>
        <v>151648</v>
      </c>
      <c r="AV224" s="321">
        <f t="shared" si="247"/>
        <v>173125</v>
      </c>
      <c r="AW224" s="321">
        <f t="shared" si="247"/>
        <v>175827</v>
      </c>
      <c r="AX224" s="321">
        <f t="shared" si="247"/>
        <v>153542</v>
      </c>
      <c r="AY224" s="321">
        <f t="shared" si="247"/>
        <v>188654</v>
      </c>
      <c r="AZ224" s="321">
        <f t="shared" si="247"/>
        <v>167720</v>
      </c>
      <c r="BA224" s="321">
        <f t="shared" si="247"/>
        <v>183354</v>
      </c>
      <c r="BB224" s="320">
        <f t="shared" si="247"/>
        <v>160349</v>
      </c>
      <c r="BC224" s="321">
        <f t="shared" si="247"/>
        <v>141025</v>
      </c>
      <c r="BD224" s="321">
        <f t="shared" si="247"/>
        <v>157417</v>
      </c>
      <c r="BE224" s="321">
        <f t="shared" si="247"/>
        <v>176952</v>
      </c>
      <c r="BF224" s="321">
        <f t="shared" si="247"/>
        <v>166176</v>
      </c>
      <c r="BG224" s="321">
        <f t="shared" si="247"/>
        <v>158273</v>
      </c>
      <c r="BH224" s="321">
        <f t="shared" si="247"/>
        <v>185320</v>
      </c>
      <c r="BI224" s="321">
        <f t="shared" si="247"/>
        <v>170461</v>
      </c>
      <c r="BJ224" s="321">
        <f t="shared" si="247"/>
        <v>171688</v>
      </c>
      <c r="BK224" s="321">
        <f t="shared" si="247"/>
        <v>193672</v>
      </c>
      <c r="BL224" s="321">
        <f t="shared" si="247"/>
        <v>175029</v>
      </c>
      <c r="BM224" s="322">
        <f t="shared" si="247"/>
        <v>192787</v>
      </c>
      <c r="BN224" s="432">
        <f t="shared" si="235"/>
        <v>2049149</v>
      </c>
      <c r="BO224" s="320">
        <f t="shared" si="247"/>
        <v>164558</v>
      </c>
      <c r="BP224" s="321">
        <f t="shared" si="247"/>
        <v>154770</v>
      </c>
      <c r="BQ224" s="321">
        <f t="shared" ref="BQ224:BY224" si="248">+BQ225+BQ229</f>
        <v>161460</v>
      </c>
      <c r="BR224" s="321">
        <f t="shared" si="248"/>
        <v>168780</v>
      </c>
      <c r="BS224" s="321">
        <f t="shared" si="248"/>
        <v>171089</v>
      </c>
      <c r="BT224" s="321">
        <f t="shared" si="248"/>
        <v>165206</v>
      </c>
      <c r="BU224" s="321">
        <f t="shared" si="248"/>
        <v>203381</v>
      </c>
      <c r="BV224" s="321">
        <f t="shared" si="248"/>
        <v>176800</v>
      </c>
      <c r="BW224" s="321">
        <f t="shared" si="248"/>
        <v>181615</v>
      </c>
      <c r="BX224" s="321">
        <f t="shared" si="248"/>
        <v>194323</v>
      </c>
      <c r="BY224" s="321">
        <f t="shared" si="248"/>
        <v>166412</v>
      </c>
      <c r="BZ224" s="322">
        <f t="shared" ref="BZ224:CK224" si="249">+BZ225+BZ229</f>
        <v>208098</v>
      </c>
      <c r="CA224" s="432">
        <f>SUM(BO224:BZ224)</f>
        <v>2116492</v>
      </c>
      <c r="CB224" s="320">
        <f t="shared" si="249"/>
        <v>151271</v>
      </c>
      <c r="CC224" s="321">
        <f t="shared" si="249"/>
        <v>144557</v>
      </c>
      <c r="CD224" s="321">
        <f t="shared" si="249"/>
        <v>179014</v>
      </c>
      <c r="CE224" s="321">
        <f t="shared" si="249"/>
        <v>166654</v>
      </c>
      <c r="CF224" s="321">
        <f t="shared" si="249"/>
        <v>160733</v>
      </c>
      <c r="CG224" s="321">
        <f t="shared" ref="CG224:CH224" si="250">+CG225+CG229</f>
        <v>174771</v>
      </c>
      <c r="CH224" s="321">
        <f t="shared" si="250"/>
        <v>170182</v>
      </c>
      <c r="CI224" s="321">
        <f t="shared" si="249"/>
        <v>164895</v>
      </c>
      <c r="CJ224" s="321">
        <f t="shared" si="249"/>
        <v>172088</v>
      </c>
      <c r="CK224" s="321">
        <f t="shared" si="249"/>
        <v>181836</v>
      </c>
      <c r="CL224" s="321">
        <f t="shared" ref="CL224:CO224" si="251">+CL225+CL229</f>
        <v>169466</v>
      </c>
      <c r="CM224" s="322">
        <f t="shared" si="251"/>
        <v>199173</v>
      </c>
      <c r="CN224" s="444">
        <f>SUM(CB224:CM224)</f>
        <v>2034640</v>
      </c>
      <c r="CO224" s="321">
        <f t="shared" si="251"/>
        <v>141639</v>
      </c>
      <c r="CP224" s="321">
        <f t="shared" ref="CP224:DJ224" si="252">+CP225+CP229</f>
        <v>144167</v>
      </c>
      <c r="CQ224" s="321">
        <f t="shared" si="252"/>
        <v>167426</v>
      </c>
      <c r="CR224" s="321">
        <f t="shared" si="252"/>
        <v>159970</v>
      </c>
      <c r="CS224" s="321">
        <f t="shared" si="252"/>
        <v>158825</v>
      </c>
      <c r="CT224" s="321">
        <f t="shared" si="252"/>
        <v>168744</v>
      </c>
      <c r="CU224" s="321">
        <f t="shared" si="252"/>
        <v>159753</v>
      </c>
      <c r="CV224" s="321">
        <f t="shared" si="252"/>
        <v>171891</v>
      </c>
      <c r="CW224" s="321">
        <f t="shared" si="252"/>
        <v>162882</v>
      </c>
      <c r="CX224" s="321">
        <f t="shared" si="252"/>
        <v>161065</v>
      </c>
      <c r="CY224" s="321">
        <f t="shared" si="252"/>
        <v>163261</v>
      </c>
      <c r="CZ224" s="321">
        <f t="shared" si="252"/>
        <v>181790</v>
      </c>
      <c r="DA224" s="432">
        <f t="shared" si="223"/>
        <v>1941413</v>
      </c>
      <c r="DB224" s="320">
        <f t="shared" si="252"/>
        <v>140733</v>
      </c>
      <c r="DC224" s="321">
        <f t="shared" si="252"/>
        <v>127746</v>
      </c>
      <c r="DD224" s="321">
        <f t="shared" si="252"/>
        <v>176766</v>
      </c>
      <c r="DE224" s="321">
        <f t="shared" si="252"/>
        <v>139353</v>
      </c>
      <c r="DF224" s="321">
        <f t="shared" si="252"/>
        <v>164826</v>
      </c>
      <c r="DG224" s="321">
        <f t="shared" si="252"/>
        <v>156446</v>
      </c>
      <c r="DH224" s="321">
        <f t="shared" si="252"/>
        <v>155356</v>
      </c>
      <c r="DI224" s="321">
        <f t="shared" si="252"/>
        <v>162598</v>
      </c>
      <c r="DJ224" s="321">
        <f t="shared" si="252"/>
        <v>149533</v>
      </c>
      <c r="DK224" s="321">
        <f t="shared" ref="DK224:DL224" si="253">+DK225+DK229</f>
        <v>164008</v>
      </c>
      <c r="DL224" s="321">
        <f t="shared" si="253"/>
        <v>156880</v>
      </c>
      <c r="DM224" s="320">
        <f t="shared" si="241"/>
        <v>1835467</v>
      </c>
      <c r="DN224" s="388">
        <f t="shared" si="242"/>
        <v>1759623</v>
      </c>
      <c r="DO224" s="389">
        <f t="shared" si="243"/>
        <v>1694245</v>
      </c>
      <c r="DP224" s="543">
        <f t="shared" ref="DP224:DP232" si="254">((DO224/DN224)-1)*100</f>
        <v>-3.7154549582495755</v>
      </c>
      <c r="DS224" s="268"/>
    </row>
    <row r="225" spans="1:143" s="38" customFormat="1" ht="20.100000000000001" customHeight="1" thickBot="1" x14ac:dyDescent="0.3">
      <c r="A225" s="536"/>
      <c r="B225" s="337" t="s">
        <v>41</v>
      </c>
      <c r="C225" s="412"/>
      <c r="D225" s="101">
        <f t="shared" ref="D225:BP225" si="255">SUM(D226:D228)</f>
        <v>106884</v>
      </c>
      <c r="E225" s="24">
        <f t="shared" si="255"/>
        <v>97442</v>
      </c>
      <c r="F225" s="24">
        <f t="shared" si="255"/>
        <v>123920</v>
      </c>
      <c r="G225" s="24">
        <f t="shared" si="255"/>
        <v>115946</v>
      </c>
      <c r="H225" s="24">
        <f t="shared" si="255"/>
        <v>112405</v>
      </c>
      <c r="I225" s="24">
        <f t="shared" si="255"/>
        <v>121893</v>
      </c>
      <c r="J225" s="24">
        <f t="shared" si="255"/>
        <v>126039</v>
      </c>
      <c r="K225" s="24">
        <f t="shared" si="255"/>
        <v>118331</v>
      </c>
      <c r="L225" s="24">
        <f t="shared" si="255"/>
        <v>125542</v>
      </c>
      <c r="M225" s="24">
        <f t="shared" si="255"/>
        <v>130587</v>
      </c>
      <c r="N225" s="24">
        <f t="shared" si="255"/>
        <v>123174</v>
      </c>
      <c r="O225" s="102">
        <f t="shared" si="255"/>
        <v>141286</v>
      </c>
      <c r="P225" s="24">
        <f t="shared" si="255"/>
        <v>1443449</v>
      </c>
      <c r="Q225" s="101">
        <f t="shared" si="255"/>
        <v>103511</v>
      </c>
      <c r="R225" s="24">
        <f t="shared" si="255"/>
        <v>100396</v>
      </c>
      <c r="S225" s="24">
        <f t="shared" si="255"/>
        <v>136452</v>
      </c>
      <c r="T225" s="24">
        <f t="shared" si="255"/>
        <v>122604</v>
      </c>
      <c r="U225" s="24">
        <f t="shared" si="255"/>
        <v>121924</v>
      </c>
      <c r="V225" s="24">
        <f t="shared" si="255"/>
        <v>119941</v>
      </c>
      <c r="W225" s="24">
        <f t="shared" si="255"/>
        <v>123088</v>
      </c>
      <c r="X225" s="24">
        <f t="shared" si="255"/>
        <v>126454</v>
      </c>
      <c r="Y225" s="24">
        <f t="shared" si="255"/>
        <v>128858</v>
      </c>
      <c r="Z225" s="24">
        <f t="shared" si="255"/>
        <v>128859</v>
      </c>
      <c r="AA225" s="24">
        <f t="shared" si="255"/>
        <v>133573</v>
      </c>
      <c r="AB225" s="102">
        <f t="shared" si="255"/>
        <v>151527</v>
      </c>
      <c r="AC225" s="24">
        <f t="shared" si="255"/>
        <v>1497187</v>
      </c>
      <c r="AD225" s="101">
        <f t="shared" si="255"/>
        <v>116583</v>
      </c>
      <c r="AE225" s="24">
        <f t="shared" si="255"/>
        <v>114583</v>
      </c>
      <c r="AF225" s="24">
        <f t="shared" si="255"/>
        <v>132073</v>
      </c>
      <c r="AG225" s="24">
        <f t="shared" si="255"/>
        <v>118688</v>
      </c>
      <c r="AH225" s="24">
        <f t="shared" si="255"/>
        <v>139607</v>
      </c>
      <c r="AI225" s="24">
        <f t="shared" si="255"/>
        <v>133088</v>
      </c>
      <c r="AJ225" s="24">
        <f t="shared" si="255"/>
        <v>126275</v>
      </c>
      <c r="AK225" s="24">
        <f t="shared" si="255"/>
        <v>142434</v>
      </c>
      <c r="AL225" s="24">
        <f t="shared" si="255"/>
        <v>134056</v>
      </c>
      <c r="AM225" s="24">
        <f t="shared" si="255"/>
        <v>134194</v>
      </c>
      <c r="AN225" s="24">
        <f t="shared" si="255"/>
        <v>137267</v>
      </c>
      <c r="AO225" s="102">
        <f t="shared" si="255"/>
        <v>153678</v>
      </c>
      <c r="AP225" s="24">
        <f t="shared" si="255"/>
        <v>120689</v>
      </c>
      <c r="AQ225" s="24">
        <f t="shared" si="255"/>
        <v>117258</v>
      </c>
      <c r="AR225" s="24">
        <f t="shared" si="255"/>
        <v>137477</v>
      </c>
      <c r="AS225" s="24">
        <f t="shared" si="255"/>
        <v>117515</v>
      </c>
      <c r="AT225" s="24">
        <f t="shared" si="255"/>
        <v>147394</v>
      </c>
      <c r="AU225" s="24">
        <f t="shared" si="255"/>
        <v>125905</v>
      </c>
      <c r="AV225" s="24">
        <f t="shared" si="255"/>
        <v>144976</v>
      </c>
      <c r="AW225" s="24">
        <f t="shared" si="255"/>
        <v>148470</v>
      </c>
      <c r="AX225" s="24">
        <f t="shared" si="255"/>
        <v>130351</v>
      </c>
      <c r="AY225" s="24">
        <f t="shared" si="255"/>
        <v>159682</v>
      </c>
      <c r="AZ225" s="24">
        <f t="shared" si="255"/>
        <v>142305</v>
      </c>
      <c r="BA225" s="24">
        <f t="shared" si="255"/>
        <v>157312</v>
      </c>
      <c r="BB225" s="101">
        <f t="shared" si="255"/>
        <v>136584</v>
      </c>
      <c r="BC225" s="24">
        <f t="shared" si="255"/>
        <v>118964</v>
      </c>
      <c r="BD225" s="24">
        <f t="shared" si="255"/>
        <v>133517</v>
      </c>
      <c r="BE225" s="24">
        <f t="shared" si="255"/>
        <v>149776</v>
      </c>
      <c r="BF225" s="24">
        <f t="shared" si="255"/>
        <v>140021</v>
      </c>
      <c r="BG225" s="24">
        <f t="shared" si="255"/>
        <v>134197</v>
      </c>
      <c r="BH225" s="24">
        <f t="shared" si="255"/>
        <v>158305</v>
      </c>
      <c r="BI225" s="24">
        <f t="shared" si="255"/>
        <v>145669</v>
      </c>
      <c r="BJ225" s="24">
        <f t="shared" si="255"/>
        <v>147494</v>
      </c>
      <c r="BK225" s="24">
        <f t="shared" si="255"/>
        <v>166514</v>
      </c>
      <c r="BL225" s="24">
        <f t="shared" si="255"/>
        <v>150938</v>
      </c>
      <c r="BM225" s="102">
        <f t="shared" si="255"/>
        <v>167298</v>
      </c>
      <c r="BN225" s="23">
        <f t="shared" si="235"/>
        <v>1749277</v>
      </c>
      <c r="BO225" s="101">
        <f t="shared" si="255"/>
        <v>142201</v>
      </c>
      <c r="BP225" s="24">
        <f t="shared" si="255"/>
        <v>133560</v>
      </c>
      <c r="BQ225" s="24">
        <f t="shared" ref="BQ225:BY225" si="256">SUM(BQ226:BQ228)</f>
        <v>139924</v>
      </c>
      <c r="BR225" s="24">
        <f t="shared" si="256"/>
        <v>145700</v>
      </c>
      <c r="BS225" s="24">
        <f t="shared" si="256"/>
        <v>147355</v>
      </c>
      <c r="BT225" s="24">
        <f t="shared" si="256"/>
        <v>142160</v>
      </c>
      <c r="BU225" s="24">
        <f t="shared" si="256"/>
        <v>178323</v>
      </c>
      <c r="BV225" s="24">
        <f t="shared" si="256"/>
        <v>154711</v>
      </c>
      <c r="BW225" s="24">
        <f t="shared" si="256"/>
        <v>157848</v>
      </c>
      <c r="BX225" s="24">
        <f t="shared" si="256"/>
        <v>169043</v>
      </c>
      <c r="BY225" s="24">
        <f t="shared" si="256"/>
        <v>144803</v>
      </c>
      <c r="BZ225" s="102">
        <f t="shared" ref="BZ225:CK225" si="257">SUM(BZ226:BZ228)</f>
        <v>182956</v>
      </c>
      <c r="CA225" s="273">
        <f>SUM(BO225:BZ225)</f>
        <v>1838584</v>
      </c>
      <c r="CB225" s="101">
        <f t="shared" si="257"/>
        <v>132608</v>
      </c>
      <c r="CC225" s="24">
        <f t="shared" si="257"/>
        <v>126610</v>
      </c>
      <c r="CD225" s="24">
        <f t="shared" si="257"/>
        <v>157286</v>
      </c>
      <c r="CE225" s="24">
        <f t="shared" si="257"/>
        <v>146642</v>
      </c>
      <c r="CF225" s="24">
        <f t="shared" si="257"/>
        <v>141581</v>
      </c>
      <c r="CG225" s="24">
        <f t="shared" ref="CG225:CH225" si="258">SUM(CG226:CG228)</f>
        <v>154489</v>
      </c>
      <c r="CH225" s="24">
        <f t="shared" si="258"/>
        <v>150729</v>
      </c>
      <c r="CI225" s="24">
        <f t="shared" si="257"/>
        <v>146170</v>
      </c>
      <c r="CJ225" s="24">
        <f t="shared" si="257"/>
        <v>153002</v>
      </c>
      <c r="CK225" s="24">
        <f t="shared" si="257"/>
        <v>161733</v>
      </c>
      <c r="CL225" s="24">
        <f t="shared" ref="CL225:CO225" si="259">SUM(CL226:CL228)</f>
        <v>150610</v>
      </c>
      <c r="CM225" s="102">
        <f t="shared" si="259"/>
        <v>178264</v>
      </c>
      <c r="CN225" s="23">
        <f>SUM(CB225:CM225)</f>
        <v>1799724</v>
      </c>
      <c r="CO225" s="24">
        <f t="shared" si="259"/>
        <v>126562</v>
      </c>
      <c r="CP225" s="24">
        <f t="shared" ref="CP225:DJ225" si="260">SUM(CP226:CP228)</f>
        <v>128491</v>
      </c>
      <c r="CQ225" s="24">
        <f t="shared" si="260"/>
        <v>149183</v>
      </c>
      <c r="CR225" s="24">
        <f t="shared" si="260"/>
        <v>142964</v>
      </c>
      <c r="CS225" s="24">
        <f t="shared" si="260"/>
        <v>141928</v>
      </c>
      <c r="CT225" s="24">
        <f t="shared" si="260"/>
        <v>151083</v>
      </c>
      <c r="CU225" s="24">
        <f t="shared" si="260"/>
        <v>143667</v>
      </c>
      <c r="CV225" s="24">
        <f t="shared" si="260"/>
        <v>154872</v>
      </c>
      <c r="CW225" s="24">
        <f t="shared" si="260"/>
        <v>147019</v>
      </c>
      <c r="CX225" s="24">
        <f t="shared" si="260"/>
        <v>145613</v>
      </c>
      <c r="CY225" s="24">
        <f t="shared" si="260"/>
        <v>147924</v>
      </c>
      <c r="CZ225" s="24">
        <f t="shared" si="260"/>
        <v>165916</v>
      </c>
      <c r="DA225" s="23">
        <f t="shared" si="223"/>
        <v>1745222</v>
      </c>
      <c r="DB225" s="101">
        <f t="shared" si="260"/>
        <v>128132</v>
      </c>
      <c r="DC225" s="370">
        <f t="shared" si="260"/>
        <v>115791</v>
      </c>
      <c r="DD225" s="370">
        <f t="shared" si="260"/>
        <v>160667</v>
      </c>
      <c r="DE225" s="370">
        <f t="shared" si="260"/>
        <v>126663</v>
      </c>
      <c r="DF225" s="370">
        <f t="shared" si="260"/>
        <v>149836</v>
      </c>
      <c r="DG225" s="370">
        <f t="shared" si="260"/>
        <v>142429</v>
      </c>
      <c r="DH225" s="370">
        <f t="shared" si="260"/>
        <v>141826</v>
      </c>
      <c r="DI225" s="370">
        <f t="shared" si="260"/>
        <v>148882</v>
      </c>
      <c r="DJ225" s="370">
        <f t="shared" si="260"/>
        <v>136904</v>
      </c>
      <c r="DK225" s="370">
        <f t="shared" ref="DK225:DL225" si="261">SUM(DK226:DK228)</f>
        <v>150498</v>
      </c>
      <c r="DL225" s="370">
        <f t="shared" si="261"/>
        <v>144210</v>
      </c>
      <c r="DM225" s="138">
        <f t="shared" si="241"/>
        <v>1621460</v>
      </c>
      <c r="DN225" s="566">
        <f t="shared" si="242"/>
        <v>1579306</v>
      </c>
      <c r="DO225" s="527">
        <f t="shared" si="243"/>
        <v>1545838</v>
      </c>
      <c r="DP225" s="366">
        <f t="shared" si="254"/>
        <v>-2.1191586684277786</v>
      </c>
      <c r="DQ225" s="231"/>
      <c r="DR225" s="266"/>
      <c r="DS225" s="268"/>
      <c r="DT225" s="234"/>
      <c r="DU225" s="234"/>
      <c r="DV225" s="209"/>
      <c r="DW225" s="219"/>
      <c r="DX225" s="219"/>
      <c r="DY225" s="209"/>
      <c r="DZ225" s="209"/>
      <c r="EA225" s="209"/>
      <c r="EB225" s="209"/>
      <c r="EC225" s="209"/>
      <c r="ED225" s="209"/>
      <c r="EE225" s="209"/>
      <c r="EF225" s="209"/>
      <c r="EG225" s="209"/>
      <c r="EH225" s="209"/>
      <c r="EI225" s="209"/>
      <c r="EJ225" s="209"/>
      <c r="EK225" s="209"/>
      <c r="EL225" s="209"/>
      <c r="EM225" s="209"/>
    </row>
    <row r="226" spans="1:143" ht="20.100000000000001" customHeight="1" x14ac:dyDescent="0.25">
      <c r="A226" s="536"/>
      <c r="B226" s="642" t="s">
        <v>36</v>
      </c>
      <c r="C226" s="643"/>
      <c r="D226" s="52">
        <v>88171</v>
      </c>
      <c r="E226" s="26">
        <v>80826</v>
      </c>
      <c r="F226" s="26">
        <v>102719</v>
      </c>
      <c r="G226" s="26">
        <v>94713</v>
      </c>
      <c r="H226" s="26">
        <v>91557</v>
      </c>
      <c r="I226" s="26">
        <v>99336</v>
      </c>
      <c r="J226" s="26">
        <v>103069</v>
      </c>
      <c r="K226" s="26">
        <v>97140</v>
      </c>
      <c r="L226" s="26">
        <v>103346</v>
      </c>
      <c r="M226" s="26">
        <v>107101</v>
      </c>
      <c r="N226" s="26">
        <v>101442</v>
      </c>
      <c r="O226" s="76">
        <v>111440</v>
      </c>
      <c r="P226" s="111">
        <v>1180860</v>
      </c>
      <c r="Q226" s="45">
        <v>85764</v>
      </c>
      <c r="R226" s="31">
        <v>86295</v>
      </c>
      <c r="S226" s="31">
        <v>114113</v>
      </c>
      <c r="T226" s="31">
        <v>102328</v>
      </c>
      <c r="U226" s="31">
        <v>101617</v>
      </c>
      <c r="V226" s="31">
        <v>103860</v>
      </c>
      <c r="W226" s="31">
        <v>105952</v>
      </c>
      <c r="X226" s="31">
        <v>107669</v>
      </c>
      <c r="Y226" s="31">
        <v>109558</v>
      </c>
      <c r="Z226" s="31">
        <v>109052</v>
      </c>
      <c r="AA226" s="31">
        <v>112015</v>
      </c>
      <c r="AB226" s="158">
        <v>121327</v>
      </c>
      <c r="AC226" s="418">
        <v>1259550</v>
      </c>
      <c r="AD226" s="45">
        <v>99047</v>
      </c>
      <c r="AE226" s="31">
        <v>99587</v>
      </c>
      <c r="AF226" s="31">
        <v>113039</v>
      </c>
      <c r="AG226" s="31">
        <v>102942</v>
      </c>
      <c r="AH226" s="31">
        <v>118340</v>
      </c>
      <c r="AI226" s="31">
        <v>111859</v>
      </c>
      <c r="AJ226" s="31">
        <v>108746</v>
      </c>
      <c r="AK226" s="31">
        <v>120455</v>
      </c>
      <c r="AL226" s="31">
        <v>112707</v>
      </c>
      <c r="AM226" s="31">
        <v>112833</v>
      </c>
      <c r="AN226" s="31">
        <v>116177</v>
      </c>
      <c r="AO226" s="133">
        <v>124106</v>
      </c>
      <c r="AP226" s="31">
        <v>102357</v>
      </c>
      <c r="AQ226" s="31">
        <v>103115</v>
      </c>
      <c r="AR226" s="31">
        <v>118766</v>
      </c>
      <c r="AS226" s="31">
        <v>101983</v>
      </c>
      <c r="AT226" s="31">
        <v>125863</v>
      </c>
      <c r="AU226" s="31">
        <v>107371</v>
      </c>
      <c r="AV226" s="31">
        <v>124163</v>
      </c>
      <c r="AW226" s="31">
        <v>126649</v>
      </c>
      <c r="AX226" s="31">
        <v>110414</v>
      </c>
      <c r="AY226" s="31">
        <v>136470</v>
      </c>
      <c r="AZ226" s="31">
        <v>120948</v>
      </c>
      <c r="BA226" s="31">
        <v>128882</v>
      </c>
      <c r="BB226" s="52">
        <v>115761</v>
      </c>
      <c r="BC226" s="26">
        <v>106303</v>
      </c>
      <c r="BD226" s="26">
        <v>116876</v>
      </c>
      <c r="BE226" s="26">
        <v>129897</v>
      </c>
      <c r="BF226" s="26">
        <v>122104</v>
      </c>
      <c r="BG226" s="26">
        <v>115511</v>
      </c>
      <c r="BH226" s="26">
        <v>135844</v>
      </c>
      <c r="BI226" s="26">
        <v>125259</v>
      </c>
      <c r="BJ226" s="26">
        <v>126269</v>
      </c>
      <c r="BK226" s="26">
        <v>142410</v>
      </c>
      <c r="BL226" s="26">
        <v>128591</v>
      </c>
      <c r="BM226" s="76">
        <v>138334</v>
      </c>
      <c r="BN226" s="443">
        <f t="shared" si="235"/>
        <v>1503159</v>
      </c>
      <c r="BO226" s="52">
        <v>120808</v>
      </c>
      <c r="BP226" s="26">
        <v>117788</v>
      </c>
      <c r="BQ226" s="26">
        <v>122930</v>
      </c>
      <c r="BR226" s="26">
        <v>126593</v>
      </c>
      <c r="BS226" s="26">
        <v>128101</v>
      </c>
      <c r="BT226" s="26">
        <v>123457</v>
      </c>
      <c r="BU226" s="26">
        <v>158196</v>
      </c>
      <c r="BV226" s="26">
        <v>125659</v>
      </c>
      <c r="BW226" s="98">
        <v>136954</v>
      </c>
      <c r="BX226" s="98">
        <v>146078</v>
      </c>
      <c r="BY226" s="98">
        <v>125378</v>
      </c>
      <c r="BZ226" s="241">
        <v>151485</v>
      </c>
      <c r="CA226" s="562">
        <f>SUM(BO226:BZ226)</f>
        <v>1583427</v>
      </c>
      <c r="CB226" s="137">
        <v>115208</v>
      </c>
      <c r="CC226" s="98">
        <v>113660</v>
      </c>
      <c r="CD226" s="98">
        <v>138690</v>
      </c>
      <c r="CE226" s="98">
        <v>128353</v>
      </c>
      <c r="CF226" s="98">
        <v>122461</v>
      </c>
      <c r="CG226" s="98">
        <v>136349</v>
      </c>
      <c r="CH226" s="98">
        <v>133073</v>
      </c>
      <c r="CI226" s="98">
        <v>127736</v>
      </c>
      <c r="CJ226" s="98">
        <v>133100</v>
      </c>
      <c r="CK226" s="98">
        <v>140932</v>
      </c>
      <c r="CL226" s="98">
        <v>131371</v>
      </c>
      <c r="CM226" s="241">
        <v>148407</v>
      </c>
      <c r="CN226" s="433">
        <f t="shared" ref="CN226:CN232" si="262">SUM(CB226:CM226)</f>
        <v>1569340</v>
      </c>
      <c r="CO226" s="98">
        <v>110558</v>
      </c>
      <c r="CP226" s="98">
        <v>116608</v>
      </c>
      <c r="CQ226" s="98">
        <v>132751</v>
      </c>
      <c r="CR226" s="98">
        <v>125890</v>
      </c>
      <c r="CS226" s="98">
        <v>124906</v>
      </c>
      <c r="CT226" s="98">
        <v>132522</v>
      </c>
      <c r="CU226" s="98">
        <v>125687</v>
      </c>
      <c r="CV226" s="98">
        <v>136860</v>
      </c>
      <c r="CW226" s="98">
        <v>128975</v>
      </c>
      <c r="CX226" s="98">
        <v>127769</v>
      </c>
      <c r="CY226" s="98">
        <v>128912</v>
      </c>
      <c r="CZ226" s="98">
        <v>140120</v>
      </c>
      <c r="DA226" s="433">
        <f t="shared" si="223"/>
        <v>1531558</v>
      </c>
      <c r="DB226" s="137">
        <v>113372</v>
      </c>
      <c r="DC226" s="98">
        <v>104821</v>
      </c>
      <c r="DD226" s="98">
        <v>143115</v>
      </c>
      <c r="DE226" s="98">
        <v>112301</v>
      </c>
      <c r="DF226" s="98">
        <v>132404</v>
      </c>
      <c r="DG226" s="98">
        <v>125613</v>
      </c>
      <c r="DH226" s="98">
        <v>125364</v>
      </c>
      <c r="DI226" s="98">
        <v>131919</v>
      </c>
      <c r="DJ226" s="98">
        <v>120491</v>
      </c>
      <c r="DK226" s="98">
        <v>133573</v>
      </c>
      <c r="DL226" s="98">
        <v>127249</v>
      </c>
      <c r="DM226" s="549">
        <f t="shared" si="241"/>
        <v>1420933</v>
      </c>
      <c r="DN226" s="485">
        <f t="shared" si="242"/>
        <v>1391438</v>
      </c>
      <c r="DO226" s="474">
        <f t="shared" si="243"/>
        <v>1370222</v>
      </c>
      <c r="DP226" s="357">
        <f t="shared" si="254"/>
        <v>-1.5247535283641866</v>
      </c>
      <c r="DR226" s="234"/>
      <c r="DS226" s="268"/>
    </row>
    <row r="227" spans="1:143" ht="20.100000000000001" customHeight="1" x14ac:dyDescent="0.25">
      <c r="A227" s="536"/>
      <c r="B227" s="59" t="s">
        <v>37</v>
      </c>
      <c r="C227" s="411"/>
      <c r="D227" s="52">
        <v>13410</v>
      </c>
      <c r="E227" s="26">
        <v>11749</v>
      </c>
      <c r="F227" s="26">
        <v>14875</v>
      </c>
      <c r="G227" s="26">
        <v>15383</v>
      </c>
      <c r="H227" s="26">
        <v>15031</v>
      </c>
      <c r="I227" s="26">
        <v>16540</v>
      </c>
      <c r="J227" s="26">
        <v>16530</v>
      </c>
      <c r="K227" s="26">
        <v>15444</v>
      </c>
      <c r="L227" s="26">
        <v>16440</v>
      </c>
      <c r="M227" s="26">
        <v>17504</v>
      </c>
      <c r="N227" s="26">
        <v>16065</v>
      </c>
      <c r="O227" s="76">
        <v>22818</v>
      </c>
      <c r="P227" s="80">
        <v>191789</v>
      </c>
      <c r="Q227" s="52">
        <v>12680</v>
      </c>
      <c r="R227" s="26">
        <v>9414</v>
      </c>
      <c r="S227" s="26">
        <v>16675</v>
      </c>
      <c r="T227" s="26">
        <v>15222</v>
      </c>
      <c r="U227" s="26">
        <v>15551</v>
      </c>
      <c r="V227" s="26">
        <v>11233</v>
      </c>
      <c r="W227" s="26">
        <v>12716</v>
      </c>
      <c r="X227" s="26">
        <v>14356</v>
      </c>
      <c r="Y227" s="26">
        <v>15106</v>
      </c>
      <c r="Z227" s="26">
        <v>15549</v>
      </c>
      <c r="AA227" s="26">
        <v>17449</v>
      </c>
      <c r="AB227" s="159">
        <v>25219</v>
      </c>
      <c r="AC227" s="419">
        <v>181170</v>
      </c>
      <c r="AD227" s="52">
        <v>13855</v>
      </c>
      <c r="AE227" s="26">
        <v>11154</v>
      </c>
      <c r="AF227" s="26">
        <v>14655</v>
      </c>
      <c r="AG227" s="26">
        <v>12214</v>
      </c>
      <c r="AH227" s="26">
        <v>16968</v>
      </c>
      <c r="AI227" s="26">
        <v>17438</v>
      </c>
      <c r="AJ227" s="26">
        <v>13595</v>
      </c>
      <c r="AK227" s="26">
        <v>17760</v>
      </c>
      <c r="AL227" s="26">
        <v>17433</v>
      </c>
      <c r="AM227" s="26">
        <v>17457</v>
      </c>
      <c r="AN227" s="26">
        <v>17388</v>
      </c>
      <c r="AO227" s="76">
        <v>25045</v>
      </c>
      <c r="AP227" s="26">
        <v>14905</v>
      </c>
      <c r="AQ227" s="26">
        <v>10518</v>
      </c>
      <c r="AR227" s="26">
        <v>14239</v>
      </c>
      <c r="AS227" s="26">
        <v>11435</v>
      </c>
      <c r="AT227" s="26">
        <v>17006</v>
      </c>
      <c r="AU227" s="26">
        <v>14865</v>
      </c>
      <c r="AV227" s="26">
        <v>16410</v>
      </c>
      <c r="AW227" s="26">
        <v>17363</v>
      </c>
      <c r="AX227" s="26">
        <v>15691</v>
      </c>
      <c r="AY227" s="26">
        <v>18613</v>
      </c>
      <c r="AZ227" s="26">
        <v>17095</v>
      </c>
      <c r="BA227" s="26">
        <v>23828</v>
      </c>
      <c r="BB227" s="52">
        <v>16858</v>
      </c>
      <c r="BC227" s="26">
        <v>9346</v>
      </c>
      <c r="BD227" s="26">
        <v>12907</v>
      </c>
      <c r="BE227" s="26">
        <v>15559</v>
      </c>
      <c r="BF227" s="26">
        <v>13864</v>
      </c>
      <c r="BG227" s="26">
        <v>14510</v>
      </c>
      <c r="BH227" s="26">
        <v>17163</v>
      </c>
      <c r="BI227" s="26">
        <v>15653</v>
      </c>
      <c r="BJ227" s="26">
        <v>16449</v>
      </c>
      <c r="BK227" s="26">
        <v>18861</v>
      </c>
      <c r="BL227" s="26">
        <v>17578</v>
      </c>
      <c r="BM227" s="76">
        <v>23807</v>
      </c>
      <c r="BN227" s="443">
        <f t="shared" ref="BN227:BN228" si="263">SUM(BB227:BM227)</f>
        <v>192555</v>
      </c>
      <c r="BO227" s="52">
        <v>17260</v>
      </c>
      <c r="BP227" s="26">
        <v>11634</v>
      </c>
      <c r="BQ227" s="26">
        <v>13016</v>
      </c>
      <c r="BR227" s="26">
        <v>14698</v>
      </c>
      <c r="BS227" s="26">
        <v>14875</v>
      </c>
      <c r="BT227" s="26">
        <v>14369</v>
      </c>
      <c r="BU227" s="26">
        <v>15586</v>
      </c>
      <c r="BV227" s="26">
        <v>14526</v>
      </c>
      <c r="BW227" s="98">
        <v>16191</v>
      </c>
      <c r="BX227" s="98">
        <v>17858</v>
      </c>
      <c r="BY227" s="98">
        <v>15126</v>
      </c>
      <c r="BZ227" s="241">
        <v>25601</v>
      </c>
      <c r="CA227" s="433">
        <f t="shared" ref="CA227:CA228" si="264">SUM(BO227:BZ227)</f>
        <v>190740</v>
      </c>
      <c r="CB227" s="137">
        <v>13521</v>
      </c>
      <c r="CC227" s="98">
        <v>8915</v>
      </c>
      <c r="CD227" s="98">
        <v>13778</v>
      </c>
      <c r="CE227" s="98">
        <v>13528</v>
      </c>
      <c r="CF227" s="98">
        <v>14331</v>
      </c>
      <c r="CG227" s="98">
        <v>12486</v>
      </c>
      <c r="CH227" s="98">
        <v>12296</v>
      </c>
      <c r="CI227" s="98">
        <v>12899</v>
      </c>
      <c r="CJ227" s="98">
        <v>14437</v>
      </c>
      <c r="CK227" s="98">
        <v>15140</v>
      </c>
      <c r="CL227" s="98">
        <v>14004</v>
      </c>
      <c r="CM227" s="241">
        <v>23749</v>
      </c>
      <c r="CN227" s="433">
        <f t="shared" si="262"/>
        <v>169084</v>
      </c>
      <c r="CO227" s="98">
        <v>11693</v>
      </c>
      <c r="CP227" s="98">
        <v>7143</v>
      </c>
      <c r="CQ227" s="98">
        <v>11479</v>
      </c>
      <c r="CR227" s="98">
        <v>12251</v>
      </c>
      <c r="CS227" s="98">
        <v>12065</v>
      </c>
      <c r="CT227" s="98">
        <v>12741</v>
      </c>
      <c r="CU227" s="98">
        <v>12554</v>
      </c>
      <c r="CV227" s="98">
        <v>12688</v>
      </c>
      <c r="CW227" s="98">
        <v>12767</v>
      </c>
      <c r="CX227" s="98">
        <v>12800</v>
      </c>
      <c r="CY227" s="98">
        <v>13867</v>
      </c>
      <c r="CZ227" s="98">
        <v>19654</v>
      </c>
      <c r="DA227" s="433">
        <f t="shared" si="223"/>
        <v>151702</v>
      </c>
      <c r="DB227" s="137">
        <v>9967</v>
      </c>
      <c r="DC227" s="98">
        <v>6383</v>
      </c>
      <c r="DD227" s="98">
        <v>11606</v>
      </c>
      <c r="DE227" s="98">
        <v>9572</v>
      </c>
      <c r="DF227" s="98">
        <v>11877</v>
      </c>
      <c r="DG227" s="98">
        <v>10826</v>
      </c>
      <c r="DH227" s="98">
        <v>11063</v>
      </c>
      <c r="DI227" s="98">
        <v>11375</v>
      </c>
      <c r="DJ227" s="98">
        <v>11228</v>
      </c>
      <c r="DK227" s="98">
        <v>11606</v>
      </c>
      <c r="DL227" s="98">
        <v>11878</v>
      </c>
      <c r="DM227" s="549">
        <f t="shared" si="241"/>
        <v>145335</v>
      </c>
      <c r="DN227" s="485">
        <f t="shared" si="242"/>
        <v>132048</v>
      </c>
      <c r="DO227" s="474">
        <f t="shared" si="243"/>
        <v>117381</v>
      </c>
      <c r="DP227" s="357">
        <f t="shared" si="254"/>
        <v>-11.107324609233004</v>
      </c>
      <c r="DQ227" s="267"/>
      <c r="DR227" s="266"/>
      <c r="DS227" s="268"/>
    </row>
    <row r="228" spans="1:143" ht="20.100000000000001" customHeight="1" thickBot="1" x14ac:dyDescent="0.3">
      <c r="A228" s="536"/>
      <c r="B228" s="68" t="s">
        <v>38</v>
      </c>
      <c r="C228" s="413"/>
      <c r="D228" s="52">
        <v>5303</v>
      </c>
      <c r="E228" s="26">
        <v>4867</v>
      </c>
      <c r="F228" s="26">
        <v>6326</v>
      </c>
      <c r="G228" s="26">
        <v>5850</v>
      </c>
      <c r="H228" s="26">
        <v>5817</v>
      </c>
      <c r="I228" s="26">
        <v>6017</v>
      </c>
      <c r="J228" s="26">
        <v>6440</v>
      </c>
      <c r="K228" s="26">
        <v>5747</v>
      </c>
      <c r="L228" s="26">
        <v>5756</v>
      </c>
      <c r="M228" s="26">
        <v>5982</v>
      </c>
      <c r="N228" s="26">
        <v>5667</v>
      </c>
      <c r="O228" s="76">
        <v>7028</v>
      </c>
      <c r="P228" s="24">
        <v>70800</v>
      </c>
      <c r="Q228" s="46">
        <v>5067</v>
      </c>
      <c r="R228" s="32">
        <v>4687</v>
      </c>
      <c r="S228" s="32">
        <v>5664</v>
      </c>
      <c r="T228" s="32">
        <v>5054</v>
      </c>
      <c r="U228" s="32">
        <v>4756</v>
      </c>
      <c r="V228" s="32">
        <v>4848</v>
      </c>
      <c r="W228" s="32">
        <v>4420</v>
      </c>
      <c r="X228" s="32">
        <v>4429</v>
      </c>
      <c r="Y228" s="32">
        <v>4194</v>
      </c>
      <c r="Z228" s="32">
        <v>4258</v>
      </c>
      <c r="AA228" s="32">
        <v>4109</v>
      </c>
      <c r="AB228" s="64">
        <v>4981</v>
      </c>
      <c r="AC228" s="316">
        <v>56467</v>
      </c>
      <c r="AD228" s="52">
        <v>3681</v>
      </c>
      <c r="AE228" s="26">
        <v>3842</v>
      </c>
      <c r="AF228" s="26">
        <v>4379</v>
      </c>
      <c r="AG228" s="26">
        <v>3532</v>
      </c>
      <c r="AH228" s="26">
        <v>4299</v>
      </c>
      <c r="AI228" s="26">
        <v>3791</v>
      </c>
      <c r="AJ228" s="26">
        <v>3934</v>
      </c>
      <c r="AK228" s="26">
        <v>4219</v>
      </c>
      <c r="AL228" s="26">
        <v>3916</v>
      </c>
      <c r="AM228" s="26">
        <v>3904</v>
      </c>
      <c r="AN228" s="26">
        <v>3702</v>
      </c>
      <c r="AO228" s="76">
        <v>4527</v>
      </c>
      <c r="AP228" s="32">
        <v>3427</v>
      </c>
      <c r="AQ228" s="32">
        <v>3625</v>
      </c>
      <c r="AR228" s="32">
        <v>4472</v>
      </c>
      <c r="AS228" s="32">
        <v>4097</v>
      </c>
      <c r="AT228" s="32">
        <v>4525</v>
      </c>
      <c r="AU228" s="32">
        <v>3669</v>
      </c>
      <c r="AV228" s="32">
        <v>4403</v>
      </c>
      <c r="AW228" s="32">
        <v>4458</v>
      </c>
      <c r="AX228" s="32">
        <v>4246</v>
      </c>
      <c r="AY228" s="32">
        <v>4599</v>
      </c>
      <c r="AZ228" s="32">
        <v>4262</v>
      </c>
      <c r="BA228" s="32">
        <v>4602</v>
      </c>
      <c r="BB228" s="52">
        <v>3965</v>
      </c>
      <c r="BC228" s="26">
        <v>3315</v>
      </c>
      <c r="BD228" s="26">
        <v>3734</v>
      </c>
      <c r="BE228" s="26">
        <v>4320</v>
      </c>
      <c r="BF228" s="26">
        <v>4053</v>
      </c>
      <c r="BG228" s="26">
        <v>4176</v>
      </c>
      <c r="BH228" s="26">
        <v>5298</v>
      </c>
      <c r="BI228" s="26">
        <v>4757</v>
      </c>
      <c r="BJ228" s="26">
        <v>4776</v>
      </c>
      <c r="BK228" s="26">
        <v>5243</v>
      </c>
      <c r="BL228" s="26">
        <v>4769</v>
      </c>
      <c r="BM228" s="76">
        <v>5157</v>
      </c>
      <c r="BN228" s="443">
        <f t="shared" si="263"/>
        <v>53563</v>
      </c>
      <c r="BO228" s="52">
        <v>4133</v>
      </c>
      <c r="BP228" s="26">
        <v>4138</v>
      </c>
      <c r="BQ228" s="26">
        <v>3978</v>
      </c>
      <c r="BR228" s="26">
        <v>4409</v>
      </c>
      <c r="BS228" s="26">
        <v>4379</v>
      </c>
      <c r="BT228" s="26">
        <v>4334</v>
      </c>
      <c r="BU228" s="26">
        <v>4541</v>
      </c>
      <c r="BV228" s="26">
        <v>14526</v>
      </c>
      <c r="BW228" s="98">
        <v>4703</v>
      </c>
      <c r="BX228" s="98">
        <v>5107</v>
      </c>
      <c r="BY228" s="98">
        <v>4299</v>
      </c>
      <c r="BZ228" s="241">
        <v>5870</v>
      </c>
      <c r="CA228" s="397">
        <f t="shared" si="264"/>
        <v>64417</v>
      </c>
      <c r="CB228" s="137">
        <v>3879</v>
      </c>
      <c r="CC228" s="98">
        <v>4035</v>
      </c>
      <c r="CD228" s="98">
        <v>4818</v>
      </c>
      <c r="CE228" s="98">
        <v>4761</v>
      </c>
      <c r="CF228" s="98">
        <v>4789</v>
      </c>
      <c r="CG228" s="98">
        <v>5654</v>
      </c>
      <c r="CH228" s="98">
        <v>5360</v>
      </c>
      <c r="CI228" s="98">
        <v>5535</v>
      </c>
      <c r="CJ228" s="98">
        <v>5465</v>
      </c>
      <c r="CK228" s="98">
        <v>5661</v>
      </c>
      <c r="CL228" s="98">
        <v>5235</v>
      </c>
      <c r="CM228" s="241">
        <v>6108</v>
      </c>
      <c r="CN228" s="433">
        <f t="shared" si="262"/>
        <v>61300</v>
      </c>
      <c r="CO228" s="98">
        <v>4311</v>
      </c>
      <c r="CP228" s="98">
        <v>4740</v>
      </c>
      <c r="CQ228" s="98">
        <v>4953</v>
      </c>
      <c r="CR228" s="98">
        <v>4823</v>
      </c>
      <c r="CS228" s="98">
        <v>4957</v>
      </c>
      <c r="CT228" s="98">
        <v>5820</v>
      </c>
      <c r="CU228" s="98">
        <v>5426</v>
      </c>
      <c r="CV228" s="98">
        <v>5324</v>
      </c>
      <c r="CW228" s="98">
        <v>5277</v>
      </c>
      <c r="CX228" s="98">
        <v>5044</v>
      </c>
      <c r="CY228" s="98">
        <v>5145</v>
      </c>
      <c r="CZ228" s="98">
        <v>6142</v>
      </c>
      <c r="DA228" s="433">
        <f t="shared" si="223"/>
        <v>61962</v>
      </c>
      <c r="DB228" s="137">
        <v>4793</v>
      </c>
      <c r="DC228" s="98">
        <v>4587</v>
      </c>
      <c r="DD228" s="98">
        <v>5946</v>
      </c>
      <c r="DE228" s="98">
        <v>4790</v>
      </c>
      <c r="DF228" s="98">
        <v>5555</v>
      </c>
      <c r="DG228" s="98">
        <v>5990</v>
      </c>
      <c r="DH228" s="98">
        <v>5399</v>
      </c>
      <c r="DI228" s="98">
        <v>5588</v>
      </c>
      <c r="DJ228" s="98">
        <v>5185</v>
      </c>
      <c r="DK228" s="98">
        <v>5319</v>
      </c>
      <c r="DL228" s="98">
        <v>5083</v>
      </c>
      <c r="DM228" s="549">
        <f t="shared" si="241"/>
        <v>55192</v>
      </c>
      <c r="DN228" s="485">
        <f t="shared" si="242"/>
        <v>55820</v>
      </c>
      <c r="DO228" s="474">
        <f t="shared" si="243"/>
        <v>58235</v>
      </c>
      <c r="DP228" s="359">
        <f t="shared" si="254"/>
        <v>4.3264063059835101</v>
      </c>
      <c r="DR228" s="266"/>
      <c r="DS228" s="268"/>
    </row>
    <row r="229" spans="1:143" s="38" customFormat="1" ht="20.100000000000001" customHeight="1" thickBot="1" x14ac:dyDescent="0.3">
      <c r="A229" s="536"/>
      <c r="B229" s="337" t="s">
        <v>39</v>
      </c>
      <c r="C229" s="414"/>
      <c r="D229" s="138">
        <f t="shared" ref="D229:BP229" si="265">SUM(D230:D232)</f>
        <v>25812</v>
      </c>
      <c r="E229" s="370">
        <f t="shared" si="265"/>
        <v>25061</v>
      </c>
      <c r="F229" s="370">
        <f t="shared" si="265"/>
        <v>31285</v>
      </c>
      <c r="G229" s="370">
        <f t="shared" si="265"/>
        <v>29669</v>
      </c>
      <c r="H229" s="370">
        <f t="shared" si="265"/>
        <v>29062</v>
      </c>
      <c r="I229" s="370">
        <f t="shared" si="265"/>
        <v>31658</v>
      </c>
      <c r="J229" s="370">
        <f t="shared" si="265"/>
        <v>32336</v>
      </c>
      <c r="K229" s="370">
        <f t="shared" si="265"/>
        <v>29991</v>
      </c>
      <c r="L229" s="370">
        <f t="shared" si="265"/>
        <v>30967</v>
      </c>
      <c r="M229" s="370">
        <f t="shared" si="265"/>
        <v>32862</v>
      </c>
      <c r="N229" s="370">
        <f t="shared" si="265"/>
        <v>31197</v>
      </c>
      <c r="O229" s="371">
        <f t="shared" si="265"/>
        <v>32868</v>
      </c>
      <c r="P229" s="370">
        <f t="shared" si="265"/>
        <v>362768</v>
      </c>
      <c r="Q229" s="138">
        <f t="shared" si="265"/>
        <v>25128</v>
      </c>
      <c r="R229" s="370">
        <f t="shared" si="265"/>
        <v>24922</v>
      </c>
      <c r="S229" s="370">
        <f t="shared" si="265"/>
        <v>33066</v>
      </c>
      <c r="T229" s="370">
        <f t="shared" si="265"/>
        <v>29995</v>
      </c>
      <c r="U229" s="370">
        <f t="shared" si="265"/>
        <v>30762</v>
      </c>
      <c r="V229" s="370">
        <f t="shared" si="265"/>
        <v>30078</v>
      </c>
      <c r="W229" s="370">
        <f t="shared" si="265"/>
        <v>29983</v>
      </c>
      <c r="X229" s="370">
        <f t="shared" si="265"/>
        <v>30508</v>
      </c>
      <c r="Y229" s="370">
        <f t="shared" si="265"/>
        <v>29794</v>
      </c>
      <c r="Z229" s="370">
        <f t="shared" si="265"/>
        <v>30147</v>
      </c>
      <c r="AA229" s="370">
        <f t="shared" si="265"/>
        <v>30379</v>
      </c>
      <c r="AB229" s="371">
        <f t="shared" si="265"/>
        <v>33877</v>
      </c>
      <c r="AC229" s="370">
        <f t="shared" si="265"/>
        <v>358639</v>
      </c>
      <c r="AD229" s="138">
        <f t="shared" si="265"/>
        <v>25525</v>
      </c>
      <c r="AE229" s="370">
        <f t="shared" si="265"/>
        <v>25702</v>
      </c>
      <c r="AF229" s="370">
        <f t="shared" si="265"/>
        <v>28495</v>
      </c>
      <c r="AG229" s="370">
        <f t="shared" si="265"/>
        <v>26071</v>
      </c>
      <c r="AH229" s="370">
        <f t="shared" si="265"/>
        <v>29942</v>
      </c>
      <c r="AI229" s="370">
        <f t="shared" si="265"/>
        <v>28239</v>
      </c>
      <c r="AJ229" s="370">
        <f t="shared" si="265"/>
        <v>28700</v>
      </c>
      <c r="AK229" s="370">
        <f t="shared" si="265"/>
        <v>30940</v>
      </c>
      <c r="AL229" s="370">
        <f t="shared" si="265"/>
        <v>28762</v>
      </c>
      <c r="AM229" s="370">
        <f t="shared" si="265"/>
        <v>29101</v>
      </c>
      <c r="AN229" s="370">
        <f t="shared" si="265"/>
        <v>29217</v>
      </c>
      <c r="AO229" s="371">
        <f t="shared" si="265"/>
        <v>30755</v>
      </c>
      <c r="AP229" s="370">
        <f t="shared" si="265"/>
        <v>25041</v>
      </c>
      <c r="AQ229" s="370">
        <f t="shared" si="265"/>
        <v>25083</v>
      </c>
      <c r="AR229" s="370">
        <f t="shared" si="265"/>
        <v>28817</v>
      </c>
      <c r="AS229" s="370">
        <f t="shared" si="265"/>
        <v>25278</v>
      </c>
      <c r="AT229" s="370">
        <f t="shared" si="265"/>
        <v>30591</v>
      </c>
      <c r="AU229" s="370">
        <f t="shared" si="265"/>
        <v>25743</v>
      </c>
      <c r="AV229" s="370">
        <f t="shared" si="265"/>
        <v>28149</v>
      </c>
      <c r="AW229" s="370">
        <f t="shared" si="265"/>
        <v>27357</v>
      </c>
      <c r="AX229" s="370">
        <f t="shared" si="265"/>
        <v>23191</v>
      </c>
      <c r="AY229" s="370">
        <f t="shared" si="265"/>
        <v>28972</v>
      </c>
      <c r="AZ229" s="370">
        <f t="shared" si="265"/>
        <v>25415</v>
      </c>
      <c r="BA229" s="370">
        <f t="shared" si="265"/>
        <v>26042</v>
      </c>
      <c r="BB229" s="138">
        <f t="shared" si="265"/>
        <v>23765</v>
      </c>
      <c r="BC229" s="370">
        <f t="shared" si="265"/>
        <v>22061</v>
      </c>
      <c r="BD229" s="370">
        <f t="shared" si="265"/>
        <v>23900</v>
      </c>
      <c r="BE229" s="370">
        <f t="shared" si="265"/>
        <v>27176</v>
      </c>
      <c r="BF229" s="370">
        <f t="shared" si="265"/>
        <v>26155</v>
      </c>
      <c r="BG229" s="370">
        <f t="shared" si="265"/>
        <v>24076</v>
      </c>
      <c r="BH229" s="370">
        <f t="shared" si="265"/>
        <v>27015</v>
      </c>
      <c r="BI229" s="370">
        <f t="shared" si="265"/>
        <v>24792</v>
      </c>
      <c r="BJ229" s="370">
        <f t="shared" si="265"/>
        <v>24194</v>
      </c>
      <c r="BK229" s="370">
        <f t="shared" si="265"/>
        <v>27158</v>
      </c>
      <c r="BL229" s="370">
        <f t="shared" si="265"/>
        <v>24091</v>
      </c>
      <c r="BM229" s="371">
        <f t="shared" si="265"/>
        <v>25489</v>
      </c>
      <c r="BN229" s="273">
        <f>SUM(BB229:BM229)</f>
        <v>299872</v>
      </c>
      <c r="BO229" s="138">
        <f t="shared" si="265"/>
        <v>22357</v>
      </c>
      <c r="BP229" s="370">
        <f t="shared" si="265"/>
        <v>21210</v>
      </c>
      <c r="BQ229" s="370">
        <f t="shared" ref="BQ229:BY229" si="266">SUM(BQ230:BQ232)</f>
        <v>21536</v>
      </c>
      <c r="BR229" s="370">
        <f t="shared" si="266"/>
        <v>23080</v>
      </c>
      <c r="BS229" s="370">
        <f t="shared" si="266"/>
        <v>23734</v>
      </c>
      <c r="BT229" s="370">
        <f t="shared" si="266"/>
        <v>23046</v>
      </c>
      <c r="BU229" s="370">
        <f t="shared" si="266"/>
        <v>25058</v>
      </c>
      <c r="BV229" s="370">
        <f t="shared" si="266"/>
        <v>22089</v>
      </c>
      <c r="BW229" s="370">
        <f t="shared" si="266"/>
        <v>23767</v>
      </c>
      <c r="BX229" s="370">
        <f t="shared" si="266"/>
        <v>25280</v>
      </c>
      <c r="BY229" s="370">
        <f t="shared" si="266"/>
        <v>21609</v>
      </c>
      <c r="BZ229" s="371">
        <f t="shared" ref="BZ229:CL229" si="267">SUM(BZ230:BZ232)</f>
        <v>25142</v>
      </c>
      <c r="CA229" s="25">
        <f>SUM(BO229:BZ229)</f>
        <v>277908</v>
      </c>
      <c r="CB229" s="138">
        <f t="shared" si="267"/>
        <v>18663</v>
      </c>
      <c r="CC229" s="370">
        <f t="shared" si="267"/>
        <v>17947</v>
      </c>
      <c r="CD229" s="370">
        <f t="shared" si="267"/>
        <v>21728</v>
      </c>
      <c r="CE229" s="370">
        <f t="shared" si="267"/>
        <v>20012</v>
      </c>
      <c r="CF229" s="370">
        <f t="shared" si="267"/>
        <v>19152</v>
      </c>
      <c r="CG229" s="370">
        <f t="shared" ref="CG229:CH229" si="268">SUM(CG230:CG232)</f>
        <v>20282</v>
      </c>
      <c r="CH229" s="370">
        <f t="shared" si="268"/>
        <v>19453</v>
      </c>
      <c r="CI229" s="370">
        <f t="shared" si="267"/>
        <v>18725</v>
      </c>
      <c r="CJ229" s="370">
        <f t="shared" si="267"/>
        <v>19086</v>
      </c>
      <c r="CK229" s="370">
        <f t="shared" si="267"/>
        <v>20103</v>
      </c>
      <c r="CL229" s="370">
        <f t="shared" si="267"/>
        <v>18856</v>
      </c>
      <c r="CM229" s="371">
        <f t="shared" ref="CM229:DJ229" si="269">SUM(CM230:CM232)</f>
        <v>20909</v>
      </c>
      <c r="CN229" s="273">
        <f>SUM(CB229:CM229)</f>
        <v>234916</v>
      </c>
      <c r="CO229" s="370">
        <f t="shared" si="269"/>
        <v>15077</v>
      </c>
      <c r="CP229" s="370">
        <f t="shared" si="269"/>
        <v>15676</v>
      </c>
      <c r="CQ229" s="370">
        <f t="shared" si="269"/>
        <v>18243</v>
      </c>
      <c r="CR229" s="370">
        <f t="shared" si="269"/>
        <v>17006</v>
      </c>
      <c r="CS229" s="370">
        <f t="shared" si="269"/>
        <v>16897</v>
      </c>
      <c r="CT229" s="370">
        <f t="shared" si="269"/>
        <v>17661</v>
      </c>
      <c r="CU229" s="370">
        <f t="shared" si="269"/>
        <v>16086</v>
      </c>
      <c r="CV229" s="370">
        <f t="shared" si="269"/>
        <v>17019</v>
      </c>
      <c r="CW229" s="370">
        <f t="shared" si="269"/>
        <v>15863</v>
      </c>
      <c r="CX229" s="370">
        <f t="shared" si="269"/>
        <v>15452</v>
      </c>
      <c r="CY229" s="370">
        <f t="shared" si="269"/>
        <v>15337</v>
      </c>
      <c r="CZ229" s="370">
        <f t="shared" si="269"/>
        <v>15874</v>
      </c>
      <c r="DA229" s="273">
        <f t="shared" si="223"/>
        <v>196191</v>
      </c>
      <c r="DB229" s="138">
        <f t="shared" si="269"/>
        <v>12601</v>
      </c>
      <c r="DC229" s="370">
        <f t="shared" si="269"/>
        <v>11955</v>
      </c>
      <c r="DD229" s="370">
        <f t="shared" si="269"/>
        <v>16099</v>
      </c>
      <c r="DE229" s="370">
        <f t="shared" si="269"/>
        <v>12690</v>
      </c>
      <c r="DF229" s="370">
        <f t="shared" si="269"/>
        <v>14990</v>
      </c>
      <c r="DG229" s="370">
        <f t="shared" si="269"/>
        <v>14017</v>
      </c>
      <c r="DH229" s="370">
        <f t="shared" si="269"/>
        <v>13530</v>
      </c>
      <c r="DI229" s="370">
        <f t="shared" si="269"/>
        <v>13716</v>
      </c>
      <c r="DJ229" s="370">
        <f t="shared" si="269"/>
        <v>12629</v>
      </c>
      <c r="DK229" s="370">
        <f t="shared" ref="DK229:DL229" si="270">SUM(DK230:DK232)</f>
        <v>13510</v>
      </c>
      <c r="DL229" s="370">
        <f t="shared" si="270"/>
        <v>12670</v>
      </c>
      <c r="DM229" s="138">
        <f t="shared" si="241"/>
        <v>214007</v>
      </c>
      <c r="DN229" s="566">
        <f t="shared" si="242"/>
        <v>180317</v>
      </c>
      <c r="DO229" s="527">
        <f t="shared" si="243"/>
        <v>148407</v>
      </c>
      <c r="DP229" s="366">
        <f t="shared" si="254"/>
        <v>-17.696612077618855</v>
      </c>
      <c r="DQ229" s="231"/>
      <c r="DR229" s="268"/>
      <c r="DS229" s="268"/>
      <c r="DT229" s="234"/>
      <c r="DU229" s="234"/>
      <c r="DV229" s="209"/>
      <c r="DW229" s="219"/>
      <c r="DX229" s="219"/>
      <c r="DY229" s="209"/>
      <c r="DZ229" s="209"/>
      <c r="EA229" s="209"/>
      <c r="EB229" s="209"/>
      <c r="EC229" s="209"/>
      <c r="ED229" s="209"/>
      <c r="EE229" s="209"/>
      <c r="EF229" s="209"/>
      <c r="EG229" s="209"/>
      <c r="EH229" s="209"/>
      <c r="EI229" s="209"/>
      <c r="EJ229" s="209"/>
      <c r="EK229" s="209"/>
      <c r="EL229" s="209"/>
      <c r="EM229" s="209"/>
    </row>
    <row r="230" spans="1:143" ht="20.100000000000001" customHeight="1" x14ac:dyDescent="0.25">
      <c r="A230" s="536"/>
      <c r="B230" s="642" t="s">
        <v>36</v>
      </c>
      <c r="C230" s="643"/>
      <c r="D230" s="45">
        <v>23602</v>
      </c>
      <c r="E230" s="31">
        <v>22892</v>
      </c>
      <c r="F230" s="31">
        <v>28816</v>
      </c>
      <c r="G230" s="31">
        <v>27152</v>
      </c>
      <c r="H230" s="31">
        <v>26738</v>
      </c>
      <c r="I230" s="31">
        <v>29334</v>
      </c>
      <c r="J230" s="31">
        <v>29844</v>
      </c>
      <c r="K230" s="31">
        <v>27742</v>
      </c>
      <c r="L230" s="31">
        <v>28353</v>
      </c>
      <c r="M230" s="31">
        <v>30352</v>
      </c>
      <c r="N230" s="31">
        <v>28854</v>
      </c>
      <c r="O230" s="133">
        <v>30245</v>
      </c>
      <c r="P230" s="111">
        <v>333924</v>
      </c>
      <c r="Q230" s="45">
        <v>23107</v>
      </c>
      <c r="R230" s="31">
        <v>22936</v>
      </c>
      <c r="S230" s="31">
        <v>30645</v>
      </c>
      <c r="T230" s="31">
        <v>27668</v>
      </c>
      <c r="U230" s="31">
        <v>28497</v>
      </c>
      <c r="V230" s="31">
        <v>27704</v>
      </c>
      <c r="W230" s="31">
        <v>27936</v>
      </c>
      <c r="X230" s="31">
        <v>28595</v>
      </c>
      <c r="Y230" s="31">
        <v>27992</v>
      </c>
      <c r="Z230" s="31">
        <v>28277</v>
      </c>
      <c r="AA230" s="31">
        <v>28549</v>
      </c>
      <c r="AB230" s="133">
        <v>31824</v>
      </c>
      <c r="AC230" s="418">
        <v>333730</v>
      </c>
      <c r="AD230" s="52">
        <v>23969</v>
      </c>
      <c r="AE230" s="26">
        <v>24301</v>
      </c>
      <c r="AF230" s="26">
        <v>26754</v>
      </c>
      <c r="AG230" s="26">
        <v>24692</v>
      </c>
      <c r="AH230" s="26">
        <v>28466</v>
      </c>
      <c r="AI230" s="26">
        <v>26825</v>
      </c>
      <c r="AJ230" s="26">
        <v>27356</v>
      </c>
      <c r="AK230" s="26">
        <v>29431</v>
      </c>
      <c r="AL230" s="26">
        <v>27469</v>
      </c>
      <c r="AM230" s="26">
        <v>27642</v>
      </c>
      <c r="AN230" s="26">
        <v>27949</v>
      </c>
      <c r="AO230" s="76">
        <v>29370</v>
      </c>
      <c r="AP230" s="31">
        <v>23846</v>
      </c>
      <c r="AQ230" s="31">
        <v>24008</v>
      </c>
      <c r="AR230" s="31">
        <v>27585</v>
      </c>
      <c r="AS230" s="31">
        <v>23947</v>
      </c>
      <c r="AT230" s="31">
        <v>29187</v>
      </c>
      <c r="AU230" s="31">
        <v>24693</v>
      </c>
      <c r="AV230" s="31">
        <v>27098</v>
      </c>
      <c r="AW230" s="31">
        <v>26127</v>
      </c>
      <c r="AX230" s="31">
        <v>22157</v>
      </c>
      <c r="AY230" s="31">
        <v>27689</v>
      </c>
      <c r="AZ230" s="31">
        <v>24218</v>
      </c>
      <c r="BA230" s="31">
        <v>24954</v>
      </c>
      <c r="BB230" s="52">
        <v>22888</v>
      </c>
      <c r="BC230" s="26">
        <v>21298</v>
      </c>
      <c r="BD230" s="26">
        <v>22891</v>
      </c>
      <c r="BE230" s="26">
        <v>26254</v>
      </c>
      <c r="BF230" s="26">
        <v>25268</v>
      </c>
      <c r="BG230" s="26">
        <v>23303</v>
      </c>
      <c r="BH230" s="26">
        <v>26114</v>
      </c>
      <c r="BI230" s="26">
        <v>23999</v>
      </c>
      <c r="BJ230" s="26">
        <v>23258</v>
      </c>
      <c r="BK230" s="26">
        <v>25857</v>
      </c>
      <c r="BL230" s="26">
        <v>22988</v>
      </c>
      <c r="BM230" s="76">
        <v>24268</v>
      </c>
      <c r="BN230" s="443">
        <f>SUM(BB230:BM230)</f>
        <v>288386</v>
      </c>
      <c r="BO230" s="52">
        <v>21386</v>
      </c>
      <c r="BP230" s="26">
        <v>20430</v>
      </c>
      <c r="BQ230" s="26">
        <v>20739</v>
      </c>
      <c r="BR230" s="26">
        <v>22302</v>
      </c>
      <c r="BS230" s="26">
        <v>22921</v>
      </c>
      <c r="BT230" s="26">
        <v>22326</v>
      </c>
      <c r="BU230" s="26">
        <v>24340</v>
      </c>
      <c r="BV230" s="26">
        <v>21372</v>
      </c>
      <c r="BW230" s="98">
        <v>22768</v>
      </c>
      <c r="BX230" s="98">
        <v>24279</v>
      </c>
      <c r="BY230" s="98">
        <v>20929</v>
      </c>
      <c r="BZ230" s="241">
        <v>24343</v>
      </c>
      <c r="CA230" s="562">
        <f>SUM(BO230:BZ230)</f>
        <v>268135</v>
      </c>
      <c r="CB230" s="137">
        <v>18113</v>
      </c>
      <c r="CC230" s="98">
        <v>17371</v>
      </c>
      <c r="CD230" s="98">
        <v>21109</v>
      </c>
      <c r="CE230" s="98">
        <v>19259</v>
      </c>
      <c r="CF230" s="98">
        <v>18476</v>
      </c>
      <c r="CG230" s="98">
        <v>19718</v>
      </c>
      <c r="CH230" s="98">
        <v>18816</v>
      </c>
      <c r="CI230" s="98">
        <v>17972</v>
      </c>
      <c r="CJ230" s="98">
        <v>18417</v>
      </c>
      <c r="CK230" s="98">
        <v>19376</v>
      </c>
      <c r="CL230" s="98">
        <v>18157</v>
      </c>
      <c r="CM230" s="241">
        <v>20071</v>
      </c>
      <c r="CN230" s="433">
        <f t="shared" si="262"/>
        <v>226855</v>
      </c>
      <c r="CO230" s="98">
        <v>14604</v>
      </c>
      <c r="CP230" s="98">
        <v>15021</v>
      </c>
      <c r="CQ230" s="98">
        <v>17514</v>
      </c>
      <c r="CR230" s="98">
        <v>16506</v>
      </c>
      <c r="CS230" s="98">
        <v>16845</v>
      </c>
      <c r="CT230" s="98">
        <v>16886</v>
      </c>
      <c r="CU230" s="98">
        <v>15433</v>
      </c>
      <c r="CV230" s="98">
        <v>16295</v>
      </c>
      <c r="CW230" s="98">
        <v>15180</v>
      </c>
      <c r="CX230" s="98">
        <v>14810</v>
      </c>
      <c r="CY230" s="98">
        <v>14667</v>
      </c>
      <c r="CZ230" s="98">
        <v>15161</v>
      </c>
      <c r="DA230" s="433">
        <f t="shared" si="223"/>
        <v>188922</v>
      </c>
      <c r="DB230" s="137">
        <v>12104</v>
      </c>
      <c r="DC230" s="98">
        <v>11268</v>
      </c>
      <c r="DD230" s="98">
        <v>15427</v>
      </c>
      <c r="DE230" s="98">
        <v>12227</v>
      </c>
      <c r="DF230" s="98">
        <v>14250</v>
      </c>
      <c r="DG230" s="98">
        <v>13442</v>
      </c>
      <c r="DH230" s="98">
        <v>12889</v>
      </c>
      <c r="DI230" s="98">
        <v>13082</v>
      </c>
      <c r="DJ230" s="98">
        <v>12027</v>
      </c>
      <c r="DK230" s="98">
        <v>12867</v>
      </c>
      <c r="DL230" s="98">
        <v>12076</v>
      </c>
      <c r="DM230" s="548">
        <f t="shared" si="241"/>
        <v>206784</v>
      </c>
      <c r="DN230" s="497">
        <f t="shared" si="242"/>
        <v>173761</v>
      </c>
      <c r="DO230" s="499">
        <f t="shared" si="243"/>
        <v>141659</v>
      </c>
      <c r="DP230" s="357">
        <f t="shared" si="254"/>
        <v>-18.474801595294686</v>
      </c>
      <c r="DS230" s="268"/>
    </row>
    <row r="231" spans="1:143" ht="20.100000000000001" customHeight="1" x14ac:dyDescent="0.25">
      <c r="A231" s="536"/>
      <c r="B231" s="621" t="s">
        <v>37</v>
      </c>
      <c r="C231" s="622"/>
      <c r="D231" s="52">
        <v>21</v>
      </c>
      <c r="E231" s="26">
        <v>16</v>
      </c>
      <c r="F231" s="26">
        <v>11</v>
      </c>
      <c r="G231" s="26">
        <v>18</v>
      </c>
      <c r="H231" s="26">
        <v>25</v>
      </c>
      <c r="I231" s="26">
        <v>25</v>
      </c>
      <c r="J231" s="26">
        <v>27</v>
      </c>
      <c r="K231" s="26">
        <v>24</v>
      </c>
      <c r="L231" s="26">
        <v>284</v>
      </c>
      <c r="M231" s="26">
        <v>19</v>
      </c>
      <c r="N231" s="26">
        <v>23</v>
      </c>
      <c r="O231" s="76">
        <v>26</v>
      </c>
      <c r="P231" s="80">
        <v>519</v>
      </c>
      <c r="Q231" s="52">
        <v>14</v>
      </c>
      <c r="R231" s="26">
        <v>13</v>
      </c>
      <c r="S231" s="26">
        <v>24</v>
      </c>
      <c r="T231" s="26">
        <v>15</v>
      </c>
      <c r="U231" s="26">
        <v>12</v>
      </c>
      <c r="V231" s="26">
        <v>13</v>
      </c>
      <c r="W231" s="26">
        <v>12</v>
      </c>
      <c r="X231" s="26">
        <v>21</v>
      </c>
      <c r="Y231" s="26">
        <v>20</v>
      </c>
      <c r="Z231" s="26">
        <v>12</v>
      </c>
      <c r="AA231" s="26">
        <v>14</v>
      </c>
      <c r="AB231" s="76">
        <v>35</v>
      </c>
      <c r="AC231" s="419">
        <v>205</v>
      </c>
      <c r="AD231" s="52">
        <v>8</v>
      </c>
      <c r="AE231" s="26">
        <v>24</v>
      </c>
      <c r="AF231" s="26">
        <v>19</v>
      </c>
      <c r="AG231" s="26">
        <v>21</v>
      </c>
      <c r="AH231" s="26">
        <v>36</v>
      </c>
      <c r="AI231" s="26">
        <v>19</v>
      </c>
      <c r="AJ231" s="26">
        <v>17</v>
      </c>
      <c r="AK231" s="26">
        <v>36</v>
      </c>
      <c r="AL231" s="26">
        <v>22</v>
      </c>
      <c r="AM231" s="26">
        <v>24</v>
      </c>
      <c r="AN231" s="26">
        <v>22</v>
      </c>
      <c r="AO231" s="76">
        <v>45</v>
      </c>
      <c r="AP231" s="26">
        <v>17</v>
      </c>
      <c r="AQ231" s="26">
        <v>8</v>
      </c>
      <c r="AR231" s="26">
        <v>37</v>
      </c>
      <c r="AS231" s="26">
        <v>18</v>
      </c>
      <c r="AT231" s="26">
        <v>11</v>
      </c>
      <c r="AU231" s="26">
        <v>26</v>
      </c>
      <c r="AV231" s="26">
        <v>18</v>
      </c>
      <c r="AW231" s="26">
        <v>15</v>
      </c>
      <c r="AX231" s="26">
        <v>17</v>
      </c>
      <c r="AY231" s="26">
        <v>23</v>
      </c>
      <c r="AZ231" s="26">
        <v>23</v>
      </c>
      <c r="BA231" s="26">
        <v>28</v>
      </c>
      <c r="BB231" s="52">
        <v>30</v>
      </c>
      <c r="BC231" s="26">
        <v>25</v>
      </c>
      <c r="BD231" s="26">
        <v>39</v>
      </c>
      <c r="BE231" s="26">
        <v>34</v>
      </c>
      <c r="BF231" s="26">
        <v>63</v>
      </c>
      <c r="BG231" s="26">
        <v>35</v>
      </c>
      <c r="BH231" s="26">
        <v>33</v>
      </c>
      <c r="BI231" s="26">
        <v>25</v>
      </c>
      <c r="BJ231" s="26">
        <v>41</v>
      </c>
      <c r="BK231" s="26">
        <v>40</v>
      </c>
      <c r="BL231" s="26">
        <v>53</v>
      </c>
      <c r="BM231" s="76">
        <v>49</v>
      </c>
      <c r="BN231" s="443">
        <f t="shared" ref="BN231:BN232" si="271">SUM(BB231:BM231)</f>
        <v>467</v>
      </c>
      <c r="BO231" s="52">
        <v>53</v>
      </c>
      <c r="BP231" s="26">
        <v>50</v>
      </c>
      <c r="BQ231" s="26">
        <v>65</v>
      </c>
      <c r="BR231" s="26">
        <v>68</v>
      </c>
      <c r="BS231" s="26">
        <v>99</v>
      </c>
      <c r="BT231" s="26">
        <v>61</v>
      </c>
      <c r="BU231" s="26">
        <v>29</v>
      </c>
      <c r="BV231" s="26">
        <v>26</v>
      </c>
      <c r="BW231" s="98">
        <v>32</v>
      </c>
      <c r="BX231" s="98">
        <v>43</v>
      </c>
      <c r="BY231" s="98">
        <v>33</v>
      </c>
      <c r="BZ231" s="241">
        <v>51</v>
      </c>
      <c r="CA231" s="433">
        <f t="shared" ref="CA231:CA232" si="272">SUM(BO231:BZ231)</f>
        <v>610</v>
      </c>
      <c r="CB231" s="137">
        <v>20</v>
      </c>
      <c r="CC231" s="98">
        <v>34</v>
      </c>
      <c r="CD231" s="98">
        <v>34</v>
      </c>
      <c r="CE231" s="98">
        <v>36</v>
      </c>
      <c r="CF231" s="98">
        <v>37</v>
      </c>
      <c r="CG231" s="98">
        <v>34</v>
      </c>
      <c r="CH231" s="98">
        <v>41</v>
      </c>
      <c r="CI231" s="98">
        <v>30</v>
      </c>
      <c r="CJ231" s="98">
        <v>23</v>
      </c>
      <c r="CK231" s="98">
        <v>30</v>
      </c>
      <c r="CL231" s="98">
        <v>35</v>
      </c>
      <c r="CM231" s="241">
        <v>39</v>
      </c>
      <c r="CN231" s="433">
        <f t="shared" si="262"/>
        <v>393</v>
      </c>
      <c r="CO231" s="98">
        <v>24</v>
      </c>
      <c r="CP231" s="98">
        <v>21</v>
      </c>
      <c r="CQ231" s="98">
        <v>25</v>
      </c>
      <c r="CR231" s="98">
        <v>34</v>
      </c>
      <c r="CS231" s="98">
        <v>26</v>
      </c>
      <c r="CT231" s="98">
        <v>13</v>
      </c>
      <c r="CU231" s="98">
        <v>35</v>
      </c>
      <c r="CV231" s="98">
        <v>29</v>
      </c>
      <c r="CW231" s="98">
        <v>29</v>
      </c>
      <c r="CX231" s="98">
        <v>35</v>
      </c>
      <c r="CY231" s="98">
        <v>45</v>
      </c>
      <c r="CZ231" s="98">
        <v>36</v>
      </c>
      <c r="DA231" s="433">
        <f t="shared" si="223"/>
        <v>352</v>
      </c>
      <c r="DB231" s="137">
        <v>15</v>
      </c>
      <c r="DC231" s="98">
        <v>30</v>
      </c>
      <c r="DD231" s="98">
        <v>30</v>
      </c>
      <c r="DE231" s="98">
        <v>27</v>
      </c>
      <c r="DF231" s="98">
        <v>40</v>
      </c>
      <c r="DG231" s="98">
        <v>37</v>
      </c>
      <c r="DH231" s="98">
        <v>28</v>
      </c>
      <c r="DI231" s="98">
        <v>29</v>
      </c>
      <c r="DJ231" s="98">
        <v>37</v>
      </c>
      <c r="DK231" s="98">
        <v>45</v>
      </c>
      <c r="DL231" s="98">
        <v>37</v>
      </c>
      <c r="DM231" s="549">
        <f t="shared" si="241"/>
        <v>354</v>
      </c>
      <c r="DN231" s="485">
        <f t="shared" si="242"/>
        <v>316</v>
      </c>
      <c r="DO231" s="474">
        <f t="shared" si="243"/>
        <v>355</v>
      </c>
      <c r="DP231" s="357">
        <f t="shared" si="254"/>
        <v>12.341772151898734</v>
      </c>
      <c r="DS231" s="268"/>
    </row>
    <row r="232" spans="1:143" ht="20.100000000000001" customHeight="1" thickBot="1" x14ac:dyDescent="0.3">
      <c r="A232" s="536"/>
      <c r="B232" s="623" t="s">
        <v>38</v>
      </c>
      <c r="C232" s="624"/>
      <c r="D232" s="46">
        <v>2189</v>
      </c>
      <c r="E232" s="32">
        <v>2153</v>
      </c>
      <c r="F232" s="32">
        <v>2458</v>
      </c>
      <c r="G232" s="32">
        <v>2499</v>
      </c>
      <c r="H232" s="32">
        <v>2299</v>
      </c>
      <c r="I232" s="32">
        <v>2299</v>
      </c>
      <c r="J232" s="32">
        <v>2465</v>
      </c>
      <c r="K232" s="32">
        <v>2225</v>
      </c>
      <c r="L232" s="32">
        <v>2330</v>
      </c>
      <c r="M232" s="32">
        <v>2491</v>
      </c>
      <c r="N232" s="32">
        <v>2320</v>
      </c>
      <c r="O232" s="47">
        <v>2597</v>
      </c>
      <c r="P232" s="24">
        <v>28325</v>
      </c>
      <c r="Q232" s="46">
        <v>2007</v>
      </c>
      <c r="R232" s="32">
        <v>1973</v>
      </c>
      <c r="S232" s="32">
        <v>2397</v>
      </c>
      <c r="T232" s="32">
        <v>2312</v>
      </c>
      <c r="U232" s="32">
        <v>2253</v>
      </c>
      <c r="V232" s="32">
        <v>2361</v>
      </c>
      <c r="W232" s="32">
        <v>2035</v>
      </c>
      <c r="X232" s="32">
        <v>1892</v>
      </c>
      <c r="Y232" s="32">
        <v>1782</v>
      </c>
      <c r="Z232" s="32">
        <v>1858</v>
      </c>
      <c r="AA232" s="32">
        <v>1816</v>
      </c>
      <c r="AB232" s="47">
        <v>2018</v>
      </c>
      <c r="AC232" s="316">
        <v>24704</v>
      </c>
      <c r="AD232" s="46">
        <v>1548</v>
      </c>
      <c r="AE232" s="32">
        <v>1377</v>
      </c>
      <c r="AF232" s="32">
        <v>1722</v>
      </c>
      <c r="AG232" s="32">
        <v>1358</v>
      </c>
      <c r="AH232" s="32">
        <v>1440</v>
      </c>
      <c r="AI232" s="32">
        <v>1395</v>
      </c>
      <c r="AJ232" s="32">
        <v>1327</v>
      </c>
      <c r="AK232" s="32">
        <v>1473</v>
      </c>
      <c r="AL232" s="32">
        <v>1271</v>
      </c>
      <c r="AM232" s="32">
        <v>1435</v>
      </c>
      <c r="AN232" s="32">
        <v>1246</v>
      </c>
      <c r="AO232" s="47">
        <v>1340</v>
      </c>
      <c r="AP232" s="32">
        <v>1178</v>
      </c>
      <c r="AQ232" s="32">
        <v>1067</v>
      </c>
      <c r="AR232" s="32">
        <v>1195</v>
      </c>
      <c r="AS232" s="32">
        <v>1313</v>
      </c>
      <c r="AT232" s="32">
        <v>1393</v>
      </c>
      <c r="AU232" s="32">
        <v>1024</v>
      </c>
      <c r="AV232" s="32">
        <v>1033</v>
      </c>
      <c r="AW232" s="32">
        <v>1215</v>
      </c>
      <c r="AX232" s="32">
        <v>1017</v>
      </c>
      <c r="AY232" s="32">
        <v>1260</v>
      </c>
      <c r="AZ232" s="32">
        <v>1174</v>
      </c>
      <c r="BA232" s="32">
        <v>1060</v>
      </c>
      <c r="BB232" s="46">
        <v>847</v>
      </c>
      <c r="BC232" s="32">
        <v>738</v>
      </c>
      <c r="BD232" s="32">
        <v>970</v>
      </c>
      <c r="BE232" s="32">
        <v>888</v>
      </c>
      <c r="BF232" s="32">
        <v>824</v>
      </c>
      <c r="BG232" s="32">
        <v>738</v>
      </c>
      <c r="BH232" s="32">
        <v>868</v>
      </c>
      <c r="BI232" s="32">
        <v>768</v>
      </c>
      <c r="BJ232" s="32">
        <v>895</v>
      </c>
      <c r="BK232" s="32">
        <v>1261</v>
      </c>
      <c r="BL232" s="32">
        <v>1050</v>
      </c>
      <c r="BM232" s="47">
        <v>1172</v>
      </c>
      <c r="BN232" s="437">
        <f t="shared" si="271"/>
        <v>11019</v>
      </c>
      <c r="BO232" s="46">
        <v>918</v>
      </c>
      <c r="BP232" s="32">
        <v>730</v>
      </c>
      <c r="BQ232" s="32">
        <v>732</v>
      </c>
      <c r="BR232" s="32">
        <v>710</v>
      </c>
      <c r="BS232" s="32">
        <v>714</v>
      </c>
      <c r="BT232" s="32">
        <v>659</v>
      </c>
      <c r="BU232" s="32">
        <v>689</v>
      </c>
      <c r="BV232" s="32">
        <v>691</v>
      </c>
      <c r="BW232" s="244">
        <v>967</v>
      </c>
      <c r="BX232" s="244">
        <v>958</v>
      </c>
      <c r="BY232" s="244">
        <v>647</v>
      </c>
      <c r="BZ232" s="245">
        <v>748</v>
      </c>
      <c r="CA232" s="397">
        <f t="shared" si="272"/>
        <v>9163</v>
      </c>
      <c r="CB232" s="243">
        <v>530</v>
      </c>
      <c r="CC232" s="244">
        <v>542</v>
      </c>
      <c r="CD232" s="244">
        <v>585</v>
      </c>
      <c r="CE232" s="244">
        <v>717</v>
      </c>
      <c r="CF232" s="244">
        <v>639</v>
      </c>
      <c r="CG232" s="244">
        <v>530</v>
      </c>
      <c r="CH232" s="244">
        <v>596</v>
      </c>
      <c r="CI232" s="244">
        <v>723</v>
      </c>
      <c r="CJ232" s="244">
        <v>646</v>
      </c>
      <c r="CK232" s="244">
        <v>697</v>
      </c>
      <c r="CL232" s="244">
        <v>664</v>
      </c>
      <c r="CM232" s="245">
        <v>799</v>
      </c>
      <c r="CN232" s="397">
        <f t="shared" si="262"/>
        <v>7668</v>
      </c>
      <c r="CO232" s="244">
        <v>449</v>
      </c>
      <c r="CP232" s="244">
        <v>634</v>
      </c>
      <c r="CQ232" s="244">
        <v>704</v>
      </c>
      <c r="CR232" s="244">
        <v>466</v>
      </c>
      <c r="CS232" s="244">
        <v>26</v>
      </c>
      <c r="CT232" s="244">
        <v>762</v>
      </c>
      <c r="CU232" s="244">
        <v>618</v>
      </c>
      <c r="CV232" s="244">
        <v>695</v>
      </c>
      <c r="CW232" s="244">
        <v>654</v>
      </c>
      <c r="CX232" s="244">
        <v>607</v>
      </c>
      <c r="CY232" s="244">
        <v>625</v>
      </c>
      <c r="CZ232" s="244">
        <v>677</v>
      </c>
      <c r="DA232" s="397">
        <f t="shared" si="223"/>
        <v>6917</v>
      </c>
      <c r="DB232" s="243">
        <v>482</v>
      </c>
      <c r="DC232" s="244">
        <v>657</v>
      </c>
      <c r="DD232" s="244">
        <v>642</v>
      </c>
      <c r="DE232" s="244">
        <v>436</v>
      </c>
      <c r="DF232" s="244">
        <v>700</v>
      </c>
      <c r="DG232" s="244">
        <v>538</v>
      </c>
      <c r="DH232" s="244">
        <v>613</v>
      </c>
      <c r="DI232" s="244">
        <v>605</v>
      </c>
      <c r="DJ232" s="244">
        <v>565</v>
      </c>
      <c r="DK232" s="244">
        <v>598</v>
      </c>
      <c r="DL232" s="244">
        <v>557</v>
      </c>
      <c r="DM232" s="101">
        <f t="shared" si="241"/>
        <v>6869</v>
      </c>
      <c r="DN232" s="500">
        <f t="shared" si="242"/>
        <v>6240</v>
      </c>
      <c r="DO232" s="503">
        <f t="shared" si="243"/>
        <v>6393</v>
      </c>
      <c r="DP232" s="359">
        <f t="shared" si="254"/>
        <v>2.4519230769230793</v>
      </c>
      <c r="DR232" s="266"/>
      <c r="DS232" s="268"/>
    </row>
    <row r="233" spans="1:143" s="18" customFormat="1" ht="20.100000000000001" customHeight="1" thickBot="1" x14ac:dyDescent="0.3">
      <c r="A233" s="536"/>
      <c r="B233" s="301" t="s">
        <v>110</v>
      </c>
      <c r="C233" s="301"/>
      <c r="D233" s="301"/>
      <c r="E233" s="301"/>
      <c r="F233" s="301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73"/>
      <c r="AC233" s="104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04"/>
      <c r="BC233" s="104"/>
      <c r="BD233" s="104"/>
      <c r="BE233" s="104"/>
      <c r="BF233" s="73"/>
      <c r="BG233" s="73"/>
      <c r="BH233" s="73"/>
      <c r="BI233" s="73"/>
      <c r="BJ233" s="73"/>
      <c r="BK233" s="73"/>
      <c r="BL233" s="73"/>
      <c r="BM233" s="73"/>
      <c r="BN233" s="73"/>
      <c r="BO233" s="117"/>
      <c r="BP233" s="73"/>
      <c r="BQ233" s="117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117"/>
      <c r="CC233" s="117"/>
      <c r="CD233" s="73"/>
      <c r="CE233" s="73"/>
      <c r="CF233" s="73"/>
      <c r="CG233" s="73"/>
      <c r="CH233" s="73"/>
      <c r="CI233" s="73"/>
      <c r="CJ233" s="73"/>
      <c r="CK233" s="73"/>
      <c r="CL233" s="117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  <c r="DE233" s="73"/>
      <c r="DF233" s="73"/>
      <c r="DG233" s="73"/>
      <c r="DH233" s="73"/>
      <c r="DI233" s="73"/>
      <c r="DJ233" s="73"/>
      <c r="DK233" s="73"/>
      <c r="DL233" s="73"/>
      <c r="DM233" s="73"/>
      <c r="DN233" s="485"/>
      <c r="DO233" s="566"/>
      <c r="DP233" s="104"/>
      <c r="DQ233" s="231"/>
      <c r="DR233" s="234"/>
      <c r="DS233" s="268"/>
      <c r="DT233" s="233"/>
      <c r="DU233" s="233"/>
      <c r="DV233" s="208"/>
      <c r="DW233" s="218"/>
      <c r="DX233" s="21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  <c r="EJ233" s="208"/>
      <c r="EK233" s="208"/>
      <c r="EL233" s="208"/>
      <c r="EM233" s="208"/>
    </row>
    <row r="234" spans="1:143" s="18" customFormat="1" ht="20.100000000000001" customHeight="1" thickBot="1" x14ac:dyDescent="0.3">
      <c r="A234" s="536"/>
      <c r="B234" s="327"/>
      <c r="C234" s="319" t="s">
        <v>111</v>
      </c>
      <c r="D234" s="320">
        <f t="shared" ref="D234:BP234" si="273">+D236+D238</f>
        <v>1148.9487471256</v>
      </c>
      <c r="E234" s="321">
        <f t="shared" si="273"/>
        <v>1110.2434435773</v>
      </c>
      <c r="F234" s="321">
        <f t="shared" si="273"/>
        <v>1357.5473744653</v>
      </c>
      <c r="G234" s="321">
        <f t="shared" si="273"/>
        <v>1613.3045900202001</v>
      </c>
      <c r="H234" s="321">
        <f t="shared" si="273"/>
        <v>1415.7563066791001</v>
      </c>
      <c r="I234" s="321">
        <f t="shared" si="273"/>
        <v>1549.3612228033001</v>
      </c>
      <c r="J234" s="321">
        <f t="shared" si="273"/>
        <v>1739.6655567715002</v>
      </c>
      <c r="K234" s="321">
        <f t="shared" si="273"/>
        <v>1907.3531320444999</v>
      </c>
      <c r="L234" s="321">
        <f t="shared" si="273"/>
        <v>2010.0567397428999</v>
      </c>
      <c r="M234" s="321">
        <f t="shared" si="273"/>
        <v>2101.3309282722003</v>
      </c>
      <c r="N234" s="321">
        <f t="shared" si="273"/>
        <v>1922.2046622517</v>
      </c>
      <c r="O234" s="322">
        <f t="shared" si="273"/>
        <v>2457.3482563031002</v>
      </c>
      <c r="P234" s="321">
        <f t="shared" si="273"/>
        <v>20333.120960056702</v>
      </c>
      <c r="Q234" s="320">
        <f t="shared" si="273"/>
        <v>1718.0422804029999</v>
      </c>
      <c r="R234" s="321">
        <f t="shared" si="273"/>
        <v>1714.1851782351002</v>
      </c>
      <c r="S234" s="321">
        <f t="shared" si="273"/>
        <v>2112.7381939326997</v>
      </c>
      <c r="T234" s="321">
        <f t="shared" si="273"/>
        <v>2169.5337336384996</v>
      </c>
      <c r="U234" s="321">
        <f t="shared" si="273"/>
        <v>2051.802546505</v>
      </c>
      <c r="V234" s="321">
        <f t="shared" si="273"/>
        <v>2174.2001325081997</v>
      </c>
      <c r="W234" s="321">
        <f t="shared" si="273"/>
        <v>2898.4793736651995</v>
      </c>
      <c r="X234" s="321">
        <f t="shared" si="273"/>
        <v>2809.0900639600995</v>
      </c>
      <c r="Y234" s="321">
        <f t="shared" si="273"/>
        <v>2455.0620706999998</v>
      </c>
      <c r="Z234" s="321">
        <f t="shared" si="273"/>
        <v>3208.8363175916002</v>
      </c>
      <c r="AA234" s="321">
        <f t="shared" si="273"/>
        <v>2910.5380055162004</v>
      </c>
      <c r="AB234" s="322">
        <f t="shared" si="273"/>
        <v>3636.7612812646003</v>
      </c>
      <c r="AC234" s="321">
        <f t="shared" si="273"/>
        <v>29859.2691779202</v>
      </c>
      <c r="AD234" s="320">
        <f t="shared" si="273"/>
        <v>2957.9232177792001</v>
      </c>
      <c r="AE234" s="321">
        <f t="shared" si="273"/>
        <v>2680.0641721439692</v>
      </c>
      <c r="AF234" s="321">
        <f t="shared" si="273"/>
        <v>3065.3967195074065</v>
      </c>
      <c r="AG234" s="321">
        <f t="shared" si="273"/>
        <v>3545.5667569109328</v>
      </c>
      <c r="AH234" s="321">
        <f t="shared" si="273"/>
        <v>3594.1101126697999</v>
      </c>
      <c r="AI234" s="321">
        <f t="shared" si="273"/>
        <v>3476.2072606298498</v>
      </c>
      <c r="AJ234" s="321">
        <f t="shared" si="273"/>
        <v>4513.3054873109168</v>
      </c>
      <c r="AK234" s="321">
        <f t="shared" si="273"/>
        <v>4526.7128670970014</v>
      </c>
      <c r="AL234" s="321">
        <f t="shared" si="273"/>
        <v>5056.4878108197008</v>
      </c>
      <c r="AM234" s="321">
        <f t="shared" si="273"/>
        <v>4663.5441656817002</v>
      </c>
      <c r="AN234" s="321">
        <f t="shared" si="273"/>
        <v>5094.757601082154</v>
      </c>
      <c r="AO234" s="322">
        <f t="shared" si="273"/>
        <v>5794.5400712851997</v>
      </c>
      <c r="AP234" s="321">
        <f t="shared" si="273"/>
        <v>4774.1607963691995</v>
      </c>
      <c r="AQ234" s="321">
        <f t="shared" si="273"/>
        <v>4499.4166113110005</v>
      </c>
      <c r="AR234" s="321">
        <f t="shared" si="273"/>
        <v>5628.8926879787996</v>
      </c>
      <c r="AS234" s="321">
        <f t="shared" si="273"/>
        <v>5610.0075505049999</v>
      </c>
      <c r="AT234" s="321">
        <f t="shared" si="273"/>
        <v>6823.8819191331995</v>
      </c>
      <c r="AU234" s="321">
        <f t="shared" si="273"/>
        <v>6032.0197394533998</v>
      </c>
      <c r="AV234" s="321">
        <f t="shared" si="273"/>
        <v>7045.291253415</v>
      </c>
      <c r="AW234" s="321">
        <f t="shared" si="273"/>
        <v>6463.9902978170003</v>
      </c>
      <c r="AX234" s="321">
        <f t="shared" si="273"/>
        <v>6292.7535506046006</v>
      </c>
      <c r="AY234" s="321">
        <f t="shared" si="273"/>
        <v>8093.0927806352001</v>
      </c>
      <c r="AZ234" s="321">
        <f t="shared" si="273"/>
        <v>7056.8861033548019</v>
      </c>
      <c r="BA234" s="321">
        <f t="shared" si="273"/>
        <v>7958.2039528801997</v>
      </c>
      <c r="BB234" s="320">
        <f t="shared" si="273"/>
        <v>7345.6441082212004</v>
      </c>
      <c r="BC234" s="321">
        <f t="shared" si="273"/>
        <v>6620.7492103532004</v>
      </c>
      <c r="BD234" s="321">
        <f t="shared" si="273"/>
        <v>7805.4990905513996</v>
      </c>
      <c r="BE234" s="321">
        <f t="shared" si="273"/>
        <v>8876.8489934535992</v>
      </c>
      <c r="BF234" s="321">
        <f t="shared" si="273"/>
        <v>8225.1718034816004</v>
      </c>
      <c r="BG234" s="321">
        <f t="shared" si="273"/>
        <v>8344.6720058044011</v>
      </c>
      <c r="BH234" s="321">
        <f t="shared" si="273"/>
        <v>9396.6478618448</v>
      </c>
      <c r="BI234" s="321">
        <f t="shared" si="273"/>
        <v>8420.5095363778</v>
      </c>
      <c r="BJ234" s="321">
        <f t="shared" si="273"/>
        <v>8336.0015789934005</v>
      </c>
      <c r="BK234" s="321">
        <f t="shared" si="273"/>
        <v>8918.1768335209981</v>
      </c>
      <c r="BL234" s="321">
        <f t="shared" si="273"/>
        <v>8772.3988558456003</v>
      </c>
      <c r="BM234" s="321">
        <f t="shared" si="273"/>
        <v>10210.334648956399</v>
      </c>
      <c r="BN234" s="432">
        <f>SUM(BB234:BM234)</f>
        <v>101272.6545274044</v>
      </c>
      <c r="BO234" s="320">
        <f t="shared" si="273"/>
        <v>9494.6403903310002</v>
      </c>
      <c r="BP234" s="321">
        <f t="shared" si="273"/>
        <v>8380.1248284232006</v>
      </c>
      <c r="BQ234" s="321">
        <f t="shared" ref="BQ234:BY234" si="274">+BQ236+BQ238</f>
        <v>8275.1571174902001</v>
      </c>
      <c r="BR234" s="321">
        <f t="shared" si="274"/>
        <v>9800.0490107175992</v>
      </c>
      <c r="BS234" s="321">
        <f t="shared" si="274"/>
        <v>10205.7170220098</v>
      </c>
      <c r="BT234" s="321">
        <f t="shared" si="274"/>
        <v>9239.2444846609997</v>
      </c>
      <c r="BU234" s="321">
        <f t="shared" si="274"/>
        <v>11122.413784881201</v>
      </c>
      <c r="BV234" s="321">
        <f t="shared" si="274"/>
        <v>9545.7439213580001</v>
      </c>
      <c r="BW234" s="321">
        <f t="shared" si="274"/>
        <v>11385.6012058508</v>
      </c>
      <c r="BX234" s="321">
        <f t="shared" si="274"/>
        <v>11815.485656547</v>
      </c>
      <c r="BY234" s="321">
        <f t="shared" si="274"/>
        <v>10726.8938755286</v>
      </c>
      <c r="BZ234" s="322">
        <f t="shared" ref="BZ234:CL234" si="275">+BZ236+BZ238</f>
        <v>14957.3296811624</v>
      </c>
      <c r="CA234" s="432">
        <f>SUM(BO234:BZ234)</f>
        <v>124948.40097896082</v>
      </c>
      <c r="CB234" s="320">
        <f t="shared" si="275"/>
        <v>11170.279958187999</v>
      </c>
      <c r="CC234" s="321">
        <f t="shared" si="275"/>
        <v>10221.0603266866</v>
      </c>
      <c r="CD234" s="321">
        <f t="shared" si="275"/>
        <v>11374.769059807</v>
      </c>
      <c r="CE234" s="321">
        <f t="shared" si="275"/>
        <v>11617.0440558264</v>
      </c>
      <c r="CF234" s="321">
        <f t="shared" si="275"/>
        <v>11398.696467574002</v>
      </c>
      <c r="CG234" s="321">
        <f t="shared" ref="CG234:CH234" si="276">+CG236+CG238</f>
        <v>12664.330652037001</v>
      </c>
      <c r="CH234" s="321">
        <f t="shared" si="276"/>
        <v>12985.378455226599</v>
      </c>
      <c r="CI234" s="321">
        <f t="shared" si="275"/>
        <v>11335.435346825401</v>
      </c>
      <c r="CJ234" s="321">
        <f t="shared" si="275"/>
        <v>12901.3503360792</v>
      </c>
      <c r="CK234" s="321">
        <f t="shared" si="275"/>
        <v>14645.3855617382</v>
      </c>
      <c r="CL234" s="321">
        <f t="shared" si="275"/>
        <v>13282.459124585002</v>
      </c>
      <c r="CM234" s="322">
        <f t="shared" ref="CM234:DJ234" si="277">+CM236+CM238</f>
        <v>17535.248897725</v>
      </c>
      <c r="CN234" s="444">
        <f>SUM(CB234:CM234)</f>
        <v>151131.43824229838</v>
      </c>
      <c r="CO234" s="321">
        <f t="shared" si="277"/>
        <v>12490.969616561599</v>
      </c>
      <c r="CP234" s="321">
        <f t="shared" si="277"/>
        <v>11965.586594665599</v>
      </c>
      <c r="CQ234" s="321">
        <f t="shared" si="277"/>
        <v>14567.517097040802</v>
      </c>
      <c r="CR234" s="321">
        <f t="shared" si="277"/>
        <v>14383.751715024602</v>
      </c>
      <c r="CS234" s="321">
        <f t="shared" si="277"/>
        <v>14347.5849145544</v>
      </c>
      <c r="CT234" s="321">
        <f t="shared" si="277"/>
        <v>15067.8999328832</v>
      </c>
      <c r="CU234" s="321">
        <f t="shared" si="277"/>
        <v>13088.7078636036</v>
      </c>
      <c r="CV234" s="321">
        <f t="shared" si="277"/>
        <v>14142.541514921399</v>
      </c>
      <c r="CW234" s="321">
        <f t="shared" si="277"/>
        <v>14805.832660040598</v>
      </c>
      <c r="CX234" s="321">
        <f t="shared" si="277"/>
        <v>14118.707724653199</v>
      </c>
      <c r="CY234" s="321">
        <f t="shared" si="277"/>
        <v>15051.354516584401</v>
      </c>
      <c r="CZ234" s="321">
        <f t="shared" si="277"/>
        <v>18614.103737994199</v>
      </c>
      <c r="DA234" s="432">
        <f t="shared" ref="DA234:DA241" si="278">SUM(CO234:CZ234)</f>
        <v>172644.55788852758</v>
      </c>
      <c r="DB234" s="321">
        <f t="shared" si="277"/>
        <v>13138.779274355798</v>
      </c>
      <c r="DC234" s="321">
        <f t="shared" si="277"/>
        <v>11640.652396661801</v>
      </c>
      <c r="DD234" s="321">
        <f t="shared" si="277"/>
        <v>15199.281615996602</v>
      </c>
      <c r="DE234" s="321">
        <f t="shared" si="277"/>
        <v>14732.999838174197</v>
      </c>
      <c r="DF234" s="321">
        <f t="shared" si="277"/>
        <v>15374.4526030534</v>
      </c>
      <c r="DG234" s="321">
        <f t="shared" si="277"/>
        <v>14765.01513931</v>
      </c>
      <c r="DH234" s="321">
        <f t="shared" si="277"/>
        <v>15120.2989388402</v>
      </c>
      <c r="DI234" s="321">
        <f t="shared" si="277"/>
        <v>15426.070153547</v>
      </c>
      <c r="DJ234" s="321">
        <f t="shared" si="277"/>
        <v>15861.123791912803</v>
      </c>
      <c r="DK234" s="321">
        <f t="shared" ref="DK234:DL234" si="279">+DK236+DK238</f>
        <v>16691.491283183601</v>
      </c>
      <c r="DL234" s="321">
        <f t="shared" si="279"/>
        <v>16532.455021797403</v>
      </c>
      <c r="DM234" s="320">
        <f>SUM($CB234:$CL234)</f>
        <v>133596.18934457339</v>
      </c>
      <c r="DN234" s="388">
        <f>SUM($CO234:$CY234)</f>
        <v>154030.45415053339</v>
      </c>
      <c r="DO234" s="389">
        <f>SUM($DB234:$DL234)</f>
        <v>164482.62005683279</v>
      </c>
      <c r="DP234" s="543">
        <f t="shared" ref="DP234:DP236" si="280">((DO234/DN234)-1)*100</f>
        <v>6.7857788019533682</v>
      </c>
      <c r="DQ234" s="231"/>
      <c r="DR234" s="234"/>
      <c r="DS234" s="268"/>
      <c r="DT234" s="233"/>
      <c r="DU234" s="233"/>
      <c r="DV234" s="208"/>
      <c r="DW234" s="218"/>
      <c r="DX234" s="218"/>
      <c r="DY234" s="208"/>
      <c r="DZ234" s="208"/>
      <c r="EA234" s="208"/>
      <c r="EB234" s="208"/>
      <c r="EC234" s="208"/>
      <c r="ED234" s="208"/>
      <c r="EE234" s="208"/>
      <c r="EF234" s="208"/>
      <c r="EG234" s="208"/>
      <c r="EH234" s="208"/>
      <c r="EI234" s="208"/>
      <c r="EJ234" s="208"/>
      <c r="EK234" s="208"/>
      <c r="EL234" s="208"/>
      <c r="EM234" s="208"/>
    </row>
    <row r="235" spans="1:143" s="18" customFormat="1" ht="20.100000000000001" customHeight="1" x14ac:dyDescent="0.25">
      <c r="A235" s="536"/>
      <c r="B235" s="48" t="s">
        <v>58</v>
      </c>
      <c r="C235" s="408"/>
      <c r="D235" s="71"/>
      <c r="E235" s="72"/>
      <c r="F235" s="72"/>
      <c r="G235" s="73"/>
      <c r="H235" s="73"/>
      <c r="I235" s="73"/>
      <c r="J235" s="73"/>
      <c r="K235" s="73"/>
      <c r="L235" s="73"/>
      <c r="M235" s="73"/>
      <c r="N235" s="73"/>
      <c r="O235" s="317"/>
      <c r="P235" s="73"/>
      <c r="Q235" s="139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317"/>
      <c r="AC235" s="73"/>
      <c r="AD235" s="139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317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139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4"/>
      <c r="BO235" s="139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317"/>
      <c r="CA235" s="74"/>
      <c r="CB235" s="139"/>
      <c r="CC235" s="73"/>
      <c r="CD235" s="73"/>
      <c r="CE235" s="73"/>
      <c r="CF235" s="104"/>
      <c r="CG235" s="73"/>
      <c r="CH235" s="73"/>
      <c r="CI235" s="73"/>
      <c r="CJ235" s="73"/>
      <c r="CK235" s="104"/>
      <c r="CL235" s="73"/>
      <c r="CM235" s="317"/>
      <c r="CN235" s="74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4"/>
      <c r="DB235" s="73"/>
      <c r="DC235" s="73"/>
      <c r="DD235" s="73"/>
      <c r="DE235" s="73"/>
      <c r="DF235" s="73"/>
      <c r="DG235" s="73"/>
      <c r="DH235" s="73"/>
      <c r="DI235" s="73"/>
      <c r="DJ235" s="73"/>
      <c r="DK235" s="73"/>
      <c r="DL235" s="73"/>
      <c r="DM235" s="139"/>
      <c r="DN235" s="485"/>
      <c r="DO235" s="474"/>
      <c r="DP235" s="74"/>
      <c r="DQ235" s="267"/>
      <c r="DR235" s="266"/>
      <c r="DS235" s="268"/>
      <c r="DT235" s="233"/>
      <c r="DU235" s="233"/>
      <c r="DV235" s="208"/>
      <c r="DW235" s="218"/>
      <c r="DX235" s="218"/>
      <c r="DY235" s="208"/>
      <c r="DZ235" s="208"/>
      <c r="EA235" s="208"/>
      <c r="EB235" s="208"/>
      <c r="EC235" s="208"/>
      <c r="ED235" s="208"/>
      <c r="EE235" s="208"/>
      <c r="EF235" s="208"/>
      <c r="EG235" s="208"/>
      <c r="EH235" s="208"/>
      <c r="EI235" s="208"/>
      <c r="EJ235" s="208"/>
      <c r="EK235" s="208"/>
      <c r="EL235" s="208"/>
      <c r="EM235" s="208"/>
    </row>
    <row r="236" spans="1:143" s="38" customFormat="1" ht="20.100000000000001" customHeight="1" thickBot="1" x14ac:dyDescent="0.3">
      <c r="A236" s="536"/>
      <c r="B236" s="617" t="s">
        <v>49</v>
      </c>
      <c r="C236" s="620"/>
      <c r="D236" s="52">
        <v>818.39923996000005</v>
      </c>
      <c r="E236" s="26">
        <v>779.01158310000005</v>
      </c>
      <c r="F236" s="26">
        <v>898.54334613000003</v>
      </c>
      <c r="G236" s="26">
        <v>1199.4822054400001</v>
      </c>
      <c r="H236" s="26">
        <v>1006.3237718900001</v>
      </c>
      <c r="I236" s="26">
        <v>1001.9448884400001</v>
      </c>
      <c r="J236" s="26">
        <v>1277.2966601500002</v>
      </c>
      <c r="K236" s="26">
        <v>1093.7016309000001</v>
      </c>
      <c r="L236" s="26">
        <v>1502.0288812900001</v>
      </c>
      <c r="M236" s="26">
        <v>1469.35745782</v>
      </c>
      <c r="N236" s="26">
        <v>1355.1551292899999</v>
      </c>
      <c r="O236" s="76">
        <v>1876.4265719700002</v>
      </c>
      <c r="P236" s="80">
        <v>14277.671366380002</v>
      </c>
      <c r="Q236" s="46">
        <v>1254.25055621</v>
      </c>
      <c r="R236" s="32">
        <v>1294.4937248800002</v>
      </c>
      <c r="S236" s="32">
        <v>1516.1419785399999</v>
      </c>
      <c r="T236" s="32">
        <v>1581.6129229299997</v>
      </c>
      <c r="U236" s="32">
        <v>1506.5524490400001</v>
      </c>
      <c r="V236" s="32">
        <v>1647.1739813299998</v>
      </c>
      <c r="W236" s="32">
        <v>2323.6459987599997</v>
      </c>
      <c r="X236" s="32">
        <v>2206.2336913499998</v>
      </c>
      <c r="Y236" s="32">
        <v>1920.1192336300001</v>
      </c>
      <c r="Z236" s="75">
        <v>2514.53911436</v>
      </c>
      <c r="AA236" s="75">
        <v>2181.0007877100002</v>
      </c>
      <c r="AB236" s="416">
        <v>2676.4104654400003</v>
      </c>
      <c r="AC236" s="80">
        <v>22622.174904179999</v>
      </c>
      <c r="AD236" s="141">
        <v>2255.7766975300001</v>
      </c>
      <c r="AE236" s="140">
        <v>2027.8911969400001</v>
      </c>
      <c r="AF236" s="140">
        <v>2287.6141270799999</v>
      </c>
      <c r="AG236" s="140">
        <v>2836.3517890399999</v>
      </c>
      <c r="AH236" s="140">
        <v>2776.4833014400001</v>
      </c>
      <c r="AI236" s="140">
        <v>2581.9836005100001</v>
      </c>
      <c r="AJ236" s="140">
        <v>3477.1060745500004</v>
      </c>
      <c r="AK236" s="140">
        <v>3445.5637708000004</v>
      </c>
      <c r="AL236" s="140">
        <v>3878.0236310699997</v>
      </c>
      <c r="AM236" s="140">
        <v>3607.0551967500001</v>
      </c>
      <c r="AN236" s="140">
        <v>4082.8942403299998</v>
      </c>
      <c r="AO236" s="142">
        <v>4446.7060003199995</v>
      </c>
      <c r="AP236" s="32">
        <v>3797.5529644099997</v>
      </c>
      <c r="AQ236" s="32">
        <v>3596.4868420100001</v>
      </c>
      <c r="AR236" s="32">
        <v>4526.7083998199996</v>
      </c>
      <c r="AS236" s="32">
        <v>4507.00833091</v>
      </c>
      <c r="AT236" s="32">
        <v>5423.2859259899997</v>
      </c>
      <c r="AU236" s="32">
        <v>4903.1830711499997</v>
      </c>
      <c r="AV236" s="32">
        <v>5799.5616870399999</v>
      </c>
      <c r="AW236" s="32">
        <v>5202.5975218800004</v>
      </c>
      <c r="AX236" s="32">
        <v>5101.50025018</v>
      </c>
      <c r="AY236" s="32">
        <v>6753.9500758499998</v>
      </c>
      <c r="AZ236" s="32">
        <v>5810.4135583000016</v>
      </c>
      <c r="BA236" s="32">
        <v>6547.2016350599997</v>
      </c>
      <c r="BB236" s="46">
        <v>6117.8396760900005</v>
      </c>
      <c r="BC236" s="32">
        <v>5400.3664530699998</v>
      </c>
      <c r="BD236" s="32">
        <v>6298.5226292799998</v>
      </c>
      <c r="BE236" s="32">
        <v>7376.0376740699994</v>
      </c>
      <c r="BF236" s="32">
        <v>6619.4079974800006</v>
      </c>
      <c r="BG236" s="32">
        <v>6578.709778970001</v>
      </c>
      <c r="BH236" s="32">
        <v>7713.04140895</v>
      </c>
      <c r="BI236" s="32">
        <v>6733.2823820000003</v>
      </c>
      <c r="BJ236" s="32">
        <v>6526.9503842999993</v>
      </c>
      <c r="BK236" s="32">
        <v>7440.8836137899989</v>
      </c>
      <c r="BL236" s="32">
        <v>7264.4445155000003</v>
      </c>
      <c r="BM236" s="32">
        <v>8603.2205570499991</v>
      </c>
      <c r="BN236" s="437">
        <f>SUM(BB236:BM236)</f>
        <v>82672.707070549979</v>
      </c>
      <c r="BO236" s="46">
        <v>8027.0276458800008</v>
      </c>
      <c r="BP236" s="32">
        <v>6866.8796536700002</v>
      </c>
      <c r="BQ236" s="32">
        <v>6794.5974695200002</v>
      </c>
      <c r="BR236" s="32">
        <v>8205.2407132099997</v>
      </c>
      <c r="BS236" s="32">
        <v>8250.9854765199998</v>
      </c>
      <c r="BT236" s="32">
        <v>7706.2756798600003</v>
      </c>
      <c r="BU236" s="32">
        <v>9506.5634645900009</v>
      </c>
      <c r="BV236" s="32">
        <v>7973.1634086100003</v>
      </c>
      <c r="BW236" s="244">
        <v>9790.75991092</v>
      </c>
      <c r="BX236" s="244">
        <v>10060.724428040001</v>
      </c>
      <c r="BY236" s="244">
        <v>9088.2199435999992</v>
      </c>
      <c r="BZ236" s="245">
        <v>12925.777945780001</v>
      </c>
      <c r="CA236" s="397">
        <f>SUM(BO236:BZ236)</f>
        <v>105196.2157402</v>
      </c>
      <c r="CB236" s="243">
        <v>9676.1721070499989</v>
      </c>
      <c r="CC236" s="244">
        <v>8825.0421714500008</v>
      </c>
      <c r="CD236" s="244">
        <v>9804.1320560599997</v>
      </c>
      <c r="CE236" s="244">
        <v>9654.2468529199996</v>
      </c>
      <c r="CF236" s="244">
        <v>9725.3174534000009</v>
      </c>
      <c r="CG236" s="244">
        <v>11018.002514310001</v>
      </c>
      <c r="CH236" s="244">
        <v>11605.665878579999</v>
      </c>
      <c r="CI236" s="244">
        <v>9964.4861006400006</v>
      </c>
      <c r="CJ236" s="244">
        <v>11701.639800520001</v>
      </c>
      <c r="CK236" s="244">
        <v>12741.28293297</v>
      </c>
      <c r="CL236" s="244">
        <v>11804.746632630002</v>
      </c>
      <c r="CM236" s="245">
        <v>14514.53998465</v>
      </c>
      <c r="CN236" s="397">
        <f t="shared" ref="CN236:CN241" si="281">SUM(CB236:CM236)</f>
        <v>131035.27448518001</v>
      </c>
      <c r="CO236" s="244">
        <v>10942.671450889999</v>
      </c>
      <c r="CP236" s="244">
        <v>10470.219709479999</v>
      </c>
      <c r="CQ236" s="244">
        <v>12327.573835860001</v>
      </c>
      <c r="CR236" s="244">
        <v>11856.839480690001</v>
      </c>
      <c r="CS236" s="244">
        <v>12150.848840229999</v>
      </c>
      <c r="CT236" s="244">
        <v>13044.69683273</v>
      </c>
      <c r="CU236" s="244">
        <v>11578.83182254</v>
      </c>
      <c r="CV236" s="244">
        <v>12412.293422549999</v>
      </c>
      <c r="CW236" s="244">
        <v>13190.368967359998</v>
      </c>
      <c r="CX236" s="244">
        <v>12583.321951349999</v>
      </c>
      <c r="CY236" s="244">
        <v>13344.40406089</v>
      </c>
      <c r="CZ236" s="244">
        <v>16795.14888972</v>
      </c>
      <c r="DA236" s="397">
        <f t="shared" si="278"/>
        <v>150697.21926429</v>
      </c>
      <c r="DB236" s="244">
        <v>11786.130061619999</v>
      </c>
      <c r="DC236" s="244">
        <v>10279.919441560001</v>
      </c>
      <c r="DD236" s="244">
        <v>13514.928430630001</v>
      </c>
      <c r="DE236" s="244">
        <v>13259.905445259998</v>
      </c>
      <c r="DF236" s="244">
        <v>13606.91262664</v>
      </c>
      <c r="DG236" s="244">
        <v>13030.15422509</v>
      </c>
      <c r="DH236" s="244">
        <v>13708.199381169999</v>
      </c>
      <c r="DI236" s="244">
        <v>13883.296960600001</v>
      </c>
      <c r="DJ236" s="244">
        <v>14076.879833560002</v>
      </c>
      <c r="DK236" s="244">
        <v>15188.556852110001</v>
      </c>
      <c r="DL236" s="245">
        <v>14821.079858900002</v>
      </c>
      <c r="DM236" s="595">
        <f>SUM($CB236:$CL236)</f>
        <v>116520.73450053002</v>
      </c>
      <c r="DN236" s="485">
        <f>SUM($CO236:$CY236)</f>
        <v>133902.07037457</v>
      </c>
      <c r="DO236" s="474">
        <f>SUM($DB236:$DL236)</f>
        <v>147155.96311713997</v>
      </c>
      <c r="DP236" s="359">
        <f t="shared" si="280"/>
        <v>9.898198515896194</v>
      </c>
      <c r="DQ236" s="231"/>
      <c r="DR236" s="266"/>
      <c r="DS236" s="268"/>
      <c r="DT236" s="234"/>
      <c r="DU236" s="234"/>
      <c r="DV236" s="209"/>
      <c r="DW236" s="219"/>
      <c r="DX236" s="21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</row>
    <row r="237" spans="1:143" s="38" customFormat="1" ht="20.100000000000001" customHeight="1" x14ac:dyDescent="0.25">
      <c r="A237" s="536"/>
      <c r="B237" s="28" t="s">
        <v>59</v>
      </c>
      <c r="C237" s="19"/>
      <c r="D237" s="85">
        <v>47.424606480000001</v>
      </c>
      <c r="E237" s="86">
        <v>47.522505090000003</v>
      </c>
      <c r="F237" s="86">
        <v>65.854236489999991</v>
      </c>
      <c r="G237" s="86">
        <v>59.371934659999994</v>
      </c>
      <c r="H237" s="86">
        <v>58.742114030000003</v>
      </c>
      <c r="I237" s="86">
        <v>78.538928889999994</v>
      </c>
      <c r="J237" s="86">
        <v>66.337000950000004</v>
      </c>
      <c r="K237" s="86">
        <v>116.73622684999999</v>
      </c>
      <c r="L237" s="86">
        <v>72.887784569999994</v>
      </c>
      <c r="M237" s="86">
        <v>90.67051226000001</v>
      </c>
      <c r="N237" s="86">
        <v>81.355743610000005</v>
      </c>
      <c r="O237" s="97">
        <v>83.346009229999993</v>
      </c>
      <c r="P237" s="372"/>
      <c r="Q237" s="85">
        <v>66.541136899999998</v>
      </c>
      <c r="R237" s="86">
        <v>60.213981830000002</v>
      </c>
      <c r="S237" s="86">
        <v>85.594865909999996</v>
      </c>
      <c r="T237" s="86">
        <v>84.35018805</v>
      </c>
      <c r="U237" s="86">
        <v>78.228134499999996</v>
      </c>
      <c r="V237" s="86">
        <v>75.613508060000001</v>
      </c>
      <c r="W237" s="86">
        <v>82.472507159999992</v>
      </c>
      <c r="X237" s="86">
        <v>86.49302333</v>
      </c>
      <c r="Y237" s="86">
        <v>76.749330999999998</v>
      </c>
      <c r="Z237" s="86">
        <v>99.612224279999992</v>
      </c>
      <c r="AA237" s="86">
        <v>104.66818046</v>
      </c>
      <c r="AB237" s="103">
        <v>138.37908009</v>
      </c>
      <c r="AC237" s="372"/>
      <c r="AD237" s="85"/>
      <c r="AE237" s="86"/>
      <c r="AF237" s="86"/>
      <c r="AG237" s="86"/>
      <c r="AH237" s="86"/>
      <c r="AI237" s="86"/>
      <c r="AJ237" s="86"/>
      <c r="AK237" s="86">
        <v>157.37250310000002</v>
      </c>
      <c r="AL237" s="86">
        <v>171.53772631000001</v>
      </c>
      <c r="AM237" s="86">
        <v>153.78296491</v>
      </c>
      <c r="AN237" s="86">
        <v>147.48761453</v>
      </c>
      <c r="AO237" s="103">
        <v>196.47726982</v>
      </c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5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440"/>
      <c r="BO237" s="85"/>
      <c r="BP237" s="86"/>
      <c r="BQ237" s="86"/>
      <c r="BR237" s="86"/>
      <c r="BS237" s="86"/>
      <c r="BT237" s="86"/>
      <c r="BU237" s="86"/>
      <c r="BV237" s="86"/>
      <c r="BW237" s="380"/>
      <c r="BX237" s="380"/>
      <c r="BY237" s="380"/>
      <c r="BZ237" s="430"/>
      <c r="CA237" s="559"/>
      <c r="CB237" s="425"/>
      <c r="CC237" s="380"/>
      <c r="CD237" s="380"/>
      <c r="CE237" s="380"/>
      <c r="CF237" s="380"/>
      <c r="CG237" s="380"/>
      <c r="CH237" s="380"/>
      <c r="CI237" s="380"/>
      <c r="CJ237" s="380"/>
      <c r="CK237" s="456"/>
      <c r="CL237" s="456"/>
      <c r="CM237" s="452"/>
      <c r="CN237" s="584"/>
      <c r="CO237" s="456"/>
      <c r="CP237" s="456"/>
      <c r="CQ237" s="456"/>
      <c r="CR237" s="456"/>
      <c r="CS237" s="456"/>
      <c r="CT237" s="456"/>
      <c r="CU237" s="456"/>
      <c r="CV237" s="456"/>
      <c r="CW237" s="456"/>
      <c r="CX237" s="456"/>
      <c r="CY237" s="456"/>
      <c r="CZ237" s="456"/>
      <c r="DA237" s="584">
        <f t="shared" si="278"/>
        <v>0</v>
      </c>
      <c r="DB237" s="456"/>
      <c r="DC237" s="456"/>
      <c r="DD237" s="456"/>
      <c r="DE237" s="456"/>
      <c r="DF237" s="456"/>
      <c r="DG237" s="456"/>
      <c r="DH237" s="456"/>
      <c r="DI237" s="456"/>
      <c r="DJ237" s="456"/>
      <c r="DK237" s="456"/>
      <c r="DL237" s="456"/>
      <c r="DM237" s="596"/>
      <c r="DN237" s="497"/>
      <c r="DO237" s="499"/>
      <c r="DP237" s="348"/>
      <c r="DQ237" s="231"/>
      <c r="DR237" s="268"/>
      <c r="DS237" s="268"/>
      <c r="DT237" s="234"/>
      <c r="DU237" s="234"/>
      <c r="DV237" s="209"/>
      <c r="DW237" s="219"/>
      <c r="DX237" s="219"/>
      <c r="DY237" s="209"/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</row>
    <row r="238" spans="1:143" ht="20.100000000000001" customHeight="1" thickBot="1" x14ac:dyDescent="0.3">
      <c r="A238" s="536"/>
      <c r="B238" s="617" t="s">
        <v>49</v>
      </c>
      <c r="C238" s="619"/>
      <c r="D238" s="52">
        <v>330.54950716560001</v>
      </c>
      <c r="E238" s="26">
        <v>331.23186047730002</v>
      </c>
      <c r="F238" s="26">
        <v>459.00402833529989</v>
      </c>
      <c r="G238" s="26">
        <v>413.82238458019992</v>
      </c>
      <c r="H238" s="26">
        <v>409.43253478910003</v>
      </c>
      <c r="I238" s="26">
        <v>547.41633436329994</v>
      </c>
      <c r="J238" s="26">
        <v>462.36889662150003</v>
      </c>
      <c r="K238" s="26">
        <v>813.65150114449989</v>
      </c>
      <c r="L238" s="26">
        <v>508.02785845289992</v>
      </c>
      <c r="M238" s="26">
        <v>631.97347045219999</v>
      </c>
      <c r="N238" s="26">
        <v>567.04953296170004</v>
      </c>
      <c r="O238" s="76">
        <v>580.92168433309996</v>
      </c>
      <c r="P238" s="80">
        <v>6055.4495936766989</v>
      </c>
      <c r="Q238" s="52">
        <v>463.79172419299999</v>
      </c>
      <c r="R238" s="26">
        <v>419.69145335510001</v>
      </c>
      <c r="S238" s="26">
        <v>596.59621539269995</v>
      </c>
      <c r="T238" s="26">
        <v>587.92081070849997</v>
      </c>
      <c r="U238" s="26">
        <v>545.25009746499995</v>
      </c>
      <c r="V238" s="26">
        <v>527.02615117819994</v>
      </c>
      <c r="W238" s="26">
        <v>574.83337490519989</v>
      </c>
      <c r="X238" s="26">
        <v>602.85637261009992</v>
      </c>
      <c r="Y238" s="26">
        <v>534.94283707</v>
      </c>
      <c r="Z238" s="77">
        <v>694.29720323159995</v>
      </c>
      <c r="AA238" s="77">
        <v>729.53721780620003</v>
      </c>
      <c r="AB238" s="417">
        <v>960.35081582460009</v>
      </c>
      <c r="AC238" s="80">
        <v>7237.0942737402002</v>
      </c>
      <c r="AD238" s="105">
        <v>702.14652024920008</v>
      </c>
      <c r="AE238" s="136">
        <v>652.17297520396903</v>
      </c>
      <c r="AF238" s="136">
        <v>777.78259242740683</v>
      </c>
      <c r="AG238" s="136">
        <v>709.2149678709327</v>
      </c>
      <c r="AH238" s="136">
        <v>817.62681122979996</v>
      </c>
      <c r="AI238" s="136">
        <v>894.22366011984968</v>
      </c>
      <c r="AJ238" s="136">
        <v>1036.1994127609164</v>
      </c>
      <c r="AK238" s="136">
        <v>1081.1490962970006</v>
      </c>
      <c r="AL238" s="136">
        <v>1178.4641797497006</v>
      </c>
      <c r="AM238" s="136">
        <v>1056.4889689317004</v>
      </c>
      <c r="AN238" s="136">
        <v>1011.8633607521542</v>
      </c>
      <c r="AO238" s="106">
        <v>1347.8340709652</v>
      </c>
      <c r="AP238" s="32">
        <v>976.60783195919998</v>
      </c>
      <c r="AQ238" s="32">
        <v>902.92976930099996</v>
      </c>
      <c r="AR238" s="32">
        <v>1102.1842881588</v>
      </c>
      <c r="AS238" s="32">
        <v>1102.9992195950001</v>
      </c>
      <c r="AT238" s="32">
        <v>1400.5959931432001</v>
      </c>
      <c r="AU238" s="32">
        <v>1128.8366683034001</v>
      </c>
      <c r="AV238" s="32">
        <v>1245.7295663750001</v>
      </c>
      <c r="AW238" s="32">
        <v>1261.3927759369999</v>
      </c>
      <c r="AX238" s="32">
        <v>1191.2533004246002</v>
      </c>
      <c r="AY238" s="32">
        <v>1339.1427047852001</v>
      </c>
      <c r="AZ238" s="32">
        <v>1246.4725450548001</v>
      </c>
      <c r="BA238" s="32">
        <v>1411.0023178202</v>
      </c>
      <c r="BB238" s="46">
        <v>1227.8044321312002</v>
      </c>
      <c r="BC238" s="32">
        <v>1220.3827572832001</v>
      </c>
      <c r="BD238" s="32">
        <v>1506.9764612714</v>
      </c>
      <c r="BE238" s="32">
        <v>1500.8113193836</v>
      </c>
      <c r="BF238" s="32">
        <v>1605.7638060016</v>
      </c>
      <c r="BG238" s="32">
        <v>1765.9622268343999</v>
      </c>
      <c r="BH238" s="32">
        <v>1683.6064528948002</v>
      </c>
      <c r="BI238" s="32">
        <v>1687.2271543777999</v>
      </c>
      <c r="BJ238" s="32">
        <v>1809.0511946934002</v>
      </c>
      <c r="BK238" s="32">
        <v>1477.2932197309999</v>
      </c>
      <c r="BL238" s="32">
        <v>1507.9543403456</v>
      </c>
      <c r="BM238" s="32">
        <v>1607.1140919064003</v>
      </c>
      <c r="BN238" s="437">
        <f>SUM(BB238:BM238)</f>
        <v>18599.947456854403</v>
      </c>
      <c r="BO238" s="52">
        <v>1467.612744451</v>
      </c>
      <c r="BP238" s="26">
        <v>1513.2451747532002</v>
      </c>
      <c r="BQ238" s="26">
        <v>1480.5596479702001</v>
      </c>
      <c r="BR238" s="26">
        <v>1594.8082975075999</v>
      </c>
      <c r="BS238" s="26">
        <v>1954.7315454898001</v>
      </c>
      <c r="BT238" s="26">
        <v>1532.968804801</v>
      </c>
      <c r="BU238" s="26">
        <v>1615.8503202912002</v>
      </c>
      <c r="BV238" s="26">
        <v>1572.580512748</v>
      </c>
      <c r="BW238" s="98">
        <v>1594.8412949308001</v>
      </c>
      <c r="BX238" s="98">
        <v>1754.7612285069999</v>
      </c>
      <c r="BY238" s="98">
        <v>1638.6739319285998</v>
      </c>
      <c r="BZ238" s="241">
        <v>2031.5517353824002</v>
      </c>
      <c r="CA238" s="397">
        <f>SUM(BO238:BZ238)</f>
        <v>19752.185238760798</v>
      </c>
      <c r="CB238" s="137">
        <v>1494.1078511380001</v>
      </c>
      <c r="CC238" s="98">
        <v>1396.0181552366</v>
      </c>
      <c r="CD238" s="98">
        <v>1570.6370037470001</v>
      </c>
      <c r="CE238" s="98">
        <v>1962.7972029064001</v>
      </c>
      <c r="CF238" s="244">
        <v>1673.3790141740001</v>
      </c>
      <c r="CG238" s="244">
        <v>1646.328137727</v>
      </c>
      <c r="CH238" s="244">
        <v>1379.7125766466002</v>
      </c>
      <c r="CI238" s="244">
        <v>1370.9492461853999</v>
      </c>
      <c r="CJ238" s="244">
        <v>1199.7105355592</v>
      </c>
      <c r="CK238" s="98">
        <v>1904.1026287682002</v>
      </c>
      <c r="CL238" s="98">
        <v>1477.7124919550001</v>
      </c>
      <c r="CM238" s="241">
        <v>3020.7089130750001</v>
      </c>
      <c r="CN238" s="433">
        <f t="shared" si="281"/>
        <v>20096.1637571184</v>
      </c>
      <c r="CO238" s="98">
        <v>1548.2981656716001</v>
      </c>
      <c r="CP238" s="98">
        <v>1495.3668851856003</v>
      </c>
      <c r="CQ238" s="98">
        <v>2239.9432611808002</v>
      </c>
      <c r="CR238" s="98">
        <v>2526.9122343346003</v>
      </c>
      <c r="CS238" s="98">
        <v>2196.7360743244003</v>
      </c>
      <c r="CT238" s="98">
        <v>2023.2031001532</v>
      </c>
      <c r="CU238" s="98">
        <v>1509.8760410636</v>
      </c>
      <c r="CV238" s="98">
        <v>1730.2480923714002</v>
      </c>
      <c r="CW238" s="98">
        <v>1615.4636926805999</v>
      </c>
      <c r="CX238" s="98">
        <v>1535.3857733032</v>
      </c>
      <c r="CY238" s="98">
        <v>1706.9504556944003</v>
      </c>
      <c r="CZ238" s="98">
        <v>1818.9548482742</v>
      </c>
      <c r="DA238" s="433">
        <f t="shared" si="278"/>
        <v>21947.338624237604</v>
      </c>
      <c r="DB238" s="98">
        <v>1352.6492127358001</v>
      </c>
      <c r="DC238" s="98">
        <v>1360.7329551017999</v>
      </c>
      <c r="DD238" s="98">
        <v>1684.3531853666</v>
      </c>
      <c r="DE238" s="98">
        <v>1473.0943929142002</v>
      </c>
      <c r="DF238" s="98">
        <v>1767.5399764133999</v>
      </c>
      <c r="DG238" s="98">
        <v>1734.86091422</v>
      </c>
      <c r="DH238" s="98">
        <v>1412.0995576702001</v>
      </c>
      <c r="DI238" s="98">
        <v>1542.7731929469999</v>
      </c>
      <c r="DJ238" s="98">
        <v>1784.2439583528003</v>
      </c>
      <c r="DK238" s="98">
        <v>1502.9344310736001</v>
      </c>
      <c r="DL238" s="98">
        <v>1711.3751628974003</v>
      </c>
      <c r="DM238" s="594">
        <f>SUM($CB238:$CL238)</f>
        <v>17075.454844043401</v>
      </c>
      <c r="DN238" s="500">
        <f>SUM($CO238:$CY238)</f>
        <v>20128.383775963404</v>
      </c>
      <c r="DO238" s="503">
        <f>SUM($DB238:$DL238)</f>
        <v>17326.656939692799</v>
      </c>
      <c r="DP238" s="359">
        <f t="shared" ref="DP238:DP241" si="282">((DO238/DN238)-1)*100</f>
        <v>-13.919283671530192</v>
      </c>
      <c r="DS238" s="268"/>
    </row>
    <row r="239" spans="1:143" ht="20.100000000000001" customHeight="1" thickBot="1" x14ac:dyDescent="0.3">
      <c r="A239" s="536"/>
      <c r="B239" s="326"/>
      <c r="C239" s="319" t="s">
        <v>115</v>
      </c>
      <c r="D239" s="320">
        <f t="shared" ref="D239:BP239" si="283">+D240+D241</f>
        <v>5427</v>
      </c>
      <c r="E239" s="321">
        <f t="shared" si="283"/>
        <v>5176</v>
      </c>
      <c r="F239" s="321">
        <f t="shared" si="283"/>
        <v>6628</v>
      </c>
      <c r="G239" s="321">
        <f t="shared" si="283"/>
        <v>6979</v>
      </c>
      <c r="H239" s="321">
        <f t="shared" si="283"/>
        <v>6450</v>
      </c>
      <c r="I239" s="321">
        <f t="shared" si="283"/>
        <v>9525</v>
      </c>
      <c r="J239" s="321">
        <f t="shared" si="283"/>
        <v>8971</v>
      </c>
      <c r="K239" s="321">
        <f t="shared" si="283"/>
        <v>9588</v>
      </c>
      <c r="L239" s="321">
        <f t="shared" si="283"/>
        <v>10775</v>
      </c>
      <c r="M239" s="321">
        <f t="shared" si="283"/>
        <v>11377</v>
      </c>
      <c r="N239" s="321">
        <f t="shared" si="283"/>
        <v>11288</v>
      </c>
      <c r="O239" s="322">
        <f t="shared" si="283"/>
        <v>13349</v>
      </c>
      <c r="P239" s="321">
        <f t="shared" si="283"/>
        <v>105533</v>
      </c>
      <c r="Q239" s="320">
        <f t="shared" si="283"/>
        <v>10998</v>
      </c>
      <c r="R239" s="321">
        <f t="shared" si="283"/>
        <v>10975</v>
      </c>
      <c r="S239" s="321">
        <f t="shared" si="283"/>
        <v>14718</v>
      </c>
      <c r="T239" s="321">
        <f t="shared" si="283"/>
        <v>13435</v>
      </c>
      <c r="U239" s="321">
        <f t="shared" si="283"/>
        <v>14383</v>
      </c>
      <c r="V239" s="321">
        <f t="shared" si="283"/>
        <v>15710</v>
      </c>
      <c r="W239" s="321">
        <f t="shared" si="283"/>
        <v>17549</v>
      </c>
      <c r="X239" s="321">
        <f t="shared" si="283"/>
        <v>17871</v>
      </c>
      <c r="Y239" s="321">
        <f t="shared" si="283"/>
        <v>18986</v>
      </c>
      <c r="Z239" s="321">
        <f t="shared" si="283"/>
        <v>19963</v>
      </c>
      <c r="AA239" s="321">
        <f t="shared" si="283"/>
        <v>20760</v>
      </c>
      <c r="AB239" s="322">
        <f t="shared" si="283"/>
        <v>25468</v>
      </c>
      <c r="AC239" s="321">
        <f t="shared" si="283"/>
        <v>200816</v>
      </c>
      <c r="AD239" s="320">
        <f t="shared" si="283"/>
        <v>19585</v>
      </c>
      <c r="AE239" s="321">
        <f t="shared" si="283"/>
        <v>20670</v>
      </c>
      <c r="AF239" s="321">
        <f t="shared" si="283"/>
        <v>23260</v>
      </c>
      <c r="AG239" s="321">
        <f t="shared" si="283"/>
        <v>23338</v>
      </c>
      <c r="AH239" s="321">
        <f t="shared" si="283"/>
        <v>25881</v>
      </c>
      <c r="AI239" s="321">
        <f t="shared" si="283"/>
        <v>26475</v>
      </c>
      <c r="AJ239" s="321">
        <f t="shared" si="283"/>
        <v>27761</v>
      </c>
      <c r="AK239" s="321">
        <f t="shared" si="283"/>
        <v>33350</v>
      </c>
      <c r="AL239" s="321">
        <f t="shared" si="283"/>
        <v>34229</v>
      </c>
      <c r="AM239" s="321">
        <f t="shared" si="283"/>
        <v>36168</v>
      </c>
      <c r="AN239" s="321">
        <f t="shared" si="283"/>
        <v>37826</v>
      </c>
      <c r="AO239" s="322">
        <f t="shared" si="283"/>
        <v>44519</v>
      </c>
      <c r="AP239" s="321">
        <f t="shared" si="283"/>
        <v>36082</v>
      </c>
      <c r="AQ239" s="321">
        <f t="shared" si="283"/>
        <v>37106</v>
      </c>
      <c r="AR239" s="321">
        <f t="shared" si="283"/>
        <v>42780</v>
      </c>
      <c r="AS239" s="321">
        <f t="shared" si="283"/>
        <v>38964</v>
      </c>
      <c r="AT239" s="321">
        <f t="shared" si="283"/>
        <v>48205</v>
      </c>
      <c r="AU239" s="321">
        <f t="shared" si="283"/>
        <v>46107</v>
      </c>
      <c r="AV239" s="321">
        <f t="shared" si="283"/>
        <v>52047</v>
      </c>
      <c r="AW239" s="321">
        <f t="shared" si="283"/>
        <v>56265</v>
      </c>
      <c r="AX239" s="321">
        <f t="shared" si="283"/>
        <v>51346</v>
      </c>
      <c r="AY239" s="321">
        <f t="shared" si="283"/>
        <v>60828</v>
      </c>
      <c r="AZ239" s="321">
        <f t="shared" si="283"/>
        <v>64678</v>
      </c>
      <c r="BA239" s="321">
        <f t="shared" si="283"/>
        <v>82308</v>
      </c>
      <c r="BB239" s="320">
        <f t="shared" si="283"/>
        <v>70681</v>
      </c>
      <c r="BC239" s="321">
        <f t="shared" si="283"/>
        <v>59530</v>
      </c>
      <c r="BD239" s="321">
        <f t="shared" si="283"/>
        <v>67595</v>
      </c>
      <c r="BE239" s="321">
        <f t="shared" si="283"/>
        <v>74162</v>
      </c>
      <c r="BF239" s="321">
        <f t="shared" si="283"/>
        <v>73027</v>
      </c>
      <c r="BG239" s="321">
        <f t="shared" si="283"/>
        <v>74349</v>
      </c>
      <c r="BH239" s="321">
        <f t="shared" si="283"/>
        <v>81448</v>
      </c>
      <c r="BI239" s="321">
        <f t="shared" si="283"/>
        <v>80285</v>
      </c>
      <c r="BJ239" s="321">
        <f t="shared" si="283"/>
        <v>80867</v>
      </c>
      <c r="BK239" s="321">
        <f t="shared" si="283"/>
        <v>88704</v>
      </c>
      <c r="BL239" s="321">
        <f t="shared" si="283"/>
        <v>86640</v>
      </c>
      <c r="BM239" s="321">
        <f t="shared" si="283"/>
        <v>106995</v>
      </c>
      <c r="BN239" s="432">
        <f>SUM(BB239:BM239)</f>
        <v>944283</v>
      </c>
      <c r="BO239" s="320">
        <f t="shared" si="283"/>
        <v>87229</v>
      </c>
      <c r="BP239" s="321">
        <f t="shared" si="283"/>
        <v>92303</v>
      </c>
      <c r="BQ239" s="321">
        <f t="shared" ref="BQ239:BY239" si="284">+BQ240+BQ241</f>
        <v>89858</v>
      </c>
      <c r="BR239" s="321">
        <f t="shared" si="284"/>
        <v>97830</v>
      </c>
      <c r="BS239" s="321">
        <f t="shared" si="284"/>
        <v>102942</v>
      </c>
      <c r="BT239" s="321">
        <f t="shared" si="284"/>
        <v>102857</v>
      </c>
      <c r="BU239" s="321">
        <f t="shared" si="284"/>
        <v>112863</v>
      </c>
      <c r="BV239" s="321">
        <f t="shared" si="284"/>
        <v>107750</v>
      </c>
      <c r="BW239" s="321">
        <f t="shared" si="284"/>
        <v>115501</v>
      </c>
      <c r="BX239" s="321">
        <f t="shared" si="284"/>
        <v>124322</v>
      </c>
      <c r="BY239" s="321">
        <f t="shared" si="284"/>
        <v>113891</v>
      </c>
      <c r="BZ239" s="322">
        <f t="shared" ref="BZ239:CL239" si="285">+BZ240+BZ241</f>
        <v>159115</v>
      </c>
      <c r="CA239" s="432">
        <f>SUM(BO239:BZ239)</f>
        <v>1306461</v>
      </c>
      <c r="CB239" s="320">
        <f t="shared" si="285"/>
        <v>120007</v>
      </c>
      <c r="CC239" s="321">
        <f t="shared" si="285"/>
        <v>115297</v>
      </c>
      <c r="CD239" s="321">
        <f t="shared" si="285"/>
        <v>138261</v>
      </c>
      <c r="CE239" s="321">
        <f t="shared" si="285"/>
        <v>138781</v>
      </c>
      <c r="CF239" s="321">
        <f t="shared" si="285"/>
        <v>144001</v>
      </c>
      <c r="CG239" s="321">
        <f t="shared" ref="CG239:CH239" si="286">+CG240+CG241</f>
        <v>156617</v>
      </c>
      <c r="CH239" s="321">
        <f t="shared" si="286"/>
        <v>159037</v>
      </c>
      <c r="CI239" s="321">
        <f t="shared" si="285"/>
        <v>164054</v>
      </c>
      <c r="CJ239" s="321">
        <f t="shared" si="285"/>
        <v>168527</v>
      </c>
      <c r="CK239" s="321">
        <f t="shared" si="285"/>
        <v>192918</v>
      </c>
      <c r="CL239" s="321">
        <f t="shared" si="285"/>
        <v>181618</v>
      </c>
      <c r="CM239" s="322">
        <f t="shared" ref="CM239:DJ239" si="287">+CM240+CM241</f>
        <v>248434</v>
      </c>
      <c r="CN239" s="444">
        <f>SUM(CB239:CM239)</f>
        <v>1927552</v>
      </c>
      <c r="CO239" s="321">
        <f t="shared" si="287"/>
        <v>186147</v>
      </c>
      <c r="CP239" s="321">
        <f t="shared" si="287"/>
        <v>187067</v>
      </c>
      <c r="CQ239" s="321">
        <f t="shared" si="287"/>
        <v>216701</v>
      </c>
      <c r="CR239" s="321">
        <f t="shared" si="287"/>
        <v>220859</v>
      </c>
      <c r="CS239" s="321">
        <f t="shared" si="287"/>
        <v>228311</v>
      </c>
      <c r="CT239" s="321">
        <f t="shared" si="287"/>
        <v>249907</v>
      </c>
      <c r="CU239" s="321">
        <f t="shared" si="287"/>
        <v>252476</v>
      </c>
      <c r="CV239" s="321">
        <f t="shared" si="287"/>
        <v>269188</v>
      </c>
      <c r="CW239" s="321">
        <f t="shared" si="287"/>
        <v>271018</v>
      </c>
      <c r="CX239" s="321">
        <f t="shared" si="287"/>
        <v>284423</v>
      </c>
      <c r="CY239" s="321">
        <f t="shared" si="287"/>
        <v>293962</v>
      </c>
      <c r="CZ239" s="321">
        <f t="shared" si="287"/>
        <v>370611</v>
      </c>
      <c r="DA239" s="432">
        <f t="shared" si="278"/>
        <v>3030670</v>
      </c>
      <c r="DB239" s="321">
        <f t="shared" si="287"/>
        <v>300692</v>
      </c>
      <c r="DC239" s="321">
        <f t="shared" si="287"/>
        <v>298557</v>
      </c>
      <c r="DD239" s="321">
        <f t="shared" si="287"/>
        <v>362667</v>
      </c>
      <c r="DE239" s="321">
        <f t="shared" si="287"/>
        <v>343877</v>
      </c>
      <c r="DF239" s="321">
        <f t="shared" si="287"/>
        <v>388309</v>
      </c>
      <c r="DG239" s="321">
        <f t="shared" si="287"/>
        <v>416620</v>
      </c>
      <c r="DH239" s="321">
        <f t="shared" si="287"/>
        <v>429396</v>
      </c>
      <c r="DI239" s="321">
        <f t="shared" si="287"/>
        <v>456375</v>
      </c>
      <c r="DJ239" s="321">
        <f t="shared" si="287"/>
        <v>448775</v>
      </c>
      <c r="DK239" s="321">
        <f t="shared" ref="DK239:DL239" si="288">+DK240+DK241</f>
        <v>482695</v>
      </c>
      <c r="DL239" s="321">
        <f t="shared" si="288"/>
        <v>494031</v>
      </c>
      <c r="DM239" s="320">
        <f>SUM($CB239:$CL239)</f>
        <v>1679118</v>
      </c>
      <c r="DN239" s="388">
        <f>SUM($CO239:$CY239)</f>
        <v>2660059</v>
      </c>
      <c r="DO239" s="389">
        <f>SUM($DB239:$DL239)</f>
        <v>4421994</v>
      </c>
      <c r="DP239" s="543">
        <f t="shared" si="282"/>
        <v>66.236688735099492</v>
      </c>
      <c r="DR239" s="266"/>
      <c r="DS239" s="268"/>
    </row>
    <row r="240" spans="1:143" ht="20.100000000000001" customHeight="1" thickBot="1" x14ac:dyDescent="0.3">
      <c r="A240" s="536"/>
      <c r="B240" s="621" t="s">
        <v>41</v>
      </c>
      <c r="C240" s="622"/>
      <c r="D240" s="46">
        <v>3871</v>
      </c>
      <c r="E240" s="32">
        <v>3575</v>
      </c>
      <c r="F240" s="32">
        <v>4628</v>
      </c>
      <c r="G240" s="32">
        <v>5036</v>
      </c>
      <c r="H240" s="32">
        <v>4990</v>
      </c>
      <c r="I240" s="32">
        <v>7212</v>
      </c>
      <c r="J240" s="32">
        <v>6303</v>
      </c>
      <c r="K240" s="32">
        <v>6617</v>
      </c>
      <c r="L240" s="32">
        <v>7390</v>
      </c>
      <c r="M240" s="32">
        <v>7978</v>
      </c>
      <c r="N240" s="32">
        <v>7988</v>
      </c>
      <c r="O240" s="47">
        <v>9470</v>
      </c>
      <c r="P240" s="80">
        <v>75058</v>
      </c>
      <c r="Q240" s="46">
        <v>7742</v>
      </c>
      <c r="R240" s="32">
        <v>7844</v>
      </c>
      <c r="S240" s="32">
        <v>10564</v>
      </c>
      <c r="T240" s="32">
        <v>9647</v>
      </c>
      <c r="U240" s="32">
        <v>10508</v>
      </c>
      <c r="V240" s="32">
        <v>11439</v>
      </c>
      <c r="W240" s="32">
        <v>13000</v>
      </c>
      <c r="X240" s="32">
        <v>13180</v>
      </c>
      <c r="Y240" s="32">
        <v>14008</v>
      </c>
      <c r="Z240" s="32">
        <v>14951</v>
      </c>
      <c r="AA240" s="32">
        <v>15524</v>
      </c>
      <c r="AB240" s="47">
        <v>19253</v>
      </c>
      <c r="AC240" s="24">
        <v>147660</v>
      </c>
      <c r="AD240" s="45">
        <v>14784</v>
      </c>
      <c r="AE240" s="31">
        <v>15784</v>
      </c>
      <c r="AF240" s="31">
        <v>17705</v>
      </c>
      <c r="AG240" s="31">
        <v>18057</v>
      </c>
      <c r="AH240" s="31">
        <v>19964</v>
      </c>
      <c r="AI240" s="31">
        <v>20480</v>
      </c>
      <c r="AJ240" s="31">
        <v>21574</v>
      </c>
      <c r="AK240" s="31">
        <v>25457</v>
      </c>
      <c r="AL240" s="31">
        <v>26586</v>
      </c>
      <c r="AM240" s="31">
        <v>28192</v>
      </c>
      <c r="AN240" s="31">
        <v>29608</v>
      </c>
      <c r="AO240" s="133">
        <v>35582</v>
      </c>
      <c r="AP240" s="33">
        <v>28570</v>
      </c>
      <c r="AQ240" s="33">
        <v>29728</v>
      </c>
      <c r="AR240" s="33">
        <v>34245</v>
      </c>
      <c r="AS240" s="33">
        <v>31219</v>
      </c>
      <c r="AT240" s="33">
        <v>38938</v>
      </c>
      <c r="AU240" s="33">
        <v>37255</v>
      </c>
      <c r="AV240" s="33">
        <v>42184</v>
      </c>
      <c r="AW240" s="33">
        <v>45454</v>
      </c>
      <c r="AX240" s="33">
        <v>42132</v>
      </c>
      <c r="AY240" s="33">
        <v>49946</v>
      </c>
      <c r="AZ240" s="33">
        <v>54255</v>
      </c>
      <c r="BA240" s="33">
        <v>70686</v>
      </c>
      <c r="BB240" s="155">
        <v>59880</v>
      </c>
      <c r="BC240" s="33">
        <v>50056</v>
      </c>
      <c r="BD240" s="33">
        <v>57056</v>
      </c>
      <c r="BE240" s="33">
        <v>62643</v>
      </c>
      <c r="BF240" s="33">
        <v>61708</v>
      </c>
      <c r="BG240" s="33">
        <v>63267</v>
      </c>
      <c r="BH240" s="33">
        <v>69312</v>
      </c>
      <c r="BI240" s="33">
        <v>68222</v>
      </c>
      <c r="BJ240" s="33">
        <v>69235</v>
      </c>
      <c r="BK240" s="33">
        <v>75553</v>
      </c>
      <c r="BL240" s="33">
        <v>74489</v>
      </c>
      <c r="BM240" s="33">
        <v>93487</v>
      </c>
      <c r="BN240" s="447">
        <f>SUM(BB240:BM240)</f>
        <v>804908</v>
      </c>
      <c r="BO240" s="155">
        <v>75201</v>
      </c>
      <c r="BP240" s="33">
        <v>79921</v>
      </c>
      <c r="BQ240" s="33">
        <v>77445</v>
      </c>
      <c r="BR240" s="33">
        <v>83957</v>
      </c>
      <c r="BS240" s="33">
        <v>88549</v>
      </c>
      <c r="BT240" s="33">
        <v>89379</v>
      </c>
      <c r="BU240" s="33">
        <v>97805</v>
      </c>
      <c r="BV240" s="33">
        <v>93515</v>
      </c>
      <c r="BW240" s="114">
        <v>101307</v>
      </c>
      <c r="BX240" s="114">
        <v>108275</v>
      </c>
      <c r="BY240" s="114">
        <v>99606</v>
      </c>
      <c r="BZ240" s="115">
        <v>141352</v>
      </c>
      <c r="CA240" s="361">
        <f>SUM(BO240:BZ240)</f>
        <v>1136312</v>
      </c>
      <c r="CB240" s="113">
        <v>105544</v>
      </c>
      <c r="CC240" s="114">
        <v>101891</v>
      </c>
      <c r="CD240" s="114">
        <v>122184</v>
      </c>
      <c r="CE240" s="114">
        <v>122624</v>
      </c>
      <c r="CF240" s="114">
        <v>127887</v>
      </c>
      <c r="CG240" s="114">
        <v>140011</v>
      </c>
      <c r="CH240" s="114">
        <v>141504</v>
      </c>
      <c r="CI240" s="114">
        <v>147207</v>
      </c>
      <c r="CJ240" s="114">
        <v>153813</v>
      </c>
      <c r="CK240" s="114">
        <v>173992</v>
      </c>
      <c r="CL240" s="114">
        <v>163390</v>
      </c>
      <c r="CM240" s="115">
        <v>227516</v>
      </c>
      <c r="CN240" s="397">
        <f t="shared" si="281"/>
        <v>1727563</v>
      </c>
      <c r="CO240" s="114">
        <v>169117</v>
      </c>
      <c r="CP240" s="114">
        <v>170123</v>
      </c>
      <c r="CQ240" s="114">
        <v>196957</v>
      </c>
      <c r="CR240" s="114">
        <v>201065</v>
      </c>
      <c r="CS240" s="114">
        <v>208183</v>
      </c>
      <c r="CT240" s="114">
        <v>229432</v>
      </c>
      <c r="CU240" s="114">
        <v>231763</v>
      </c>
      <c r="CV240" s="114">
        <v>247150</v>
      </c>
      <c r="CW240" s="114">
        <v>249237</v>
      </c>
      <c r="CX240" s="114">
        <v>262037</v>
      </c>
      <c r="CY240" s="114">
        <v>271980</v>
      </c>
      <c r="CZ240" s="114">
        <v>347293</v>
      </c>
      <c r="DA240" s="361">
        <f t="shared" si="278"/>
        <v>2784337</v>
      </c>
      <c r="DB240" s="114">
        <v>279766</v>
      </c>
      <c r="DC240" s="114">
        <v>279029</v>
      </c>
      <c r="DD240" s="114">
        <v>338461</v>
      </c>
      <c r="DE240" s="114">
        <v>322301</v>
      </c>
      <c r="DF240" s="114">
        <v>364078</v>
      </c>
      <c r="DG240" s="114">
        <v>393358</v>
      </c>
      <c r="DH240" s="114">
        <v>406156</v>
      </c>
      <c r="DI240" s="114">
        <v>431749</v>
      </c>
      <c r="DJ240" s="114">
        <v>424814</v>
      </c>
      <c r="DK240" s="114">
        <v>457269</v>
      </c>
      <c r="DL240" s="114">
        <v>468657</v>
      </c>
      <c r="DM240" s="593">
        <f>SUM($CB240:$CL240)</f>
        <v>1500047</v>
      </c>
      <c r="DN240" s="566">
        <f>SUM($CO240:$CY240)</f>
        <v>2437044</v>
      </c>
      <c r="DO240" s="527">
        <f>SUM($DB240:$DL240)</f>
        <v>4165638</v>
      </c>
      <c r="DP240" s="366">
        <f t="shared" si="282"/>
        <v>70.929946279180839</v>
      </c>
      <c r="DR240" s="234"/>
      <c r="DS240" s="268"/>
    </row>
    <row r="241" spans="1:123" ht="20.100000000000001" customHeight="1" thickBot="1" x14ac:dyDescent="0.3">
      <c r="A241" s="536"/>
      <c r="B241" s="337" t="s">
        <v>39</v>
      </c>
      <c r="C241" s="409"/>
      <c r="D241" s="46">
        <v>1556</v>
      </c>
      <c r="E241" s="32">
        <v>1601</v>
      </c>
      <c r="F241" s="32">
        <v>2000</v>
      </c>
      <c r="G241" s="32">
        <v>1943</v>
      </c>
      <c r="H241" s="32">
        <v>1460</v>
      </c>
      <c r="I241" s="32">
        <v>2313</v>
      </c>
      <c r="J241" s="32">
        <v>2668</v>
      </c>
      <c r="K241" s="32">
        <v>2971</v>
      </c>
      <c r="L241" s="32">
        <v>3385</v>
      </c>
      <c r="M241" s="32">
        <v>3399</v>
      </c>
      <c r="N241" s="32">
        <v>3300</v>
      </c>
      <c r="O241" s="156">
        <v>3879</v>
      </c>
      <c r="P241" s="370">
        <v>30475</v>
      </c>
      <c r="Q241" s="155">
        <v>3256</v>
      </c>
      <c r="R241" s="33">
        <v>3131</v>
      </c>
      <c r="S241" s="33">
        <v>4154</v>
      </c>
      <c r="T241" s="33">
        <v>3788</v>
      </c>
      <c r="U241" s="33">
        <v>3875</v>
      </c>
      <c r="V241" s="33">
        <v>4271</v>
      </c>
      <c r="W241" s="33">
        <v>4549</v>
      </c>
      <c r="X241" s="33">
        <v>4691</v>
      </c>
      <c r="Y241" s="33">
        <v>4978</v>
      </c>
      <c r="Z241" s="33">
        <v>5012</v>
      </c>
      <c r="AA241" s="33">
        <v>5236</v>
      </c>
      <c r="AB241" s="156">
        <v>6215</v>
      </c>
      <c r="AC241" s="370">
        <v>53156</v>
      </c>
      <c r="AD241" s="155">
        <v>4801</v>
      </c>
      <c r="AE241" s="33">
        <v>4886</v>
      </c>
      <c r="AF241" s="33">
        <v>5555</v>
      </c>
      <c r="AG241" s="33">
        <v>5281</v>
      </c>
      <c r="AH241" s="33">
        <v>5917</v>
      </c>
      <c r="AI241" s="33">
        <v>5995</v>
      </c>
      <c r="AJ241" s="33">
        <v>6187</v>
      </c>
      <c r="AK241" s="33">
        <v>7893</v>
      </c>
      <c r="AL241" s="33">
        <v>7643</v>
      </c>
      <c r="AM241" s="33">
        <v>7976</v>
      </c>
      <c r="AN241" s="33">
        <v>8218</v>
      </c>
      <c r="AO241" s="156">
        <v>8937</v>
      </c>
      <c r="AP241" s="33">
        <v>7512</v>
      </c>
      <c r="AQ241" s="33">
        <v>7378</v>
      </c>
      <c r="AR241" s="33">
        <v>8535</v>
      </c>
      <c r="AS241" s="33">
        <v>7745</v>
      </c>
      <c r="AT241" s="33">
        <v>9267</v>
      </c>
      <c r="AU241" s="33">
        <v>8852</v>
      </c>
      <c r="AV241" s="33">
        <v>9863</v>
      </c>
      <c r="AW241" s="33">
        <v>10811</v>
      </c>
      <c r="AX241" s="33">
        <v>9214</v>
      </c>
      <c r="AY241" s="33">
        <v>10882</v>
      </c>
      <c r="AZ241" s="33">
        <v>10423</v>
      </c>
      <c r="BA241" s="33">
        <v>11622</v>
      </c>
      <c r="BB241" s="155">
        <v>10801</v>
      </c>
      <c r="BC241" s="33">
        <v>9474</v>
      </c>
      <c r="BD241" s="32">
        <v>10539</v>
      </c>
      <c r="BE241" s="32">
        <v>11519</v>
      </c>
      <c r="BF241" s="32">
        <v>11319</v>
      </c>
      <c r="BG241" s="32">
        <v>11082</v>
      </c>
      <c r="BH241" s="32">
        <v>12136</v>
      </c>
      <c r="BI241" s="32">
        <v>12063</v>
      </c>
      <c r="BJ241" s="32">
        <v>11632</v>
      </c>
      <c r="BK241" s="32">
        <v>13151</v>
      </c>
      <c r="BL241" s="32">
        <v>12151</v>
      </c>
      <c r="BM241" s="32">
        <v>13508</v>
      </c>
      <c r="BN241" s="447">
        <f>SUM(BB241:BM241)</f>
        <v>139375</v>
      </c>
      <c r="BO241" s="46">
        <v>12028</v>
      </c>
      <c r="BP241" s="32">
        <v>12382</v>
      </c>
      <c r="BQ241" s="32">
        <v>12413</v>
      </c>
      <c r="BR241" s="32">
        <v>13873</v>
      </c>
      <c r="BS241" s="32">
        <v>14393</v>
      </c>
      <c r="BT241" s="32">
        <v>13478</v>
      </c>
      <c r="BU241" s="32">
        <v>15058</v>
      </c>
      <c r="BV241" s="32">
        <v>14235</v>
      </c>
      <c r="BW241" s="244">
        <v>14194</v>
      </c>
      <c r="BX241" s="244">
        <v>16047</v>
      </c>
      <c r="BY241" s="244">
        <v>14285</v>
      </c>
      <c r="BZ241" s="245">
        <v>17763</v>
      </c>
      <c r="CA241" s="361">
        <f>SUM(BO241:BZ241)</f>
        <v>170149</v>
      </c>
      <c r="CB241" s="243">
        <v>14463</v>
      </c>
      <c r="CC241" s="244">
        <v>13406</v>
      </c>
      <c r="CD241" s="244">
        <v>16077</v>
      </c>
      <c r="CE241" s="244">
        <v>16157</v>
      </c>
      <c r="CF241" s="114">
        <v>16114</v>
      </c>
      <c r="CG241" s="114">
        <v>16606</v>
      </c>
      <c r="CH241" s="114">
        <v>17533</v>
      </c>
      <c r="CI241" s="114">
        <v>16847</v>
      </c>
      <c r="CJ241" s="114">
        <v>14714</v>
      </c>
      <c r="CK241" s="244">
        <v>18926</v>
      </c>
      <c r="CL241" s="244">
        <v>18228</v>
      </c>
      <c r="CM241" s="245">
        <v>20918</v>
      </c>
      <c r="CN241" s="397">
        <f t="shared" si="281"/>
        <v>199989</v>
      </c>
      <c r="CO241" s="244">
        <v>17030</v>
      </c>
      <c r="CP241" s="244">
        <v>16944</v>
      </c>
      <c r="CQ241" s="244">
        <v>19744</v>
      </c>
      <c r="CR241" s="244">
        <v>19794</v>
      </c>
      <c r="CS241" s="244">
        <v>20128</v>
      </c>
      <c r="CT241" s="244">
        <v>20475</v>
      </c>
      <c r="CU241" s="244">
        <v>20713</v>
      </c>
      <c r="CV241" s="244">
        <v>22038</v>
      </c>
      <c r="CW241" s="244">
        <v>21781</v>
      </c>
      <c r="CX241" s="244">
        <v>22386</v>
      </c>
      <c r="CY241" s="244">
        <v>21982</v>
      </c>
      <c r="CZ241" s="244">
        <v>23318</v>
      </c>
      <c r="DA241" s="397">
        <f t="shared" si="278"/>
        <v>246333</v>
      </c>
      <c r="DB241" s="244">
        <v>20926</v>
      </c>
      <c r="DC241" s="244">
        <v>19528</v>
      </c>
      <c r="DD241" s="244">
        <v>24206</v>
      </c>
      <c r="DE241" s="244">
        <v>21576</v>
      </c>
      <c r="DF241" s="244">
        <v>24231</v>
      </c>
      <c r="DG241" s="244">
        <v>23262</v>
      </c>
      <c r="DH241" s="244">
        <v>23240</v>
      </c>
      <c r="DI241" s="244">
        <v>24626</v>
      </c>
      <c r="DJ241" s="244">
        <v>23961</v>
      </c>
      <c r="DK241" s="244">
        <v>25426</v>
      </c>
      <c r="DL241" s="244">
        <v>25374</v>
      </c>
      <c r="DM241" s="593">
        <f>SUM($CB241:$CL241)</f>
        <v>179071</v>
      </c>
      <c r="DN241" s="566">
        <f>SUM($CO241:$CY241)</f>
        <v>223015</v>
      </c>
      <c r="DO241" s="527">
        <f>SUM($DB241:$DL241)</f>
        <v>256356</v>
      </c>
      <c r="DP241" s="359">
        <f t="shared" si="282"/>
        <v>14.950115463085446</v>
      </c>
      <c r="DQ241" s="267"/>
      <c r="DR241" s="266"/>
      <c r="DS241" s="268"/>
    </row>
    <row r="242" spans="1:123" ht="20.100000000000001" customHeight="1" thickBot="1" x14ac:dyDescent="0.3">
      <c r="A242" s="536"/>
      <c r="B242" s="301" t="s">
        <v>194</v>
      </c>
      <c r="C242" s="301"/>
      <c r="D242" s="301"/>
      <c r="E242" s="301"/>
      <c r="F242" s="301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73"/>
      <c r="AC242" s="104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04"/>
      <c r="BC242" s="104"/>
      <c r="BD242" s="104"/>
      <c r="BE242" s="104"/>
      <c r="BF242" s="73"/>
      <c r="BG242" s="73"/>
      <c r="BH242" s="73"/>
      <c r="BI242" s="73"/>
      <c r="BJ242" s="73"/>
      <c r="BK242" s="73"/>
      <c r="BL242" s="73"/>
      <c r="BM242" s="73"/>
      <c r="BN242" s="117"/>
      <c r="BO242" s="117"/>
      <c r="BP242" s="73"/>
      <c r="BQ242" s="117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117"/>
      <c r="CC242" s="73"/>
      <c r="CD242" s="73"/>
      <c r="CE242" s="73"/>
      <c r="CF242" s="73"/>
      <c r="CG242" s="73"/>
      <c r="CH242" s="73"/>
      <c r="CI242" s="73"/>
      <c r="CJ242" s="73"/>
      <c r="CK242" s="73"/>
      <c r="CL242" s="117"/>
      <c r="CM242" s="117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117"/>
      <c r="DB242" s="73"/>
      <c r="DC242" s="73"/>
      <c r="DD242" s="73"/>
      <c r="DE242" s="73"/>
      <c r="DF242" s="73"/>
      <c r="DG242" s="73"/>
      <c r="DH242" s="73"/>
      <c r="DI242" s="73"/>
      <c r="DJ242" s="73"/>
      <c r="DK242" s="73"/>
      <c r="DL242" s="73"/>
      <c r="DM242" s="73"/>
      <c r="DN242" s="485"/>
      <c r="DO242" s="566"/>
      <c r="DP242" s="104"/>
      <c r="DQ242" s="267"/>
      <c r="DR242" s="266"/>
      <c r="DS242" s="268"/>
    </row>
    <row r="243" spans="1:123" ht="20.100000000000001" customHeight="1" thickBot="1" x14ac:dyDescent="0.35">
      <c r="A243" s="536"/>
      <c r="B243" s="325"/>
      <c r="C243" s="319" t="s">
        <v>111</v>
      </c>
      <c r="D243" s="320">
        <f t="shared" ref="D243:BP243" si="289">+D245+D247</f>
        <v>141.36492074261389</v>
      </c>
      <c r="E243" s="321">
        <f t="shared" si="289"/>
        <v>126.09985906494788</v>
      </c>
      <c r="F243" s="321">
        <f t="shared" si="289"/>
        <v>131.95945713279275</v>
      </c>
      <c r="G243" s="321">
        <f t="shared" si="289"/>
        <v>137.11178465479665</v>
      </c>
      <c r="H243" s="321">
        <f t="shared" si="289"/>
        <v>134.97235789082612</v>
      </c>
      <c r="I243" s="321">
        <f t="shared" si="289"/>
        <v>139.92390273410112</v>
      </c>
      <c r="J243" s="321">
        <f t="shared" si="289"/>
        <v>160.55726875564216</v>
      </c>
      <c r="K243" s="321">
        <f t="shared" si="289"/>
        <v>155.30036946060395</v>
      </c>
      <c r="L243" s="321">
        <f t="shared" si="289"/>
        <v>163.56330600260719</v>
      </c>
      <c r="M243" s="321">
        <f t="shared" si="289"/>
        <v>159.90498716023171</v>
      </c>
      <c r="N243" s="321">
        <f t="shared" si="289"/>
        <v>165.09581010412171</v>
      </c>
      <c r="O243" s="322">
        <f t="shared" si="289"/>
        <v>216.92799773737579</v>
      </c>
      <c r="P243" s="321">
        <f t="shared" si="289"/>
        <v>1832.7820214406611</v>
      </c>
      <c r="Q243" s="320">
        <f t="shared" si="289"/>
        <v>179.74603798088251</v>
      </c>
      <c r="R243" s="321">
        <f t="shared" si="289"/>
        <v>159.28204401446143</v>
      </c>
      <c r="S243" s="321">
        <f t="shared" si="289"/>
        <v>171.4055666013993</v>
      </c>
      <c r="T243" s="321">
        <f t="shared" si="289"/>
        <v>166.30699222182858</v>
      </c>
      <c r="U243" s="321">
        <f t="shared" si="289"/>
        <v>176.77897554744868</v>
      </c>
      <c r="V243" s="321">
        <f t="shared" si="289"/>
        <v>181.695844208914</v>
      </c>
      <c r="W243" s="321">
        <f t="shared" si="289"/>
        <v>190.03661617958505</v>
      </c>
      <c r="X243" s="321">
        <f t="shared" si="289"/>
        <v>186.53586052511162</v>
      </c>
      <c r="Y243" s="321">
        <f t="shared" si="289"/>
        <v>187.66944348980653</v>
      </c>
      <c r="Z243" s="321">
        <f t="shared" si="289"/>
        <v>187.90422700347153</v>
      </c>
      <c r="AA243" s="321">
        <f t="shared" si="289"/>
        <v>194.28435648094836</v>
      </c>
      <c r="AB243" s="322">
        <f t="shared" si="289"/>
        <v>236.20888334728465</v>
      </c>
      <c r="AC243" s="321">
        <f t="shared" si="289"/>
        <v>2217.8548476011424</v>
      </c>
      <c r="AD243" s="320">
        <f t="shared" si="289"/>
        <v>206.1481636073799</v>
      </c>
      <c r="AE243" s="321">
        <f t="shared" si="289"/>
        <v>209.16239536221735</v>
      </c>
      <c r="AF243" s="321">
        <f t="shared" si="289"/>
        <v>199.52630249515784</v>
      </c>
      <c r="AG243" s="321">
        <f t="shared" si="289"/>
        <v>200.73355430625094</v>
      </c>
      <c r="AH243" s="321">
        <f t="shared" si="289"/>
        <v>205.16873459271568</v>
      </c>
      <c r="AI243" s="321">
        <f t="shared" si="289"/>
        <v>205.80731855024823</v>
      </c>
      <c r="AJ243" s="321">
        <f t="shared" si="289"/>
        <v>220.96221289182441</v>
      </c>
      <c r="AK243" s="321">
        <f t="shared" si="289"/>
        <v>204.11203682446404</v>
      </c>
      <c r="AL243" s="321">
        <f t="shared" si="289"/>
        <v>208.90975529793741</v>
      </c>
      <c r="AM243" s="321">
        <f t="shared" si="289"/>
        <v>220.38676878531055</v>
      </c>
      <c r="AN243" s="321">
        <f t="shared" si="289"/>
        <v>232.78655988277927</v>
      </c>
      <c r="AO243" s="322">
        <f t="shared" si="289"/>
        <v>270.99827364052038</v>
      </c>
      <c r="AP243" s="321">
        <f t="shared" si="289"/>
        <v>252.41053158967236</v>
      </c>
      <c r="AQ243" s="321">
        <f t="shared" si="289"/>
        <v>212.8990026894636</v>
      </c>
      <c r="AR243" s="321">
        <f t="shared" si="289"/>
        <v>213.5143166540698</v>
      </c>
      <c r="AS243" s="321">
        <f t="shared" si="289"/>
        <v>217.54513428352428</v>
      </c>
      <c r="AT243" s="321">
        <f t="shared" si="289"/>
        <v>225.71548414977315</v>
      </c>
      <c r="AU243" s="321">
        <f t="shared" si="289"/>
        <v>221.34493834277089</v>
      </c>
      <c r="AV243" s="321">
        <f t="shared" si="289"/>
        <v>240.48841417118706</v>
      </c>
      <c r="AW243" s="321">
        <f t="shared" si="289"/>
        <v>235.67065829492211</v>
      </c>
      <c r="AX243" s="321">
        <f t="shared" si="289"/>
        <v>231.42620545340708</v>
      </c>
      <c r="AY243" s="321">
        <f t="shared" si="289"/>
        <v>234.83114024337883</v>
      </c>
      <c r="AZ243" s="321">
        <f t="shared" si="289"/>
        <v>229.05649693952958</v>
      </c>
      <c r="BA243" s="321">
        <f t="shared" si="289"/>
        <v>315.65745896351547</v>
      </c>
      <c r="BB243" s="320">
        <f t="shared" si="289"/>
        <v>253.16316356732136</v>
      </c>
      <c r="BC243" s="321">
        <f t="shared" si="289"/>
        <v>226.44392941313086</v>
      </c>
      <c r="BD243" s="321">
        <f t="shared" si="289"/>
        <v>244.63741205959232</v>
      </c>
      <c r="BE243" s="321">
        <f t="shared" si="289"/>
        <v>247.29301285436117</v>
      </c>
      <c r="BF243" s="321">
        <f t="shared" si="289"/>
        <v>245.9278554767082</v>
      </c>
      <c r="BG243" s="321">
        <f t="shared" si="289"/>
        <v>255.93825936714973</v>
      </c>
      <c r="BH243" s="321">
        <f t="shared" si="289"/>
        <v>265.04666103062152</v>
      </c>
      <c r="BI243" s="321">
        <f t="shared" si="289"/>
        <v>259.72970268278624</v>
      </c>
      <c r="BJ243" s="321">
        <f t="shared" si="289"/>
        <v>260.77883397439984</v>
      </c>
      <c r="BK243" s="321">
        <f t="shared" si="289"/>
        <v>259.71615369555116</v>
      </c>
      <c r="BL243" s="321">
        <f t="shared" si="289"/>
        <v>271.52786403788809</v>
      </c>
      <c r="BM243" s="321">
        <f t="shared" si="289"/>
        <v>354.89181057747936</v>
      </c>
      <c r="BN243" s="432">
        <f>SUM(BB243:BM243)</f>
        <v>3145.0946587369899</v>
      </c>
      <c r="BO243" s="320">
        <f t="shared" si="289"/>
        <v>283.07569189448674</v>
      </c>
      <c r="BP243" s="321">
        <f t="shared" si="289"/>
        <v>252.97002134653252</v>
      </c>
      <c r="BQ243" s="321">
        <f t="shared" ref="BQ243:BY243" si="290">+BQ245+BQ247</f>
        <v>273.27867765718713</v>
      </c>
      <c r="BR243" s="321">
        <f t="shared" si="290"/>
        <v>275.89470366218137</v>
      </c>
      <c r="BS243" s="321">
        <f t="shared" si="290"/>
        <v>278.22406748816468</v>
      </c>
      <c r="BT243" s="321">
        <f t="shared" si="290"/>
        <v>292.19057028154043</v>
      </c>
      <c r="BU243" s="321">
        <f t="shared" si="290"/>
        <v>291.61612780292921</v>
      </c>
      <c r="BV243" s="321">
        <f t="shared" si="290"/>
        <v>302.0130854396852</v>
      </c>
      <c r="BW243" s="321">
        <f t="shared" si="290"/>
        <v>289.48925533408135</v>
      </c>
      <c r="BX243" s="321">
        <f t="shared" si="290"/>
        <v>339.91373808304394</v>
      </c>
      <c r="BY243" s="321">
        <f t="shared" si="290"/>
        <v>306.20379273905945</v>
      </c>
      <c r="BZ243" s="322">
        <f t="shared" ref="BZ243:CL243" si="291">+BZ245+BZ247</f>
        <v>413.6113416616592</v>
      </c>
      <c r="CA243" s="432">
        <f>SUM(BO243:BZ243)</f>
        <v>3598.481073390551</v>
      </c>
      <c r="CB243" s="320">
        <f t="shared" si="291"/>
        <v>333.8318454696149</v>
      </c>
      <c r="CC243" s="321">
        <f t="shared" si="291"/>
        <v>290.1334570607246</v>
      </c>
      <c r="CD243" s="321">
        <f t="shared" si="291"/>
        <v>318.82323005545214</v>
      </c>
      <c r="CE243" s="321">
        <f t="shared" si="291"/>
        <v>298.27408065784783</v>
      </c>
      <c r="CF243" s="321">
        <f t="shared" si="291"/>
        <v>317.76055973164398</v>
      </c>
      <c r="CG243" s="321">
        <f t="shared" ref="CG243:CH243" si="292">+CG245+CG247</f>
        <v>309.05609374614551</v>
      </c>
      <c r="CH243" s="321">
        <f t="shared" si="292"/>
        <v>323.38634179541191</v>
      </c>
      <c r="CI243" s="321">
        <f t="shared" si="291"/>
        <v>320.8997720130937</v>
      </c>
      <c r="CJ243" s="321">
        <f t="shared" si="291"/>
        <v>323.13854685953015</v>
      </c>
      <c r="CK243" s="321">
        <f t="shared" si="291"/>
        <v>322.5562970982038</v>
      </c>
      <c r="CL243" s="321">
        <f t="shared" si="291"/>
        <v>342.69725042472987</v>
      </c>
      <c r="CM243" s="322">
        <f t="shared" ref="CM243:DJ243" si="293">+CM245+CM247</f>
        <v>435.88460279541243</v>
      </c>
      <c r="CN243" s="444">
        <f>SUM(CB243:CM243)</f>
        <v>3936.4420777078103</v>
      </c>
      <c r="CO243" s="321">
        <f t="shared" si="293"/>
        <v>382.29500657439644</v>
      </c>
      <c r="CP243" s="321">
        <f t="shared" si="293"/>
        <v>314.68924713192473</v>
      </c>
      <c r="CQ243" s="321">
        <f t="shared" si="293"/>
        <v>305.343235317047</v>
      </c>
      <c r="CR243" s="321">
        <f t="shared" si="293"/>
        <v>297.31724614558163</v>
      </c>
      <c r="CS243" s="321">
        <f t="shared" si="293"/>
        <v>333.1278470703885</v>
      </c>
      <c r="CT243" s="321">
        <f t="shared" si="293"/>
        <v>346.33165483471049</v>
      </c>
      <c r="CU243" s="321">
        <f t="shared" si="293"/>
        <v>350.39001227030246</v>
      </c>
      <c r="CV243" s="321">
        <f t="shared" si="293"/>
        <v>348.86972835369829</v>
      </c>
      <c r="CW243" s="321">
        <f t="shared" si="293"/>
        <v>348.38402333589443</v>
      </c>
      <c r="CX243" s="321">
        <f t="shared" si="293"/>
        <v>357.68146131276285</v>
      </c>
      <c r="CY243" s="321">
        <f t="shared" si="293"/>
        <v>378.70801889028979</v>
      </c>
      <c r="CZ243" s="321">
        <f t="shared" si="293"/>
        <v>457.95406057017385</v>
      </c>
      <c r="DA243" s="432">
        <f t="shared" ref="DA243:DA250" si="294">SUM(CO243:CZ243)</f>
        <v>4221.09154180717</v>
      </c>
      <c r="DB243" s="321">
        <f t="shared" si="293"/>
        <v>436.12470635968862</v>
      </c>
      <c r="DC243" s="321">
        <f t="shared" si="293"/>
        <v>341.50658941781603</v>
      </c>
      <c r="DD243" s="321">
        <f t="shared" si="293"/>
        <v>412.2096683001904</v>
      </c>
      <c r="DE243" s="321">
        <f t="shared" si="293"/>
        <v>390.22872130948747</v>
      </c>
      <c r="DF243" s="321">
        <f t="shared" si="293"/>
        <v>405.65928243104429</v>
      </c>
      <c r="DG243" s="321">
        <f t="shared" si="293"/>
        <v>412.6574507720818</v>
      </c>
      <c r="DH243" s="321">
        <f t="shared" si="293"/>
        <v>424.19871247505785</v>
      </c>
      <c r="DI243" s="321">
        <f t="shared" si="293"/>
        <v>435.95894148375424</v>
      </c>
      <c r="DJ243" s="321">
        <f t="shared" si="293"/>
        <v>421.81216531626421</v>
      </c>
      <c r="DK243" s="321">
        <f t="shared" ref="DK243:DL243" si="295">+DK245+DK247</f>
        <v>449.44156785638654</v>
      </c>
      <c r="DL243" s="321">
        <f t="shared" si="295"/>
        <v>476.36332835582959</v>
      </c>
      <c r="DM243" s="320">
        <f>SUM($CB243:$CL243)</f>
        <v>3500.557474912398</v>
      </c>
      <c r="DN243" s="388">
        <f>SUM($CO243:$CY243)</f>
        <v>3763.1374812369963</v>
      </c>
      <c r="DO243" s="389">
        <f>SUM($DB243:$DL243)</f>
        <v>4606.1611340776008</v>
      </c>
      <c r="DP243" s="543">
        <f t="shared" ref="DP243:DP245" si="296">((DO243/DN243)-1)*100</f>
        <v>22.402148660364407</v>
      </c>
      <c r="DQ243" s="267"/>
      <c r="DR243" s="266"/>
      <c r="DS243" s="268"/>
    </row>
    <row r="244" spans="1:123" ht="20.100000000000001" customHeight="1" x14ac:dyDescent="0.25">
      <c r="A244" s="536"/>
      <c r="B244" s="48" t="s">
        <v>160</v>
      </c>
      <c r="C244" s="408"/>
      <c r="D244" s="71"/>
      <c r="E244" s="72"/>
      <c r="F244" s="72"/>
      <c r="G244" s="73"/>
      <c r="H244" s="73"/>
      <c r="I244" s="73"/>
      <c r="J244" s="73"/>
      <c r="K244" s="73"/>
      <c r="L244" s="73"/>
      <c r="M244" s="73"/>
      <c r="N244" s="73"/>
      <c r="O244" s="317"/>
      <c r="P244" s="104"/>
      <c r="Q244" s="139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317"/>
      <c r="AC244" s="73"/>
      <c r="AD244" s="139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317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139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4"/>
      <c r="BO244" s="139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317"/>
      <c r="CA244" s="74"/>
      <c r="CB244" s="139"/>
      <c r="CC244" s="73"/>
      <c r="CD244" s="73"/>
      <c r="CE244" s="73"/>
      <c r="CF244" s="73"/>
      <c r="CG244" s="73"/>
      <c r="CH244" s="73"/>
      <c r="CI244" s="73"/>
      <c r="CJ244" s="73"/>
      <c r="CK244" s="73"/>
      <c r="CL244" s="73"/>
      <c r="CM244" s="317"/>
      <c r="CN244" s="74"/>
      <c r="CO244" s="73"/>
      <c r="CP244" s="73"/>
      <c r="CQ244" s="73"/>
      <c r="CR244" s="73"/>
      <c r="CS244" s="73"/>
      <c r="CT244" s="73"/>
      <c r="CU244" s="73"/>
      <c r="CV244" s="73"/>
      <c r="CW244" s="73"/>
      <c r="CX244" s="73"/>
      <c r="CY244" s="73"/>
      <c r="CZ244" s="73"/>
      <c r="DA244" s="74"/>
      <c r="DB244" s="73"/>
      <c r="DC244" s="73"/>
      <c r="DD244" s="73"/>
      <c r="DE244" s="73"/>
      <c r="DF244" s="73"/>
      <c r="DG244" s="73"/>
      <c r="DH244" s="73"/>
      <c r="DI244" s="73"/>
      <c r="DJ244" s="73"/>
      <c r="DK244" s="73"/>
      <c r="DL244" s="73"/>
      <c r="DM244" s="139"/>
      <c r="DN244" s="485"/>
      <c r="DO244" s="474"/>
      <c r="DP244" s="74"/>
      <c r="DQ244" s="267"/>
      <c r="DR244" s="266"/>
      <c r="DS244" s="268"/>
    </row>
    <row r="245" spans="1:123" ht="20.100000000000001" customHeight="1" thickBot="1" x14ac:dyDescent="0.3">
      <c r="A245" s="536"/>
      <c r="B245" s="617" t="s">
        <v>49</v>
      </c>
      <c r="C245" s="620"/>
      <c r="D245" s="52">
        <v>50.769775323317461</v>
      </c>
      <c r="E245" s="26">
        <v>45.896661268481928</v>
      </c>
      <c r="F245" s="26">
        <v>54.238766592664945</v>
      </c>
      <c r="G245" s="26">
        <v>55.375966757399759</v>
      </c>
      <c r="H245" s="26">
        <v>55.106556961559868</v>
      </c>
      <c r="I245" s="26">
        <v>60.589827149944639</v>
      </c>
      <c r="J245" s="26">
        <v>69.01025791839038</v>
      </c>
      <c r="K245" s="26">
        <v>65.394049696052832</v>
      </c>
      <c r="L245" s="26">
        <v>74.114431505093222</v>
      </c>
      <c r="M245" s="26">
        <v>71.218141232769071</v>
      </c>
      <c r="N245" s="26">
        <v>70.340413274933724</v>
      </c>
      <c r="O245" s="76">
        <v>109.51760645568586</v>
      </c>
      <c r="P245" s="80">
        <f>SUM(D245:O245)</f>
        <v>781.5724541362938</v>
      </c>
      <c r="Q245" s="52">
        <v>77.995753022806127</v>
      </c>
      <c r="R245" s="26">
        <v>74.147659884645506</v>
      </c>
      <c r="S245" s="26">
        <v>87.869075785843179</v>
      </c>
      <c r="T245" s="26">
        <v>77.354845310622366</v>
      </c>
      <c r="U245" s="26">
        <v>81.255653894446056</v>
      </c>
      <c r="V245" s="26">
        <v>86.857749780330835</v>
      </c>
      <c r="W245" s="26">
        <v>85.750645657474678</v>
      </c>
      <c r="X245" s="26">
        <v>89.541183764560458</v>
      </c>
      <c r="Y245" s="26">
        <v>90.705536557925328</v>
      </c>
      <c r="Z245" s="26">
        <v>87.046701742837016</v>
      </c>
      <c r="AA245" s="26">
        <v>93.108760502956216</v>
      </c>
      <c r="AB245" s="76">
        <v>122.72264070908463</v>
      </c>
      <c r="AC245" s="80">
        <f>SUM(Q245:AB245)</f>
        <v>1054.3562066135325</v>
      </c>
      <c r="AD245" s="52">
        <v>99.060068831693528</v>
      </c>
      <c r="AE245" s="26">
        <v>114.31950603403732</v>
      </c>
      <c r="AF245" s="26">
        <v>106.67023908215783</v>
      </c>
      <c r="AG245" s="26">
        <v>102.4865084102849</v>
      </c>
      <c r="AH245" s="26">
        <v>104.18263135046097</v>
      </c>
      <c r="AI245" s="26">
        <v>102.64176622467691</v>
      </c>
      <c r="AJ245" s="26">
        <v>104.38275371107838</v>
      </c>
      <c r="AK245" s="26">
        <v>98.949119337520045</v>
      </c>
      <c r="AL245" s="26">
        <v>106.66217459147559</v>
      </c>
      <c r="AM245" s="26">
        <v>111.42186834083262</v>
      </c>
      <c r="AN245" s="26">
        <v>122.84730946885971</v>
      </c>
      <c r="AO245" s="76">
        <v>153.88546065330772</v>
      </c>
      <c r="AP245" s="26">
        <v>94.15848060822637</v>
      </c>
      <c r="AQ245" s="26">
        <v>69.523642155061296</v>
      </c>
      <c r="AR245" s="26">
        <v>70.482756406536481</v>
      </c>
      <c r="AS245" s="26">
        <v>69.682202232220817</v>
      </c>
      <c r="AT245" s="26">
        <v>74.445074644689257</v>
      </c>
      <c r="AU245" s="26">
        <v>77.215625611742169</v>
      </c>
      <c r="AV245" s="26">
        <v>78.017030193499707</v>
      </c>
      <c r="AW245" s="26">
        <v>79.202430708818667</v>
      </c>
      <c r="AX245" s="26">
        <v>77.656974143879509</v>
      </c>
      <c r="AY245" s="26">
        <v>77.923321019890324</v>
      </c>
      <c r="AZ245" s="26">
        <v>79.248870119293912</v>
      </c>
      <c r="BA245" s="26">
        <v>122.09978070203958</v>
      </c>
      <c r="BB245" s="52">
        <v>90.31256314016963</v>
      </c>
      <c r="BC245" s="26">
        <v>80.556505006622785</v>
      </c>
      <c r="BD245" s="26">
        <v>84.511304853781951</v>
      </c>
      <c r="BE245" s="26">
        <v>84.933347446105998</v>
      </c>
      <c r="BF245" s="26">
        <v>87.503140112247252</v>
      </c>
      <c r="BG245" s="26">
        <v>94.562943747497997</v>
      </c>
      <c r="BH245" s="26">
        <v>91.595805196355997</v>
      </c>
      <c r="BI245" s="26">
        <v>94.372782939140279</v>
      </c>
      <c r="BJ245" s="26">
        <v>94.283015937111315</v>
      </c>
      <c r="BK245" s="26">
        <v>91.425592794391434</v>
      </c>
      <c r="BL245" s="26">
        <v>95.201074340000744</v>
      </c>
      <c r="BM245" s="26">
        <v>143.99026382569659</v>
      </c>
      <c r="BN245" s="443">
        <f>SUM(BB245:BM245)</f>
        <v>1133.2483393391219</v>
      </c>
      <c r="BO245" s="52">
        <v>113.65040620721432</v>
      </c>
      <c r="BP245" s="26">
        <v>104.05431478242218</v>
      </c>
      <c r="BQ245" s="26">
        <v>105.40439960073655</v>
      </c>
      <c r="BR245" s="26">
        <v>108.05673736011128</v>
      </c>
      <c r="BS245" s="26">
        <v>107.69051362744398</v>
      </c>
      <c r="BT245" s="26">
        <v>117.78590197246801</v>
      </c>
      <c r="BU245" s="26">
        <v>113.36376487416142</v>
      </c>
      <c r="BV245" s="26">
        <v>121.7877597179921</v>
      </c>
      <c r="BW245" s="26">
        <v>113.9811308608078</v>
      </c>
      <c r="BX245" s="26">
        <v>158.21150876463591</v>
      </c>
      <c r="BY245" s="26">
        <v>120.31838704005257</v>
      </c>
      <c r="BZ245" s="76">
        <v>186.49657274507871</v>
      </c>
      <c r="CA245" s="443">
        <f>SUM(BO245:BZ245)</f>
        <v>1470.8013975531248</v>
      </c>
      <c r="CB245" s="52">
        <v>149.75549721277579</v>
      </c>
      <c r="CC245" s="26">
        <v>128.99694495861539</v>
      </c>
      <c r="CD245" s="26">
        <v>137.00902798833488</v>
      </c>
      <c r="CE245" s="26">
        <v>124.19537820672257</v>
      </c>
      <c r="CF245" s="26">
        <v>136.33800859952095</v>
      </c>
      <c r="CG245" s="26">
        <v>132.00437361286848</v>
      </c>
      <c r="CH245" s="26">
        <v>137.11855865366476</v>
      </c>
      <c r="CI245" s="26">
        <v>136.13157092597874</v>
      </c>
      <c r="CJ245" s="26">
        <v>132.0484971530235</v>
      </c>
      <c r="CK245" s="26">
        <v>134.18297234197627</v>
      </c>
      <c r="CL245" s="26">
        <v>139.58497807496096</v>
      </c>
      <c r="CM245" s="76">
        <v>215.73835102524581</v>
      </c>
      <c r="CN245" s="433">
        <f t="shared" ref="CN245:CN250" si="297">SUM(CB245:CM245)</f>
        <v>1703.1041587536877</v>
      </c>
      <c r="CO245" s="26">
        <v>183.88140916143664</v>
      </c>
      <c r="CP245" s="26">
        <v>146.36467601187414</v>
      </c>
      <c r="CQ245" s="26">
        <v>113.83770304764698</v>
      </c>
      <c r="CR245" s="26">
        <v>112.58933798138162</v>
      </c>
      <c r="CS245" s="26">
        <v>149.76890384318847</v>
      </c>
      <c r="CT245" s="26">
        <v>157.37428749191054</v>
      </c>
      <c r="CU245" s="26">
        <v>152.32656790530243</v>
      </c>
      <c r="CV245" s="26">
        <v>156.83051074489831</v>
      </c>
      <c r="CW245" s="26">
        <v>160.2742074760944</v>
      </c>
      <c r="CX245" s="26">
        <v>163.65197590196271</v>
      </c>
      <c r="CY245" s="26">
        <v>180.41255754888948</v>
      </c>
      <c r="CZ245" s="26">
        <v>242.1798319273735</v>
      </c>
      <c r="DA245" s="443">
        <f t="shared" si="294"/>
        <v>1919.4919690419592</v>
      </c>
      <c r="DB245" s="26">
        <v>224.24432377188833</v>
      </c>
      <c r="DC245" s="26">
        <v>168.03150901241591</v>
      </c>
      <c r="DD245" s="26">
        <v>202.03883896498994</v>
      </c>
      <c r="DE245" s="26">
        <v>196.74837749948696</v>
      </c>
      <c r="DF245" s="26">
        <v>197.71343420564398</v>
      </c>
      <c r="DG245" s="26">
        <v>214.67979009668144</v>
      </c>
      <c r="DH245" s="26">
        <v>209.17071392505756</v>
      </c>
      <c r="DI245" s="26">
        <v>219.80040776135408</v>
      </c>
      <c r="DJ245" s="26">
        <v>216.74091411153958</v>
      </c>
      <c r="DK245" s="98">
        <v>219.91026414548091</v>
      </c>
      <c r="DL245" s="98">
        <v>239.92805144637552</v>
      </c>
      <c r="DM245" s="595">
        <f>SUM($CB245:$CL245)</f>
        <v>1487.365807728442</v>
      </c>
      <c r="DN245" s="485">
        <f>SUM($CO245:$CY245)</f>
        <v>1677.3121371145858</v>
      </c>
      <c r="DO245" s="474">
        <f>SUM($DB245:$DL245)</f>
        <v>2309.0066249409142</v>
      </c>
      <c r="DP245" s="359">
        <f t="shared" si="296"/>
        <v>37.661117084206388</v>
      </c>
      <c r="DQ245" s="267"/>
      <c r="DR245" s="266"/>
      <c r="DS245" s="268"/>
    </row>
    <row r="246" spans="1:123" ht="20.100000000000001" customHeight="1" x14ac:dyDescent="0.25">
      <c r="A246" s="536"/>
      <c r="B246" s="28" t="s">
        <v>161</v>
      </c>
      <c r="C246" s="19"/>
      <c r="D246" s="85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97"/>
      <c r="P246" s="372"/>
      <c r="Q246" s="85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103"/>
      <c r="AC246" s="372"/>
      <c r="AD246" s="85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103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5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440"/>
      <c r="BO246" s="85"/>
      <c r="BP246" s="86"/>
      <c r="BQ246" s="86"/>
      <c r="BR246" s="86"/>
      <c r="BS246" s="86"/>
      <c r="BT246" s="86"/>
      <c r="BU246" s="86"/>
      <c r="BV246" s="86"/>
      <c r="BW246" s="380"/>
      <c r="BX246" s="380"/>
      <c r="BY246" s="380"/>
      <c r="BZ246" s="430"/>
      <c r="CA246" s="559"/>
      <c r="CB246" s="425"/>
      <c r="CC246" s="380"/>
      <c r="CD246" s="380"/>
      <c r="CE246" s="380"/>
      <c r="CF246" s="380"/>
      <c r="CG246" s="380"/>
      <c r="CH246" s="380"/>
      <c r="CI246" s="380"/>
      <c r="CJ246" s="380"/>
      <c r="CK246" s="380"/>
      <c r="CL246" s="380"/>
      <c r="CM246" s="430"/>
      <c r="CN246" s="559"/>
      <c r="CO246" s="380"/>
      <c r="CP246" s="380"/>
      <c r="CQ246" s="380"/>
      <c r="CR246" s="380"/>
      <c r="CS246" s="380"/>
      <c r="CT246" s="380"/>
      <c r="CU246" s="380"/>
      <c r="CV246" s="380"/>
      <c r="CW246" s="380"/>
      <c r="CX246" s="380"/>
      <c r="CY246" s="380"/>
      <c r="CZ246" s="380"/>
      <c r="DA246" s="559">
        <f t="shared" si="294"/>
        <v>0</v>
      </c>
      <c r="DB246" s="380"/>
      <c r="DC246" s="380"/>
      <c r="DD246" s="380"/>
      <c r="DE246" s="380"/>
      <c r="DF246" s="380"/>
      <c r="DG246" s="380"/>
      <c r="DH246" s="380"/>
      <c r="DI246" s="380"/>
      <c r="DJ246" s="380"/>
      <c r="DK246" s="380"/>
      <c r="DL246" s="380"/>
      <c r="DM246" s="596"/>
      <c r="DN246" s="497"/>
      <c r="DO246" s="499"/>
      <c r="DP246" s="348"/>
      <c r="DQ246" s="267"/>
      <c r="DR246" s="266"/>
      <c r="DS246" s="268"/>
    </row>
    <row r="247" spans="1:123" ht="20.100000000000001" customHeight="1" thickBot="1" x14ac:dyDescent="0.3">
      <c r="A247" s="536"/>
      <c r="B247" s="617" t="s">
        <v>49</v>
      </c>
      <c r="C247" s="619"/>
      <c r="D247" s="52">
        <v>90.595145419296429</v>
      </c>
      <c r="E247" s="26">
        <v>80.203197796465943</v>
      </c>
      <c r="F247" s="26">
        <v>77.720690540127819</v>
      </c>
      <c r="G247" s="26">
        <v>81.735817897396899</v>
      </c>
      <c r="H247" s="26">
        <v>79.865800929266243</v>
      </c>
      <c r="I247" s="26">
        <v>79.33407558415648</v>
      </c>
      <c r="J247" s="26">
        <v>91.547010837251761</v>
      </c>
      <c r="K247" s="26">
        <v>89.906319764551114</v>
      </c>
      <c r="L247" s="26">
        <v>89.44887449751397</v>
      </c>
      <c r="M247" s="26">
        <v>88.686845927462628</v>
      </c>
      <c r="N247" s="26">
        <v>94.755396829187987</v>
      </c>
      <c r="O247" s="76">
        <v>107.41039128168994</v>
      </c>
      <c r="P247" s="80">
        <f>SUM(D247:O247)</f>
        <v>1051.2095673043673</v>
      </c>
      <c r="Q247" s="52">
        <v>101.75028495807638</v>
      </c>
      <c r="R247" s="26">
        <v>85.134384129815928</v>
      </c>
      <c r="S247" s="26">
        <v>83.536490815556107</v>
      </c>
      <c r="T247" s="26">
        <v>88.952146911206214</v>
      </c>
      <c r="U247" s="26">
        <v>95.52332165300264</v>
      </c>
      <c r="V247" s="26">
        <v>94.838094428583162</v>
      </c>
      <c r="W247" s="26">
        <v>104.28597052211036</v>
      </c>
      <c r="X247" s="26">
        <v>96.994676760551144</v>
      </c>
      <c r="Y247" s="26">
        <v>96.963906931881198</v>
      </c>
      <c r="Z247" s="26">
        <v>100.85752526063452</v>
      </c>
      <c r="AA247" s="26">
        <v>101.17559597799213</v>
      </c>
      <c r="AB247" s="76">
        <v>113.48624263820001</v>
      </c>
      <c r="AC247" s="80">
        <f>SUM(Q247:AB247)</f>
        <v>1163.4986409876099</v>
      </c>
      <c r="AD247" s="52">
        <v>107.08809477568637</v>
      </c>
      <c r="AE247" s="26">
        <v>94.842889328180021</v>
      </c>
      <c r="AF247" s="26">
        <v>92.856063413000015</v>
      </c>
      <c r="AG247" s="26">
        <v>98.247045895966039</v>
      </c>
      <c r="AH247" s="26">
        <v>100.98610324225471</v>
      </c>
      <c r="AI247" s="26">
        <v>103.1655523255713</v>
      </c>
      <c r="AJ247" s="26">
        <v>116.57945918074603</v>
      </c>
      <c r="AK247" s="26">
        <v>105.16291748694401</v>
      </c>
      <c r="AL247" s="26">
        <v>102.24758070646182</v>
      </c>
      <c r="AM247" s="26">
        <v>108.96490044447795</v>
      </c>
      <c r="AN247" s="26">
        <v>109.93925041391955</v>
      </c>
      <c r="AO247" s="76">
        <v>117.11281298721265</v>
      </c>
      <c r="AP247" s="26">
        <v>158.25205098144599</v>
      </c>
      <c r="AQ247" s="26">
        <v>143.37536053440232</v>
      </c>
      <c r="AR247" s="26">
        <v>143.03156024753332</v>
      </c>
      <c r="AS247" s="26">
        <v>147.86293205130346</v>
      </c>
      <c r="AT247" s="26">
        <v>151.2704095050839</v>
      </c>
      <c r="AU247" s="26">
        <v>144.12931273102873</v>
      </c>
      <c r="AV247" s="26">
        <v>162.47138397768737</v>
      </c>
      <c r="AW247" s="26">
        <v>156.46822758610344</v>
      </c>
      <c r="AX247" s="26">
        <v>153.76923130952758</v>
      </c>
      <c r="AY247" s="26">
        <v>156.9078192234885</v>
      </c>
      <c r="AZ247" s="26">
        <v>149.80762682023567</v>
      </c>
      <c r="BA247" s="26">
        <v>193.55767826147587</v>
      </c>
      <c r="BB247" s="52">
        <v>162.85060042715173</v>
      </c>
      <c r="BC247" s="26">
        <v>145.88742440650807</v>
      </c>
      <c r="BD247" s="26">
        <v>160.12610720581037</v>
      </c>
      <c r="BE247" s="26">
        <v>162.35966540825518</v>
      </c>
      <c r="BF247" s="26">
        <v>158.42471536446095</v>
      </c>
      <c r="BG247" s="26">
        <v>161.37531561965173</v>
      </c>
      <c r="BH247" s="26">
        <v>173.45085583426552</v>
      </c>
      <c r="BI247" s="26">
        <v>165.35691974364596</v>
      </c>
      <c r="BJ247" s="26">
        <v>166.49581803728856</v>
      </c>
      <c r="BK247" s="26">
        <v>168.29056090115975</v>
      </c>
      <c r="BL247" s="26">
        <v>176.32678969788736</v>
      </c>
      <c r="BM247" s="26">
        <v>210.90154675178277</v>
      </c>
      <c r="BN247" s="443">
        <f>SUM(BB247:BM247)</f>
        <v>2011.8463193978675</v>
      </c>
      <c r="BO247" s="52">
        <v>169.42528568727244</v>
      </c>
      <c r="BP247" s="26">
        <v>148.91570656411034</v>
      </c>
      <c r="BQ247" s="26">
        <v>167.87427805645061</v>
      </c>
      <c r="BR247" s="26">
        <v>167.8379663020701</v>
      </c>
      <c r="BS247" s="26">
        <v>170.5335538607207</v>
      </c>
      <c r="BT247" s="26">
        <v>174.40466830907243</v>
      </c>
      <c r="BU247" s="26">
        <v>178.25236292876781</v>
      </c>
      <c r="BV247" s="26">
        <v>180.22532572169311</v>
      </c>
      <c r="BW247" s="26">
        <v>175.50812447327357</v>
      </c>
      <c r="BX247" s="26">
        <v>181.70222931840803</v>
      </c>
      <c r="BY247" s="26">
        <v>185.8854056990069</v>
      </c>
      <c r="BZ247" s="76">
        <v>227.11476891658049</v>
      </c>
      <c r="CA247" s="443">
        <f>SUM(BO247:BZ247)</f>
        <v>2127.6796758374267</v>
      </c>
      <c r="CB247" s="52">
        <v>184.07634825683908</v>
      </c>
      <c r="CC247" s="449">
        <v>161.13651210210921</v>
      </c>
      <c r="CD247" s="449">
        <v>181.81420206711726</v>
      </c>
      <c r="CE247" s="449">
        <v>174.07870245112525</v>
      </c>
      <c r="CF247" s="449">
        <v>181.422551132123</v>
      </c>
      <c r="CG247" s="26">
        <v>177.051720133277</v>
      </c>
      <c r="CH247" s="26">
        <v>186.26778314174712</v>
      </c>
      <c r="CI247" s="26">
        <v>184.76820108711496</v>
      </c>
      <c r="CJ247" s="26">
        <v>191.09004970650668</v>
      </c>
      <c r="CK247" s="26">
        <v>188.37332475622756</v>
      </c>
      <c r="CL247" s="26">
        <v>203.11227234976894</v>
      </c>
      <c r="CM247" s="76">
        <v>220.14625177016663</v>
      </c>
      <c r="CN247" s="433">
        <f t="shared" si="297"/>
        <v>2233.3379189541229</v>
      </c>
      <c r="CO247" s="26">
        <v>198.4135974129598</v>
      </c>
      <c r="CP247" s="26">
        <v>168.32457112005062</v>
      </c>
      <c r="CQ247" s="26">
        <v>191.50553226940002</v>
      </c>
      <c r="CR247" s="26">
        <v>184.72790816420002</v>
      </c>
      <c r="CS247" s="26">
        <v>183.35894322720003</v>
      </c>
      <c r="CT247" s="26">
        <v>188.95736734279996</v>
      </c>
      <c r="CU247" s="26">
        <v>198.06344436500001</v>
      </c>
      <c r="CV247" s="26">
        <v>192.03921760879999</v>
      </c>
      <c r="CW247" s="26">
        <v>188.10981585980002</v>
      </c>
      <c r="CX247" s="26">
        <v>194.02948541080011</v>
      </c>
      <c r="CY247" s="26">
        <v>198.29546134140031</v>
      </c>
      <c r="CZ247" s="26">
        <v>215.77422864280038</v>
      </c>
      <c r="DA247" s="443">
        <f t="shared" si="294"/>
        <v>2301.5995727652116</v>
      </c>
      <c r="DB247" s="26">
        <v>211.88038258780031</v>
      </c>
      <c r="DC247" s="26">
        <v>173.47508040540015</v>
      </c>
      <c r="DD247" s="26">
        <v>210.17082933520047</v>
      </c>
      <c r="DE247" s="26">
        <v>193.48034381000048</v>
      </c>
      <c r="DF247" s="26">
        <v>207.94584822540028</v>
      </c>
      <c r="DG247" s="26">
        <v>197.97766067540039</v>
      </c>
      <c r="DH247" s="26">
        <v>215.02799855000026</v>
      </c>
      <c r="DI247" s="26">
        <v>216.15853372240016</v>
      </c>
      <c r="DJ247" s="26">
        <v>205.0712512047246</v>
      </c>
      <c r="DK247" s="98">
        <v>229.5313037109056</v>
      </c>
      <c r="DL247" s="98">
        <v>236.43527690945405</v>
      </c>
      <c r="DM247" s="594">
        <f>SUM($CB247:$CL247)</f>
        <v>2013.191667183956</v>
      </c>
      <c r="DN247" s="500">
        <f>SUM($CO247:$CY247)</f>
        <v>2085.825344122411</v>
      </c>
      <c r="DO247" s="503">
        <f>SUM($DB247:$DL247)</f>
        <v>2297.1545091366866</v>
      </c>
      <c r="DP247" s="359">
        <f t="shared" ref="DP247" si="298">((DO247/DN247)-1)*100</f>
        <v>10.131680756961469</v>
      </c>
      <c r="DQ247" s="267"/>
      <c r="DR247" s="266"/>
      <c r="DS247" s="268"/>
    </row>
    <row r="248" spans="1:123" ht="20.100000000000001" customHeight="1" thickBot="1" x14ac:dyDescent="0.3">
      <c r="A248" s="536"/>
      <c r="B248" s="326"/>
      <c r="C248" s="319" t="s">
        <v>115</v>
      </c>
      <c r="D248" s="320">
        <f t="shared" ref="D248:BP248" si="299">+D249+D250</f>
        <v>576135.83614999999</v>
      </c>
      <c r="E248" s="321">
        <f t="shared" si="299"/>
        <v>554399</v>
      </c>
      <c r="F248" s="321">
        <f t="shared" si="299"/>
        <v>608417</v>
      </c>
      <c r="G248" s="321">
        <f t="shared" si="299"/>
        <v>613591</v>
      </c>
      <c r="H248" s="321">
        <f t="shared" si="299"/>
        <v>632756</v>
      </c>
      <c r="I248" s="321">
        <f t="shared" si="299"/>
        <v>653318</v>
      </c>
      <c r="J248" s="321">
        <f t="shared" si="299"/>
        <v>693029</v>
      </c>
      <c r="K248" s="321">
        <f t="shared" si="299"/>
        <v>686392</v>
      </c>
      <c r="L248" s="321">
        <f t="shared" si="299"/>
        <v>720095</v>
      </c>
      <c r="M248" s="321">
        <f t="shared" si="299"/>
        <v>714039</v>
      </c>
      <c r="N248" s="321">
        <f t="shared" si="299"/>
        <v>706750</v>
      </c>
      <c r="O248" s="322">
        <f t="shared" si="299"/>
        <v>820315</v>
      </c>
      <c r="P248" s="321">
        <f t="shared" si="299"/>
        <v>7979236.8361499999</v>
      </c>
      <c r="Q248" s="320">
        <f t="shared" si="299"/>
        <v>697272</v>
      </c>
      <c r="R248" s="321">
        <f t="shared" si="299"/>
        <v>666703</v>
      </c>
      <c r="S248" s="321">
        <f t="shared" si="299"/>
        <v>778095</v>
      </c>
      <c r="T248" s="321">
        <f t="shared" si="299"/>
        <v>736994</v>
      </c>
      <c r="U248" s="321">
        <f t="shared" si="299"/>
        <v>775897</v>
      </c>
      <c r="V248" s="321">
        <f t="shared" si="299"/>
        <v>786336</v>
      </c>
      <c r="W248" s="321">
        <f t="shared" si="299"/>
        <v>791152</v>
      </c>
      <c r="X248" s="321">
        <f t="shared" si="299"/>
        <v>807231</v>
      </c>
      <c r="Y248" s="321">
        <f t="shared" si="299"/>
        <v>836085</v>
      </c>
      <c r="Z248" s="321">
        <f t="shared" si="299"/>
        <v>834460</v>
      </c>
      <c r="AA248" s="321">
        <f t="shared" si="299"/>
        <v>859721</v>
      </c>
      <c r="AB248" s="322">
        <f t="shared" si="299"/>
        <v>987294</v>
      </c>
      <c r="AC248" s="321">
        <f t="shared" si="299"/>
        <v>9557240</v>
      </c>
      <c r="AD248" s="320">
        <f t="shared" si="299"/>
        <v>852631</v>
      </c>
      <c r="AE248" s="321">
        <f t="shared" si="299"/>
        <v>834735</v>
      </c>
      <c r="AF248" s="321">
        <f t="shared" si="299"/>
        <v>871246</v>
      </c>
      <c r="AG248" s="321">
        <f t="shared" si="299"/>
        <v>886896</v>
      </c>
      <c r="AH248" s="321">
        <f t="shared" si="299"/>
        <v>891082</v>
      </c>
      <c r="AI248" s="321">
        <f t="shared" si="299"/>
        <v>882596</v>
      </c>
      <c r="AJ248" s="321">
        <f t="shared" si="299"/>
        <v>891044.99</v>
      </c>
      <c r="AK248" s="321">
        <f t="shared" si="299"/>
        <v>930875.98</v>
      </c>
      <c r="AL248" s="321">
        <f t="shared" si="299"/>
        <v>910282.97981526842</v>
      </c>
      <c r="AM248" s="321">
        <f t="shared" si="299"/>
        <v>918455</v>
      </c>
      <c r="AN248" s="321">
        <f t="shared" si="299"/>
        <v>920527</v>
      </c>
      <c r="AO248" s="322">
        <f t="shared" si="299"/>
        <v>1018524</v>
      </c>
      <c r="AP248" s="321">
        <f t="shared" si="299"/>
        <v>1073769</v>
      </c>
      <c r="AQ248" s="321">
        <f t="shared" si="299"/>
        <v>1035909</v>
      </c>
      <c r="AR248" s="321">
        <f t="shared" si="299"/>
        <v>1092911</v>
      </c>
      <c r="AS248" s="321">
        <f t="shared" si="299"/>
        <v>1061918</v>
      </c>
      <c r="AT248" s="321">
        <f t="shared" si="299"/>
        <v>1139573</v>
      </c>
      <c r="AU248" s="321">
        <f t="shared" si="299"/>
        <v>1093514</v>
      </c>
      <c r="AV248" s="321">
        <f t="shared" si="299"/>
        <v>1143098</v>
      </c>
      <c r="AW248" s="321">
        <f t="shared" si="299"/>
        <v>1145747</v>
      </c>
      <c r="AX248" s="321">
        <f t="shared" si="299"/>
        <v>1124483</v>
      </c>
      <c r="AY248" s="321">
        <f t="shared" si="299"/>
        <v>1156670</v>
      </c>
      <c r="AZ248" s="321">
        <f t="shared" si="299"/>
        <v>1119630</v>
      </c>
      <c r="BA248" s="321">
        <f t="shared" si="299"/>
        <v>1284495</v>
      </c>
      <c r="BB248" s="320">
        <f t="shared" si="299"/>
        <v>1133729</v>
      </c>
      <c r="BC248" s="321">
        <f t="shared" si="299"/>
        <v>1042478</v>
      </c>
      <c r="BD248" s="321">
        <f t="shared" si="299"/>
        <v>1139395</v>
      </c>
      <c r="BE248" s="321">
        <f t="shared" si="299"/>
        <v>1150654</v>
      </c>
      <c r="BF248" s="321">
        <f t="shared" si="299"/>
        <v>1165556</v>
      </c>
      <c r="BG248" s="321">
        <f t="shared" si="299"/>
        <v>1167058</v>
      </c>
      <c r="BH248" s="321">
        <f t="shared" si="299"/>
        <v>1224976</v>
      </c>
      <c r="BI248" s="321">
        <f t="shared" si="299"/>
        <v>1179857</v>
      </c>
      <c r="BJ248" s="321">
        <f t="shared" si="299"/>
        <v>1176993</v>
      </c>
      <c r="BK248" s="321">
        <f t="shared" si="299"/>
        <v>1182665</v>
      </c>
      <c r="BL248" s="321">
        <f t="shared" si="299"/>
        <v>1182125</v>
      </c>
      <c r="BM248" s="321">
        <f t="shared" si="299"/>
        <v>1324459</v>
      </c>
      <c r="BN248" s="432">
        <f>SUM(BB248:BM248)</f>
        <v>14069945</v>
      </c>
      <c r="BO248" s="320">
        <f t="shared" si="299"/>
        <v>1173218</v>
      </c>
      <c r="BP248" s="321">
        <f t="shared" si="299"/>
        <v>1111927</v>
      </c>
      <c r="BQ248" s="321">
        <f t="shared" ref="BQ248:BY248" si="300">+BQ249+BQ250</f>
        <v>1185854</v>
      </c>
      <c r="BR248" s="321">
        <f t="shared" si="300"/>
        <v>1197626</v>
      </c>
      <c r="BS248" s="321">
        <f t="shared" si="300"/>
        <v>1215046</v>
      </c>
      <c r="BT248" s="321">
        <f t="shared" si="300"/>
        <v>1233437</v>
      </c>
      <c r="BU248" s="321">
        <f t="shared" si="300"/>
        <v>1250172</v>
      </c>
      <c r="BV248" s="321">
        <f t="shared" si="300"/>
        <v>1292411</v>
      </c>
      <c r="BW248" s="321">
        <f t="shared" si="300"/>
        <v>1249598</v>
      </c>
      <c r="BX248" s="321">
        <f t="shared" si="300"/>
        <v>1110910</v>
      </c>
      <c r="BY248" s="321">
        <f t="shared" si="300"/>
        <v>1278772</v>
      </c>
      <c r="BZ248" s="322">
        <f t="shared" ref="BZ248:CL248" si="301">+BZ249+BZ250</f>
        <v>1479265</v>
      </c>
      <c r="CA248" s="432">
        <f>SUM(BO248:BZ248)</f>
        <v>14778236</v>
      </c>
      <c r="CB248" s="320">
        <f t="shared" si="301"/>
        <v>1317858</v>
      </c>
      <c r="CC248" s="321">
        <f t="shared" si="301"/>
        <v>1218016</v>
      </c>
      <c r="CD248" s="321">
        <f t="shared" si="301"/>
        <v>1376009</v>
      </c>
      <c r="CE248" s="321">
        <f t="shared" si="301"/>
        <v>1275000</v>
      </c>
      <c r="CF248" s="321">
        <f t="shared" si="301"/>
        <v>1357591</v>
      </c>
      <c r="CG248" s="321">
        <f t="shared" ref="CG248:CH248" si="302">+CG249+CG250</f>
        <v>1321020</v>
      </c>
      <c r="CH248" s="321">
        <f t="shared" si="302"/>
        <v>1346930</v>
      </c>
      <c r="CI248" s="321">
        <f t="shared" si="301"/>
        <v>1370668</v>
      </c>
      <c r="CJ248" s="321">
        <f t="shared" si="301"/>
        <v>1347118.6182007631</v>
      </c>
      <c r="CK248" s="321">
        <f t="shared" si="301"/>
        <v>1372770</v>
      </c>
      <c r="CL248" s="321">
        <f t="shared" si="301"/>
        <v>1363636</v>
      </c>
      <c r="CM248" s="322">
        <f t="shared" ref="CM248:DJ248" si="303">+CM249+CM250</f>
        <v>1573114</v>
      </c>
      <c r="CN248" s="444">
        <f>SUM(CB248:CM248)</f>
        <v>16239730.618200764</v>
      </c>
      <c r="CO248" s="321">
        <f t="shared" si="303"/>
        <v>1474520</v>
      </c>
      <c r="CP248" s="321">
        <f t="shared" si="303"/>
        <v>1320877</v>
      </c>
      <c r="CQ248" s="321">
        <f t="shared" si="303"/>
        <v>1310732</v>
      </c>
      <c r="CR248" s="321">
        <f t="shared" si="303"/>
        <v>1278927</v>
      </c>
      <c r="CS248" s="321">
        <f t="shared" si="303"/>
        <v>1421505</v>
      </c>
      <c r="CT248" s="321">
        <f t="shared" si="303"/>
        <v>1461827</v>
      </c>
      <c r="CU248" s="321">
        <f t="shared" si="303"/>
        <v>1490964</v>
      </c>
      <c r="CV248" s="321">
        <f t="shared" si="303"/>
        <v>1504350</v>
      </c>
      <c r="CW248" s="321">
        <f t="shared" si="303"/>
        <v>1521303</v>
      </c>
      <c r="CX248" s="321">
        <f t="shared" si="303"/>
        <v>1544001</v>
      </c>
      <c r="CY248" s="321">
        <f t="shared" si="303"/>
        <v>1586924</v>
      </c>
      <c r="CZ248" s="321">
        <f t="shared" si="303"/>
        <v>1720363</v>
      </c>
      <c r="DA248" s="432">
        <f t="shared" si="294"/>
        <v>17636293</v>
      </c>
      <c r="DB248" s="321">
        <f t="shared" si="303"/>
        <v>1711134</v>
      </c>
      <c r="DC248" s="321">
        <f t="shared" si="303"/>
        <v>1456765</v>
      </c>
      <c r="DD248" s="321">
        <f t="shared" si="303"/>
        <v>1737156</v>
      </c>
      <c r="DE248" s="321">
        <f t="shared" si="303"/>
        <v>1694189</v>
      </c>
      <c r="DF248" s="321">
        <f t="shared" si="303"/>
        <v>1734345</v>
      </c>
      <c r="DG248" s="321">
        <f t="shared" si="303"/>
        <v>1809405</v>
      </c>
      <c r="DH248" s="321">
        <f t="shared" si="303"/>
        <v>1809411</v>
      </c>
      <c r="DI248" s="321">
        <f t="shared" si="303"/>
        <v>1852657</v>
      </c>
      <c r="DJ248" s="321">
        <f t="shared" si="303"/>
        <v>1861150</v>
      </c>
      <c r="DK248" s="321">
        <f t="shared" ref="DK248:DL248" si="304">+DK249+DK250</f>
        <v>1910085</v>
      </c>
      <c r="DL248" s="321">
        <f t="shared" si="304"/>
        <v>1969475</v>
      </c>
      <c r="DM248" s="320">
        <f>SUM($CB248:$CL248)</f>
        <v>14666616.618200764</v>
      </c>
      <c r="DN248" s="388">
        <f>SUM($CO248:$CY248)</f>
        <v>15915930</v>
      </c>
      <c r="DO248" s="389">
        <f>SUM($DB248:$DL248)</f>
        <v>19545772</v>
      </c>
      <c r="DP248" s="543">
        <f t="shared" ref="DP248:DP250" si="305">((DO248/DN248)-1)*100</f>
        <v>22.806345592120604</v>
      </c>
      <c r="DQ248" s="267"/>
      <c r="DR248" s="266"/>
      <c r="DS248" s="268"/>
    </row>
    <row r="249" spans="1:123" ht="20.100000000000001" customHeight="1" thickBot="1" x14ac:dyDescent="0.3">
      <c r="A249" s="536"/>
      <c r="B249" s="621" t="s">
        <v>158</v>
      </c>
      <c r="C249" s="622"/>
      <c r="D249" s="155">
        <v>429675</v>
      </c>
      <c r="E249" s="33">
        <v>409613</v>
      </c>
      <c r="F249" s="33">
        <v>468611</v>
      </c>
      <c r="G249" s="33">
        <v>469046</v>
      </c>
      <c r="H249" s="33">
        <v>483358</v>
      </c>
      <c r="I249" s="33">
        <v>506071</v>
      </c>
      <c r="J249" s="33">
        <v>535063</v>
      </c>
      <c r="K249" s="33">
        <v>530737</v>
      </c>
      <c r="L249" s="33">
        <v>563903</v>
      </c>
      <c r="M249" s="33">
        <v>560008</v>
      </c>
      <c r="N249" s="33">
        <v>539297</v>
      </c>
      <c r="O249" s="156">
        <v>647017</v>
      </c>
      <c r="P249" s="370">
        <f>SUM(D249:O249)</f>
        <v>6142399</v>
      </c>
      <c r="Q249" s="155">
        <v>528640</v>
      </c>
      <c r="R249" s="33">
        <v>515940</v>
      </c>
      <c r="S249" s="33">
        <v>628129</v>
      </c>
      <c r="T249" s="33">
        <v>582801</v>
      </c>
      <c r="U249" s="33">
        <v>609302</v>
      </c>
      <c r="V249" s="33">
        <v>622402</v>
      </c>
      <c r="W249" s="33">
        <v>621415</v>
      </c>
      <c r="X249" s="33">
        <v>635541</v>
      </c>
      <c r="Y249" s="33">
        <v>671883</v>
      </c>
      <c r="Z249" s="33">
        <v>666835</v>
      </c>
      <c r="AA249" s="33">
        <v>684567</v>
      </c>
      <c r="AB249" s="156">
        <v>792180</v>
      </c>
      <c r="AC249" s="370">
        <f>SUM(Q249:AB249)</f>
        <v>7559635</v>
      </c>
      <c r="AD249" s="155">
        <v>675786</v>
      </c>
      <c r="AE249" s="33">
        <v>672222</v>
      </c>
      <c r="AF249" s="33">
        <v>707918</v>
      </c>
      <c r="AG249" s="33">
        <v>717095</v>
      </c>
      <c r="AH249" s="33">
        <v>721621</v>
      </c>
      <c r="AI249" s="33">
        <v>711690</v>
      </c>
      <c r="AJ249" s="33">
        <v>704013</v>
      </c>
      <c r="AK249" s="33">
        <v>750978</v>
      </c>
      <c r="AL249" s="33">
        <v>734803</v>
      </c>
      <c r="AM249" s="33">
        <v>739888</v>
      </c>
      <c r="AN249" s="33">
        <v>737547</v>
      </c>
      <c r="AO249" s="156">
        <v>828045</v>
      </c>
      <c r="AP249" s="33">
        <v>749551</v>
      </c>
      <c r="AQ249" s="33">
        <v>737766</v>
      </c>
      <c r="AR249" s="33">
        <v>791443</v>
      </c>
      <c r="AS249" s="33">
        <v>750845</v>
      </c>
      <c r="AT249" s="33">
        <v>828978</v>
      </c>
      <c r="AU249" s="33">
        <v>787394</v>
      </c>
      <c r="AV249" s="33">
        <v>812841</v>
      </c>
      <c r="AW249" s="33">
        <v>825384</v>
      </c>
      <c r="AX249" s="33">
        <v>801433</v>
      </c>
      <c r="AY249" s="33">
        <v>839849</v>
      </c>
      <c r="AZ249" s="33">
        <v>807434</v>
      </c>
      <c r="BA249" s="33">
        <v>912797</v>
      </c>
      <c r="BB249" s="155">
        <v>816054</v>
      </c>
      <c r="BC249" s="33">
        <v>763738</v>
      </c>
      <c r="BD249" s="33">
        <v>826316</v>
      </c>
      <c r="BE249" s="33">
        <v>851124</v>
      </c>
      <c r="BF249" s="33">
        <v>859329</v>
      </c>
      <c r="BG249" s="33">
        <v>855860</v>
      </c>
      <c r="BH249" s="33">
        <v>898999</v>
      </c>
      <c r="BI249" s="33">
        <v>866316</v>
      </c>
      <c r="BJ249" s="33">
        <v>850995</v>
      </c>
      <c r="BK249" s="33">
        <v>868319</v>
      </c>
      <c r="BL249" s="33">
        <v>862866</v>
      </c>
      <c r="BM249" s="33">
        <v>956266</v>
      </c>
      <c r="BN249" s="447">
        <f>SUM(BB249:BM249)</f>
        <v>10276182</v>
      </c>
      <c r="BO249" s="155">
        <v>857753</v>
      </c>
      <c r="BP249" s="33">
        <v>828939</v>
      </c>
      <c r="BQ249" s="33">
        <v>862178</v>
      </c>
      <c r="BR249" s="33">
        <v>887111</v>
      </c>
      <c r="BS249" s="33">
        <v>899461</v>
      </c>
      <c r="BT249" s="33">
        <v>904074</v>
      </c>
      <c r="BU249" s="33">
        <v>914348</v>
      </c>
      <c r="BV249" s="33">
        <v>951868</v>
      </c>
      <c r="BW249" s="33">
        <v>926242</v>
      </c>
      <c r="BX249" s="33">
        <v>776784</v>
      </c>
      <c r="BY249" s="33">
        <v>939968</v>
      </c>
      <c r="BZ249" s="156">
        <v>1087720</v>
      </c>
      <c r="CA249" s="447">
        <f>SUM(BO249:BZ249)</f>
        <v>10836446</v>
      </c>
      <c r="CB249" s="155">
        <v>976016</v>
      </c>
      <c r="CC249" s="33">
        <v>909069</v>
      </c>
      <c r="CD249" s="33">
        <v>1027998</v>
      </c>
      <c r="CE249" s="33">
        <v>935939</v>
      </c>
      <c r="CF249" s="33">
        <v>999142</v>
      </c>
      <c r="CG249" s="33">
        <v>978034</v>
      </c>
      <c r="CH249" s="33">
        <v>987820</v>
      </c>
      <c r="CI249" s="33">
        <v>1004458</v>
      </c>
      <c r="CJ249" s="33">
        <v>982743</v>
      </c>
      <c r="CK249" s="33">
        <v>1010775</v>
      </c>
      <c r="CL249" s="33">
        <v>976951</v>
      </c>
      <c r="CM249" s="156">
        <v>1169321</v>
      </c>
      <c r="CN249" s="361">
        <f t="shared" si="297"/>
        <v>11958266</v>
      </c>
      <c r="CO249" s="33">
        <v>1089729</v>
      </c>
      <c r="CP249" s="33">
        <v>985461</v>
      </c>
      <c r="CQ249" s="33">
        <v>927257</v>
      </c>
      <c r="CR249" s="33">
        <v>911632</v>
      </c>
      <c r="CS249" s="33">
        <v>1041315</v>
      </c>
      <c r="CT249" s="33">
        <v>1071273</v>
      </c>
      <c r="CU249" s="33">
        <v>1082341</v>
      </c>
      <c r="CV249" s="33">
        <v>1097170</v>
      </c>
      <c r="CW249" s="33">
        <v>1112956</v>
      </c>
      <c r="CX249" s="33">
        <v>1127588</v>
      </c>
      <c r="CY249" s="33">
        <v>1167114</v>
      </c>
      <c r="CZ249" s="33">
        <v>1267719</v>
      </c>
      <c r="DA249" s="447">
        <f t="shared" si="294"/>
        <v>12881555</v>
      </c>
      <c r="DB249" s="33">
        <v>1257531</v>
      </c>
      <c r="DC249" s="33">
        <v>1071977</v>
      </c>
      <c r="DD249" s="33">
        <v>1284429</v>
      </c>
      <c r="DE249" s="33">
        <v>1252600</v>
      </c>
      <c r="DF249" s="33">
        <v>1276977</v>
      </c>
      <c r="DG249" s="33">
        <v>1343767</v>
      </c>
      <c r="DH249" s="33">
        <v>1313947</v>
      </c>
      <c r="DI249" s="33">
        <v>1356294</v>
      </c>
      <c r="DJ249" s="33">
        <v>1371166</v>
      </c>
      <c r="DK249" s="114">
        <v>1366812</v>
      </c>
      <c r="DL249" s="114">
        <v>1421551</v>
      </c>
      <c r="DM249" s="593">
        <f>SUM($CB249:$CL249)</f>
        <v>10788945</v>
      </c>
      <c r="DN249" s="566">
        <f>SUM($CO249:$CY249)</f>
        <v>11613836</v>
      </c>
      <c r="DO249" s="527">
        <f>SUM($DB249:$DL249)</f>
        <v>14317051</v>
      </c>
      <c r="DP249" s="366">
        <f t="shared" si="305"/>
        <v>23.27581515702477</v>
      </c>
      <c r="DQ249" s="267"/>
      <c r="DR249" s="266"/>
      <c r="DS249" s="268"/>
    </row>
    <row r="250" spans="1:123" ht="20.100000000000001" customHeight="1" thickBot="1" x14ac:dyDescent="0.3">
      <c r="A250" s="536"/>
      <c r="B250" s="337" t="s">
        <v>159</v>
      </c>
      <c r="C250" s="409"/>
      <c r="D250" s="155">
        <v>146460.83614999999</v>
      </c>
      <c r="E250" s="33">
        <v>144786</v>
      </c>
      <c r="F250" s="33">
        <v>139806</v>
      </c>
      <c r="G250" s="33">
        <v>144545</v>
      </c>
      <c r="H250" s="33">
        <v>149398</v>
      </c>
      <c r="I250" s="33">
        <v>147247</v>
      </c>
      <c r="J250" s="33">
        <v>157966</v>
      </c>
      <c r="K250" s="33">
        <v>155655</v>
      </c>
      <c r="L250" s="33">
        <v>156192</v>
      </c>
      <c r="M250" s="33">
        <v>154031</v>
      </c>
      <c r="N250" s="33">
        <v>167453</v>
      </c>
      <c r="O250" s="156">
        <v>173298</v>
      </c>
      <c r="P250" s="370">
        <f>SUM(D250:O250)</f>
        <v>1836837.8361499999</v>
      </c>
      <c r="Q250" s="155">
        <v>168632</v>
      </c>
      <c r="R250" s="33">
        <v>150763</v>
      </c>
      <c r="S250" s="33">
        <v>149966</v>
      </c>
      <c r="T250" s="33">
        <v>154193</v>
      </c>
      <c r="U250" s="33">
        <v>166595</v>
      </c>
      <c r="V250" s="33">
        <v>163934</v>
      </c>
      <c r="W250" s="33">
        <v>169737</v>
      </c>
      <c r="X250" s="33">
        <v>171690</v>
      </c>
      <c r="Y250" s="33">
        <v>164202</v>
      </c>
      <c r="Z250" s="33">
        <v>167625</v>
      </c>
      <c r="AA250" s="33">
        <v>175154</v>
      </c>
      <c r="AB250" s="156">
        <v>195114</v>
      </c>
      <c r="AC250" s="370">
        <f>SUM(Q250:AB250)</f>
        <v>1997605</v>
      </c>
      <c r="AD250" s="155">
        <v>176845</v>
      </c>
      <c r="AE250" s="33">
        <v>162513</v>
      </c>
      <c r="AF250" s="33">
        <v>163328</v>
      </c>
      <c r="AG250" s="33">
        <v>169801</v>
      </c>
      <c r="AH250" s="33">
        <v>169461</v>
      </c>
      <c r="AI250" s="33">
        <v>170906</v>
      </c>
      <c r="AJ250" s="33">
        <v>187031.99</v>
      </c>
      <c r="AK250" s="33">
        <v>179897.97999999998</v>
      </c>
      <c r="AL250" s="33">
        <v>175479.97981526842</v>
      </c>
      <c r="AM250" s="33">
        <v>178567</v>
      </c>
      <c r="AN250" s="33">
        <v>182980</v>
      </c>
      <c r="AO250" s="156">
        <v>190479</v>
      </c>
      <c r="AP250" s="33">
        <v>324218</v>
      </c>
      <c r="AQ250" s="33">
        <v>298143</v>
      </c>
      <c r="AR250" s="33">
        <v>301468</v>
      </c>
      <c r="AS250" s="33">
        <v>311073</v>
      </c>
      <c r="AT250" s="33">
        <v>310595</v>
      </c>
      <c r="AU250" s="33">
        <v>306120</v>
      </c>
      <c r="AV250" s="33">
        <v>330257</v>
      </c>
      <c r="AW250" s="33">
        <v>320363</v>
      </c>
      <c r="AX250" s="33">
        <v>323050</v>
      </c>
      <c r="AY250" s="33">
        <v>316821</v>
      </c>
      <c r="AZ250" s="33">
        <v>312196</v>
      </c>
      <c r="BA250" s="33">
        <v>371698</v>
      </c>
      <c r="BB250" s="155">
        <v>317675</v>
      </c>
      <c r="BC250" s="33">
        <v>278740</v>
      </c>
      <c r="BD250" s="33">
        <v>313079</v>
      </c>
      <c r="BE250" s="33">
        <v>299530</v>
      </c>
      <c r="BF250" s="33">
        <v>306227</v>
      </c>
      <c r="BG250" s="33">
        <v>311198</v>
      </c>
      <c r="BH250" s="33">
        <v>325977</v>
      </c>
      <c r="BI250" s="33">
        <v>313541</v>
      </c>
      <c r="BJ250" s="33">
        <v>325998</v>
      </c>
      <c r="BK250" s="33">
        <v>314346</v>
      </c>
      <c r="BL250" s="33">
        <v>319259</v>
      </c>
      <c r="BM250" s="33">
        <v>368193</v>
      </c>
      <c r="BN250" s="447">
        <f>SUM(BB250:BM250)</f>
        <v>3793763</v>
      </c>
      <c r="BO250" s="155">
        <v>315465</v>
      </c>
      <c r="BP250" s="33">
        <v>282988</v>
      </c>
      <c r="BQ250" s="33">
        <v>323676</v>
      </c>
      <c r="BR250" s="33">
        <v>310515</v>
      </c>
      <c r="BS250" s="33">
        <v>315585</v>
      </c>
      <c r="BT250" s="33">
        <v>329363</v>
      </c>
      <c r="BU250" s="33">
        <v>335824</v>
      </c>
      <c r="BV250" s="33">
        <v>340543</v>
      </c>
      <c r="BW250" s="33">
        <v>323356</v>
      </c>
      <c r="BX250" s="33">
        <v>334126</v>
      </c>
      <c r="BY250" s="33">
        <v>338804</v>
      </c>
      <c r="BZ250" s="156">
        <v>391545</v>
      </c>
      <c r="CA250" s="447">
        <f>SUM(BO250:BZ250)</f>
        <v>3941790</v>
      </c>
      <c r="CB250" s="155">
        <v>341842</v>
      </c>
      <c r="CC250" s="33">
        <v>308947</v>
      </c>
      <c r="CD250" s="33">
        <v>348011</v>
      </c>
      <c r="CE250" s="33">
        <v>339061</v>
      </c>
      <c r="CF250" s="33">
        <v>358449</v>
      </c>
      <c r="CG250" s="33">
        <v>342986</v>
      </c>
      <c r="CH250" s="33">
        <v>359110</v>
      </c>
      <c r="CI250" s="33">
        <v>366210</v>
      </c>
      <c r="CJ250" s="33">
        <v>364375.61820076301</v>
      </c>
      <c r="CK250" s="33">
        <v>361995</v>
      </c>
      <c r="CL250" s="33">
        <v>386685</v>
      </c>
      <c r="CM250" s="156">
        <v>403793</v>
      </c>
      <c r="CN250" s="397">
        <f t="shared" si="297"/>
        <v>4281464.6182007631</v>
      </c>
      <c r="CO250" s="33">
        <v>384791</v>
      </c>
      <c r="CP250" s="33">
        <v>335416</v>
      </c>
      <c r="CQ250" s="33">
        <v>383475</v>
      </c>
      <c r="CR250" s="33">
        <v>367295</v>
      </c>
      <c r="CS250" s="33">
        <v>380190</v>
      </c>
      <c r="CT250" s="33">
        <v>390554</v>
      </c>
      <c r="CU250" s="33">
        <v>408623</v>
      </c>
      <c r="CV250" s="33">
        <v>407180</v>
      </c>
      <c r="CW250" s="33">
        <v>408347</v>
      </c>
      <c r="CX250" s="33">
        <v>416413</v>
      </c>
      <c r="CY250" s="33">
        <v>419810</v>
      </c>
      <c r="CZ250" s="33">
        <v>452644</v>
      </c>
      <c r="DA250" s="447">
        <f t="shared" si="294"/>
        <v>4754738</v>
      </c>
      <c r="DB250" s="33">
        <v>453603</v>
      </c>
      <c r="DC250" s="33">
        <v>384788</v>
      </c>
      <c r="DD250" s="33">
        <v>452727</v>
      </c>
      <c r="DE250" s="33">
        <v>441589</v>
      </c>
      <c r="DF250" s="33">
        <v>457368</v>
      </c>
      <c r="DG250" s="33">
        <v>465638</v>
      </c>
      <c r="DH250" s="33">
        <v>495464</v>
      </c>
      <c r="DI250" s="33">
        <v>496363</v>
      </c>
      <c r="DJ250" s="33">
        <v>489984</v>
      </c>
      <c r="DK250" s="114">
        <v>543273</v>
      </c>
      <c r="DL250" s="114">
        <v>547924</v>
      </c>
      <c r="DM250" s="593">
        <f>SUM($CB250:$CL250)</f>
        <v>3877671.6182007631</v>
      </c>
      <c r="DN250" s="566">
        <f>SUM($CO250:$CY250)</f>
        <v>4302094</v>
      </c>
      <c r="DO250" s="527">
        <f>SUM($DB250:$DL250)</f>
        <v>5228721</v>
      </c>
      <c r="DP250" s="359">
        <f t="shared" si="305"/>
        <v>21.538976135807353</v>
      </c>
      <c r="DQ250" s="267"/>
      <c r="DR250" s="266"/>
      <c r="DS250" s="268"/>
    </row>
    <row r="251" spans="1:123" ht="20.100000000000001" customHeight="1" x14ac:dyDescent="0.25">
      <c r="A251" s="536"/>
      <c r="B251" s="531" t="s">
        <v>193</v>
      </c>
      <c r="C251" s="550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80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80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26"/>
      <c r="DE251" s="26"/>
      <c r="DF251" s="26"/>
      <c r="DG251" s="26"/>
      <c r="DH251" s="26"/>
      <c r="DI251" s="26"/>
      <c r="DJ251" s="26"/>
      <c r="DK251" s="26"/>
      <c r="DL251" s="26"/>
      <c r="DM251" s="597"/>
      <c r="DN251" s="485"/>
      <c r="DO251" s="497"/>
      <c r="DP251" s="532"/>
      <c r="DQ251" s="267"/>
      <c r="DR251" s="266"/>
      <c r="DS251" s="268"/>
    </row>
    <row r="252" spans="1:123" ht="20.100000000000001" customHeight="1" x14ac:dyDescent="0.25">
      <c r="A252" s="536"/>
      <c r="B252" s="350" t="s">
        <v>195</v>
      </c>
      <c r="C252" s="411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80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80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597"/>
      <c r="DN252" s="485"/>
      <c r="DO252" s="485"/>
      <c r="DP252" s="530"/>
      <c r="DQ252" s="267"/>
      <c r="DR252" s="266"/>
      <c r="DS252" s="268"/>
    </row>
    <row r="253" spans="1:123" ht="20.100000000000001" customHeight="1" thickBot="1" x14ac:dyDescent="0.3">
      <c r="A253" s="536"/>
      <c r="B253" s="302" t="s">
        <v>224</v>
      </c>
      <c r="C253" s="302"/>
      <c r="D253" s="302"/>
      <c r="E253" s="302"/>
      <c r="F253" s="302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394"/>
      <c r="BP253" s="73"/>
      <c r="BQ253" s="394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394"/>
      <c r="CC253" s="73"/>
      <c r="CD253" s="73"/>
      <c r="CE253" s="73"/>
      <c r="CF253" s="73"/>
      <c r="CG253" s="73"/>
      <c r="CH253" s="73"/>
      <c r="CI253" s="73"/>
      <c r="CJ253" s="394"/>
      <c r="CK253" s="73"/>
      <c r="CL253" s="394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73"/>
      <c r="DK253" s="73"/>
      <c r="DL253" s="73"/>
      <c r="DM253" s="597"/>
      <c r="DN253" s="485"/>
      <c r="DO253" s="500"/>
      <c r="DP253" s="73"/>
      <c r="DQ253" s="267"/>
      <c r="DR253" s="266"/>
      <c r="DS253" s="268"/>
    </row>
    <row r="254" spans="1:123" ht="20.100000000000001" customHeight="1" thickBot="1" x14ac:dyDescent="0.35">
      <c r="A254" s="536"/>
      <c r="B254" s="325"/>
      <c r="C254" s="319" t="s">
        <v>111</v>
      </c>
      <c r="D254" s="320">
        <f t="shared" ref="D254:BP254" si="306">+D256</f>
        <v>0</v>
      </c>
      <c r="E254" s="321">
        <f t="shared" si="306"/>
        <v>0</v>
      </c>
      <c r="F254" s="321">
        <f t="shared" si="306"/>
        <v>0</v>
      </c>
      <c r="G254" s="321">
        <f t="shared" si="306"/>
        <v>0</v>
      </c>
      <c r="H254" s="321">
        <f t="shared" si="306"/>
        <v>0</v>
      </c>
      <c r="I254" s="321">
        <f t="shared" si="306"/>
        <v>0</v>
      </c>
      <c r="J254" s="321">
        <f t="shared" si="306"/>
        <v>0</v>
      </c>
      <c r="K254" s="321">
        <f t="shared" si="306"/>
        <v>0</v>
      </c>
      <c r="L254" s="321">
        <f t="shared" si="306"/>
        <v>0</v>
      </c>
      <c r="M254" s="321">
        <f t="shared" si="306"/>
        <v>0</v>
      </c>
      <c r="N254" s="321">
        <f t="shared" si="306"/>
        <v>0</v>
      </c>
      <c r="O254" s="322">
        <f t="shared" si="306"/>
        <v>0</v>
      </c>
      <c r="P254" s="321">
        <f t="shared" si="306"/>
        <v>0</v>
      </c>
      <c r="Q254" s="320">
        <f t="shared" si="306"/>
        <v>0</v>
      </c>
      <c r="R254" s="321">
        <f t="shared" si="306"/>
        <v>0</v>
      </c>
      <c r="S254" s="321">
        <f t="shared" si="306"/>
        <v>0</v>
      </c>
      <c r="T254" s="321">
        <f t="shared" si="306"/>
        <v>0</v>
      </c>
      <c r="U254" s="321">
        <f t="shared" si="306"/>
        <v>0</v>
      </c>
      <c r="V254" s="321">
        <f t="shared" si="306"/>
        <v>0</v>
      </c>
      <c r="W254" s="321">
        <f t="shared" si="306"/>
        <v>0</v>
      </c>
      <c r="X254" s="321">
        <f t="shared" si="306"/>
        <v>0</v>
      </c>
      <c r="Y254" s="321">
        <f t="shared" si="306"/>
        <v>0</v>
      </c>
      <c r="Z254" s="321">
        <f t="shared" si="306"/>
        <v>0</v>
      </c>
      <c r="AA254" s="321">
        <f t="shared" si="306"/>
        <v>0</v>
      </c>
      <c r="AB254" s="322">
        <f t="shared" si="306"/>
        <v>0</v>
      </c>
      <c r="AC254" s="321">
        <f t="shared" si="306"/>
        <v>0</v>
      </c>
      <c r="AD254" s="320">
        <f t="shared" si="306"/>
        <v>0</v>
      </c>
      <c r="AE254" s="321">
        <f t="shared" si="306"/>
        <v>0</v>
      </c>
      <c r="AF254" s="321">
        <f t="shared" si="306"/>
        <v>0</v>
      </c>
      <c r="AG254" s="321">
        <f t="shared" si="306"/>
        <v>0</v>
      </c>
      <c r="AH254" s="321">
        <f t="shared" si="306"/>
        <v>0</v>
      </c>
      <c r="AI254" s="321">
        <f t="shared" si="306"/>
        <v>0</v>
      </c>
      <c r="AJ254" s="321">
        <f t="shared" si="306"/>
        <v>0</v>
      </c>
      <c r="AK254" s="321">
        <f t="shared" si="306"/>
        <v>0</v>
      </c>
      <c r="AL254" s="321">
        <f t="shared" si="306"/>
        <v>0</v>
      </c>
      <c r="AM254" s="321">
        <f t="shared" si="306"/>
        <v>0</v>
      </c>
      <c r="AN254" s="321">
        <f t="shared" si="306"/>
        <v>0</v>
      </c>
      <c r="AO254" s="322">
        <f t="shared" si="306"/>
        <v>0</v>
      </c>
      <c r="AP254" s="321">
        <f t="shared" si="306"/>
        <v>0</v>
      </c>
      <c r="AQ254" s="321">
        <f t="shared" si="306"/>
        <v>0</v>
      </c>
      <c r="AR254" s="321">
        <f t="shared" si="306"/>
        <v>0</v>
      </c>
      <c r="AS254" s="321">
        <f t="shared" si="306"/>
        <v>0</v>
      </c>
      <c r="AT254" s="321">
        <f t="shared" si="306"/>
        <v>0</v>
      </c>
      <c r="AU254" s="321">
        <f t="shared" si="306"/>
        <v>0</v>
      </c>
      <c r="AV254" s="321">
        <f t="shared" si="306"/>
        <v>0</v>
      </c>
      <c r="AW254" s="321">
        <f t="shared" si="306"/>
        <v>0</v>
      </c>
      <c r="AX254" s="321">
        <f t="shared" si="306"/>
        <v>0</v>
      </c>
      <c r="AY254" s="321">
        <f t="shared" si="306"/>
        <v>0</v>
      </c>
      <c r="AZ254" s="321">
        <f t="shared" si="306"/>
        <v>0</v>
      </c>
      <c r="BA254" s="321">
        <f t="shared" si="306"/>
        <v>0</v>
      </c>
      <c r="BB254" s="320">
        <f t="shared" si="306"/>
        <v>9.0809300000000009E-3</v>
      </c>
      <c r="BC254" s="321">
        <f t="shared" si="306"/>
        <v>4.2972400000000001E-2</v>
      </c>
      <c r="BD254" s="321">
        <f t="shared" si="306"/>
        <v>0.15494296000000002</v>
      </c>
      <c r="BE254" s="321">
        <f t="shared" si="306"/>
        <v>0.32764564000000002</v>
      </c>
      <c r="BF254" s="321">
        <f t="shared" si="306"/>
        <v>0.12153029</v>
      </c>
      <c r="BG254" s="321">
        <f t="shared" si="306"/>
        <v>0.14159511</v>
      </c>
      <c r="BH254" s="321">
        <f t="shared" si="306"/>
        <v>1.41839234</v>
      </c>
      <c r="BI254" s="321">
        <f t="shared" si="306"/>
        <v>0.26021487999999998</v>
      </c>
      <c r="BJ254" s="321">
        <f t="shared" si="306"/>
        <v>0.34684039000000005</v>
      </c>
      <c r="BK254" s="321">
        <f t="shared" si="306"/>
        <v>0.38687205999999996</v>
      </c>
      <c r="BL254" s="321">
        <f t="shared" si="306"/>
        <v>0.97417716999999981</v>
      </c>
      <c r="BM254" s="322">
        <f t="shared" si="306"/>
        <v>1.4253885100000006</v>
      </c>
      <c r="BN254" s="432">
        <f>SUM(BB254:BM254)</f>
        <v>5.6096526799999999</v>
      </c>
      <c r="BO254" s="321">
        <f t="shared" si="306"/>
        <v>1.2473586699999999</v>
      </c>
      <c r="BP254" s="321">
        <f t="shared" si="306"/>
        <v>1.4089022499999999</v>
      </c>
      <c r="BQ254" s="321">
        <f t="shared" ref="BQ254:BY254" si="307">+BQ256</f>
        <v>1.25208963</v>
      </c>
      <c r="BR254" s="321">
        <f t="shared" si="307"/>
        <v>1.8454804599999999</v>
      </c>
      <c r="BS254" s="321">
        <f t="shared" si="307"/>
        <v>2.2179971099999993</v>
      </c>
      <c r="BT254" s="321">
        <f t="shared" si="307"/>
        <v>2.5151055900000001</v>
      </c>
      <c r="BU254" s="321">
        <f t="shared" si="307"/>
        <v>2.3445356200000003</v>
      </c>
      <c r="BV254" s="321">
        <f t="shared" si="307"/>
        <v>1.8748046500000002</v>
      </c>
      <c r="BW254" s="321">
        <f t="shared" si="307"/>
        <v>2.0415885400000002</v>
      </c>
      <c r="BX254" s="321">
        <f t="shared" si="307"/>
        <v>2.9753443599999994</v>
      </c>
      <c r="BY254" s="321">
        <f t="shared" si="307"/>
        <v>3.9070120899999998</v>
      </c>
      <c r="BZ254" s="321">
        <f t="shared" ref="BZ254:CL254" si="308">+BZ256</f>
        <v>5.6855835600000004</v>
      </c>
      <c r="CA254" s="432">
        <f>SUM(BO254:BZ254)</f>
        <v>29.315802529999999</v>
      </c>
      <c r="CB254" s="320">
        <f t="shared" si="308"/>
        <v>6.4228844099999991</v>
      </c>
      <c r="CC254" s="321">
        <f t="shared" si="308"/>
        <v>6.5206746399999984</v>
      </c>
      <c r="CD254" s="321">
        <f t="shared" si="308"/>
        <v>12.037412190000001</v>
      </c>
      <c r="CE254" s="321">
        <f t="shared" si="308"/>
        <v>19.751261770000003</v>
      </c>
      <c r="CF254" s="321">
        <f t="shared" si="308"/>
        <v>16.4340326901</v>
      </c>
      <c r="CG254" s="321">
        <f t="shared" ref="CG254:CH254" si="309">+CG256</f>
        <v>17.029683250000005</v>
      </c>
      <c r="CH254" s="321">
        <f t="shared" si="309"/>
        <v>20.067343870000002</v>
      </c>
      <c r="CI254" s="321">
        <f t="shared" si="308"/>
        <v>23.263204680000001</v>
      </c>
      <c r="CJ254" s="321">
        <f t="shared" si="308"/>
        <v>23.619538039999998</v>
      </c>
      <c r="CK254" s="321">
        <f t="shared" si="308"/>
        <v>29.556228300000022</v>
      </c>
      <c r="CL254" s="321">
        <f t="shared" si="308"/>
        <v>39.418695540000016</v>
      </c>
      <c r="CM254" s="322">
        <f t="shared" ref="CM254:DJ254" si="310">+CM256</f>
        <v>45.601147679999961</v>
      </c>
      <c r="CN254" s="444">
        <f>SUM(CB254:CM254)</f>
        <v>259.72210706009997</v>
      </c>
      <c r="CO254" s="321">
        <f t="shared" si="310"/>
        <v>43.554889274000004</v>
      </c>
      <c r="CP254" s="321">
        <f t="shared" si="310"/>
        <v>39.326891390000057</v>
      </c>
      <c r="CQ254" s="321">
        <f t="shared" si="310"/>
        <v>46.245261094000085</v>
      </c>
      <c r="CR254" s="321">
        <f t="shared" si="310"/>
        <v>47.539360272000074</v>
      </c>
      <c r="CS254" s="321">
        <f t="shared" si="310"/>
        <v>50.543363000000127</v>
      </c>
      <c r="CT254" s="321">
        <f t="shared" si="310"/>
        <v>50.86267447000003</v>
      </c>
      <c r="CU254" s="321">
        <f t="shared" si="310"/>
        <v>57.119669044900014</v>
      </c>
      <c r="CV254" s="321">
        <f t="shared" si="310"/>
        <v>57.693885074699985</v>
      </c>
      <c r="CW254" s="321">
        <f t="shared" si="310"/>
        <v>57.184920739999995</v>
      </c>
      <c r="CX254" s="321">
        <f t="shared" si="310"/>
        <v>60.385673589999769</v>
      </c>
      <c r="CY254" s="321">
        <f t="shared" si="310"/>
        <v>61.248096899999723</v>
      </c>
      <c r="CZ254" s="321">
        <f t="shared" si="310"/>
        <v>66.892010889999696</v>
      </c>
      <c r="DA254" s="432">
        <f t="shared" ref="DA254:DA258" si="311">SUM(CO254:CZ254)</f>
        <v>638.59669573959957</v>
      </c>
      <c r="DB254" s="320">
        <f t="shared" si="310"/>
        <v>62.106635689999685</v>
      </c>
      <c r="DC254" s="321">
        <f t="shared" si="310"/>
        <v>62.037317760000171</v>
      </c>
      <c r="DD254" s="321">
        <f t="shared" si="310"/>
        <v>69.943721175000306</v>
      </c>
      <c r="DE254" s="321">
        <f t="shared" si="310"/>
        <v>66.822479010000038</v>
      </c>
      <c r="DF254" s="321">
        <f t="shared" si="310"/>
        <v>74.661641569999887</v>
      </c>
      <c r="DG254" s="321">
        <f t="shared" si="310"/>
        <v>76.235107779999893</v>
      </c>
      <c r="DH254" s="321">
        <f t="shared" si="310"/>
        <v>79.19870690459986</v>
      </c>
      <c r="DI254" s="321">
        <f t="shared" si="310"/>
        <v>84.018993802915276</v>
      </c>
      <c r="DJ254" s="321">
        <f t="shared" si="310"/>
        <v>86.602933439999703</v>
      </c>
      <c r="DK254" s="321">
        <f t="shared" ref="DK254:DL254" si="312">+DK256</f>
        <v>89.886511273599695</v>
      </c>
      <c r="DL254" s="321">
        <f t="shared" si="312"/>
        <v>93.525201329999703</v>
      </c>
      <c r="DM254" s="320">
        <f>SUM($CB254:$CL254)</f>
        <v>214.12095938010003</v>
      </c>
      <c r="DN254" s="388">
        <f>SUM($CO254:$CY254)</f>
        <v>571.70468484959986</v>
      </c>
      <c r="DO254" s="389">
        <f>SUM($DB254:$DL254)</f>
        <v>845.03924973611424</v>
      </c>
      <c r="DP254" s="543">
        <f t="shared" ref="DP254:DP256" si="313">((DO254/DN254)-1)*100</f>
        <v>47.810446919535288</v>
      </c>
      <c r="DQ254" s="267"/>
      <c r="DR254" s="266"/>
      <c r="DS254" s="268"/>
    </row>
    <row r="255" spans="1:123" ht="20.100000000000001" customHeight="1" x14ac:dyDescent="0.25">
      <c r="A255" s="536"/>
      <c r="B255" s="48" t="s">
        <v>162</v>
      </c>
      <c r="C255" s="70"/>
      <c r="D255" s="71"/>
      <c r="E255" s="72"/>
      <c r="F255" s="72"/>
      <c r="G255" s="73"/>
      <c r="H255" s="73"/>
      <c r="I255" s="73"/>
      <c r="J255" s="73"/>
      <c r="K255" s="73"/>
      <c r="L255" s="73"/>
      <c r="M255" s="73"/>
      <c r="N255" s="73"/>
      <c r="O255" s="317"/>
      <c r="P255" s="104"/>
      <c r="Q255" s="139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317"/>
      <c r="AC255" s="73"/>
      <c r="AD255" s="139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317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139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317"/>
      <c r="BN255" s="74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4"/>
      <c r="CB255" s="139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317"/>
      <c r="CN255" s="74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4"/>
      <c r="DB255" s="139"/>
      <c r="DC255" s="73"/>
      <c r="DD255" s="73"/>
      <c r="DE255" s="73"/>
      <c r="DF255" s="73"/>
      <c r="DG255" s="73"/>
      <c r="DH255" s="73"/>
      <c r="DI255" s="73"/>
      <c r="DJ255" s="73"/>
      <c r="DK255" s="73"/>
      <c r="DL255" s="73"/>
      <c r="DM255" s="596"/>
      <c r="DN255" s="497"/>
      <c r="DO255" s="499"/>
      <c r="DP255" s="74"/>
      <c r="DQ255" s="267"/>
      <c r="DR255" s="266"/>
      <c r="DS255" s="268"/>
    </row>
    <row r="256" spans="1:123" ht="20.100000000000001" customHeight="1" thickBot="1" x14ac:dyDescent="0.3">
      <c r="A256" s="536"/>
      <c r="B256" s="617" t="s">
        <v>49</v>
      </c>
      <c r="C256" s="618"/>
      <c r="D256" s="52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6">
        <v>0</v>
      </c>
      <c r="L256" s="26">
        <v>0</v>
      </c>
      <c r="M256" s="26">
        <v>0</v>
      </c>
      <c r="N256" s="26">
        <v>0</v>
      </c>
      <c r="O256" s="76">
        <v>0</v>
      </c>
      <c r="P256" s="80">
        <v>0</v>
      </c>
      <c r="Q256" s="52">
        <v>0</v>
      </c>
      <c r="R256" s="26">
        <v>0</v>
      </c>
      <c r="S256" s="26">
        <v>0</v>
      </c>
      <c r="T256" s="26">
        <v>0</v>
      </c>
      <c r="U256" s="26">
        <v>0</v>
      </c>
      <c r="V256" s="26">
        <v>0</v>
      </c>
      <c r="W256" s="26">
        <v>0</v>
      </c>
      <c r="X256" s="26">
        <v>0</v>
      </c>
      <c r="Y256" s="26">
        <v>0</v>
      </c>
      <c r="Z256" s="26">
        <v>0</v>
      </c>
      <c r="AA256" s="26">
        <v>0</v>
      </c>
      <c r="AB256" s="76">
        <v>0</v>
      </c>
      <c r="AC256" s="80">
        <v>0</v>
      </c>
      <c r="AD256" s="52">
        <v>0</v>
      </c>
      <c r="AE256" s="26">
        <v>0</v>
      </c>
      <c r="AF256" s="26">
        <v>0</v>
      </c>
      <c r="AG256" s="26">
        <v>0</v>
      </c>
      <c r="AH256" s="26">
        <v>0</v>
      </c>
      <c r="AI256" s="26">
        <v>0</v>
      </c>
      <c r="AJ256" s="26">
        <v>0</v>
      </c>
      <c r="AK256" s="26">
        <v>0</v>
      </c>
      <c r="AL256" s="26">
        <v>0</v>
      </c>
      <c r="AM256" s="26">
        <v>0</v>
      </c>
      <c r="AN256" s="26">
        <v>0</v>
      </c>
      <c r="AO256" s="76">
        <v>0</v>
      </c>
      <c r="AP256" s="26">
        <v>0</v>
      </c>
      <c r="AQ256" s="26">
        <v>0</v>
      </c>
      <c r="AR256" s="26">
        <v>0</v>
      </c>
      <c r="AS256" s="26">
        <v>0</v>
      </c>
      <c r="AT256" s="26">
        <v>0</v>
      </c>
      <c r="AU256" s="26">
        <v>0</v>
      </c>
      <c r="AV256" s="26">
        <v>0</v>
      </c>
      <c r="AW256" s="26">
        <v>0</v>
      </c>
      <c r="AX256" s="26">
        <v>0</v>
      </c>
      <c r="AY256" s="26">
        <v>0</v>
      </c>
      <c r="AZ256" s="26">
        <v>0</v>
      </c>
      <c r="BA256" s="26">
        <v>0</v>
      </c>
      <c r="BB256" s="52">
        <v>9.0809300000000009E-3</v>
      </c>
      <c r="BC256" s="26">
        <v>4.2972400000000001E-2</v>
      </c>
      <c r="BD256" s="26">
        <v>0.15494296000000002</v>
      </c>
      <c r="BE256" s="26">
        <v>0.32764564000000002</v>
      </c>
      <c r="BF256" s="26">
        <v>0.12153029</v>
      </c>
      <c r="BG256" s="26">
        <v>0.14159511</v>
      </c>
      <c r="BH256" s="26">
        <v>1.41839234</v>
      </c>
      <c r="BI256" s="26">
        <v>0.26021487999999998</v>
      </c>
      <c r="BJ256" s="26">
        <v>0.34684039000000005</v>
      </c>
      <c r="BK256" s="26">
        <v>0.38687205999999996</v>
      </c>
      <c r="BL256" s="26">
        <v>0.97417716999999981</v>
      </c>
      <c r="BM256" s="76">
        <v>1.4253885100000006</v>
      </c>
      <c r="BN256" s="443">
        <f>SUM(BB256:BM256)</f>
        <v>5.6096526799999999</v>
      </c>
      <c r="BO256" s="26">
        <v>1.2473586699999999</v>
      </c>
      <c r="BP256" s="26">
        <v>1.4089022499999999</v>
      </c>
      <c r="BQ256" s="26">
        <v>1.25208963</v>
      </c>
      <c r="BR256" s="26">
        <v>1.8454804599999999</v>
      </c>
      <c r="BS256" s="26">
        <v>2.2179971099999993</v>
      </c>
      <c r="BT256" s="26">
        <v>2.5151055900000001</v>
      </c>
      <c r="BU256" s="26">
        <v>2.3445356200000003</v>
      </c>
      <c r="BV256" s="26">
        <v>1.8748046500000002</v>
      </c>
      <c r="BW256" s="26">
        <v>2.0415885400000002</v>
      </c>
      <c r="BX256" s="26">
        <v>2.9753443599999994</v>
      </c>
      <c r="BY256" s="26">
        <v>3.9070120899999998</v>
      </c>
      <c r="BZ256" s="26">
        <v>5.6855835600000004</v>
      </c>
      <c r="CA256" s="443">
        <f>SUM(BO256:BZ256)</f>
        <v>29.315802529999999</v>
      </c>
      <c r="CB256" s="52">
        <v>6.4228844099999991</v>
      </c>
      <c r="CC256" s="26">
        <v>6.5206746399999984</v>
      </c>
      <c r="CD256" s="26">
        <v>12.037412190000001</v>
      </c>
      <c r="CE256" s="26">
        <v>19.751261770000003</v>
      </c>
      <c r="CF256" s="26">
        <v>16.4340326901</v>
      </c>
      <c r="CG256" s="26">
        <v>17.029683250000005</v>
      </c>
      <c r="CH256" s="26">
        <v>20.067343870000002</v>
      </c>
      <c r="CI256" s="26">
        <v>23.263204680000001</v>
      </c>
      <c r="CJ256" s="26">
        <v>23.619538039999998</v>
      </c>
      <c r="CK256" s="26">
        <v>29.556228300000022</v>
      </c>
      <c r="CL256" s="26">
        <v>39.418695540000016</v>
      </c>
      <c r="CM256" s="76">
        <v>45.601147679999961</v>
      </c>
      <c r="CN256" s="433">
        <f t="shared" ref="CN256:CN258" si="314">SUM(CB256:CM256)</f>
        <v>259.72210706009997</v>
      </c>
      <c r="CO256" s="26">
        <v>43.554889274000004</v>
      </c>
      <c r="CP256" s="26">
        <v>39.326891390000057</v>
      </c>
      <c r="CQ256" s="26">
        <v>46.245261094000085</v>
      </c>
      <c r="CR256" s="26">
        <v>47.539360272000074</v>
      </c>
      <c r="CS256" s="26">
        <v>50.543363000000127</v>
      </c>
      <c r="CT256" s="26">
        <v>50.86267447000003</v>
      </c>
      <c r="CU256" s="26">
        <v>57.119669044900014</v>
      </c>
      <c r="CV256" s="26">
        <v>57.693885074699985</v>
      </c>
      <c r="CW256" s="26">
        <v>57.184920739999995</v>
      </c>
      <c r="CX256" s="26">
        <v>60.385673589999769</v>
      </c>
      <c r="CY256" s="26">
        <v>61.248096899999723</v>
      </c>
      <c r="CZ256" s="26">
        <v>66.892010889999696</v>
      </c>
      <c r="DA256" s="443">
        <f t="shared" si="311"/>
        <v>638.59669573959957</v>
      </c>
      <c r="DB256" s="52">
        <v>62.106635689999685</v>
      </c>
      <c r="DC256" s="26">
        <v>62.037317760000171</v>
      </c>
      <c r="DD256" s="26">
        <v>69.943721175000306</v>
      </c>
      <c r="DE256" s="26">
        <v>66.822479010000038</v>
      </c>
      <c r="DF256" s="26">
        <v>74.661641569999887</v>
      </c>
      <c r="DG256" s="26">
        <v>76.235107779999893</v>
      </c>
      <c r="DH256" s="26">
        <v>79.19870690459986</v>
      </c>
      <c r="DI256" s="26">
        <v>84.018993802915276</v>
      </c>
      <c r="DJ256" s="26">
        <f>86602933.4399997/1000000</f>
        <v>86.602933439999703</v>
      </c>
      <c r="DK256" s="26">
        <f>89886511.2735997/1000000</f>
        <v>89.886511273599695</v>
      </c>
      <c r="DL256" s="26">
        <f>93525201.3299997/1000000</f>
        <v>93.525201329999703</v>
      </c>
      <c r="DM256" s="594">
        <f>SUM($CB256:$CL256)</f>
        <v>214.12095938010003</v>
      </c>
      <c r="DN256" s="500">
        <f>SUM($CO256:$CY256)</f>
        <v>571.70468484959986</v>
      </c>
      <c r="DO256" s="503">
        <f>SUM($DB256:$DL256)</f>
        <v>845.03924973611424</v>
      </c>
      <c r="DP256" s="359">
        <f t="shared" si="313"/>
        <v>47.810446919535288</v>
      </c>
      <c r="DQ256" s="267"/>
      <c r="DR256" s="266"/>
      <c r="DS256" s="268"/>
    </row>
    <row r="257" spans="1:123" ht="20.100000000000001" customHeight="1" thickBot="1" x14ac:dyDescent="0.3">
      <c r="A257" s="536"/>
      <c r="B257" s="326"/>
      <c r="C257" s="323" t="s">
        <v>115</v>
      </c>
      <c r="D257" s="320">
        <f t="shared" ref="D257:BP257" si="315">+D258</f>
        <v>0</v>
      </c>
      <c r="E257" s="321">
        <f t="shared" si="315"/>
        <v>0</v>
      </c>
      <c r="F257" s="321">
        <f t="shared" si="315"/>
        <v>0</v>
      </c>
      <c r="G257" s="321">
        <f t="shared" si="315"/>
        <v>0</v>
      </c>
      <c r="H257" s="321">
        <f t="shared" si="315"/>
        <v>0</v>
      </c>
      <c r="I257" s="321">
        <f t="shared" si="315"/>
        <v>0</v>
      </c>
      <c r="J257" s="321">
        <f t="shared" si="315"/>
        <v>0</v>
      </c>
      <c r="K257" s="321">
        <f t="shared" si="315"/>
        <v>0</v>
      </c>
      <c r="L257" s="321">
        <f t="shared" si="315"/>
        <v>0</v>
      </c>
      <c r="M257" s="321">
        <f t="shared" si="315"/>
        <v>0</v>
      </c>
      <c r="N257" s="321">
        <f t="shared" si="315"/>
        <v>0</v>
      </c>
      <c r="O257" s="322">
        <f t="shared" si="315"/>
        <v>0</v>
      </c>
      <c r="P257" s="321">
        <f t="shared" si="315"/>
        <v>0</v>
      </c>
      <c r="Q257" s="320">
        <f t="shared" si="315"/>
        <v>0</v>
      </c>
      <c r="R257" s="321">
        <f t="shared" si="315"/>
        <v>0</v>
      </c>
      <c r="S257" s="321">
        <f t="shared" si="315"/>
        <v>0</v>
      </c>
      <c r="T257" s="321">
        <f t="shared" si="315"/>
        <v>0</v>
      </c>
      <c r="U257" s="321">
        <f t="shared" si="315"/>
        <v>0</v>
      </c>
      <c r="V257" s="321">
        <f t="shared" si="315"/>
        <v>0</v>
      </c>
      <c r="W257" s="321">
        <f t="shared" si="315"/>
        <v>0</v>
      </c>
      <c r="X257" s="321">
        <f t="shared" si="315"/>
        <v>0</v>
      </c>
      <c r="Y257" s="321">
        <f t="shared" si="315"/>
        <v>0</v>
      </c>
      <c r="Z257" s="321">
        <f t="shared" si="315"/>
        <v>0</v>
      </c>
      <c r="AA257" s="321">
        <f t="shared" si="315"/>
        <v>0</v>
      </c>
      <c r="AB257" s="322">
        <f t="shared" si="315"/>
        <v>0</v>
      </c>
      <c r="AC257" s="321">
        <f t="shared" si="315"/>
        <v>0</v>
      </c>
      <c r="AD257" s="320">
        <f t="shared" si="315"/>
        <v>0</v>
      </c>
      <c r="AE257" s="321">
        <f t="shared" si="315"/>
        <v>0</v>
      </c>
      <c r="AF257" s="321">
        <f t="shared" si="315"/>
        <v>0</v>
      </c>
      <c r="AG257" s="321">
        <f t="shared" si="315"/>
        <v>0</v>
      </c>
      <c r="AH257" s="321">
        <f t="shared" si="315"/>
        <v>0</v>
      </c>
      <c r="AI257" s="321">
        <f t="shared" si="315"/>
        <v>0</v>
      </c>
      <c r="AJ257" s="321">
        <f t="shared" si="315"/>
        <v>0</v>
      </c>
      <c r="AK257" s="321">
        <f t="shared" si="315"/>
        <v>0</v>
      </c>
      <c r="AL257" s="321">
        <f t="shared" si="315"/>
        <v>0</v>
      </c>
      <c r="AM257" s="321">
        <f t="shared" si="315"/>
        <v>0</v>
      </c>
      <c r="AN257" s="321">
        <f t="shared" si="315"/>
        <v>0</v>
      </c>
      <c r="AO257" s="322">
        <f t="shared" si="315"/>
        <v>0</v>
      </c>
      <c r="AP257" s="321">
        <f t="shared" si="315"/>
        <v>0</v>
      </c>
      <c r="AQ257" s="321">
        <f t="shared" si="315"/>
        <v>0</v>
      </c>
      <c r="AR257" s="321">
        <f t="shared" si="315"/>
        <v>0</v>
      </c>
      <c r="AS257" s="321">
        <f t="shared" si="315"/>
        <v>0</v>
      </c>
      <c r="AT257" s="321">
        <f t="shared" si="315"/>
        <v>0</v>
      </c>
      <c r="AU257" s="321">
        <f t="shared" si="315"/>
        <v>0</v>
      </c>
      <c r="AV257" s="321">
        <f t="shared" si="315"/>
        <v>0</v>
      </c>
      <c r="AW257" s="321">
        <f t="shared" si="315"/>
        <v>0</v>
      </c>
      <c r="AX257" s="321">
        <f t="shared" si="315"/>
        <v>0</v>
      </c>
      <c r="AY257" s="321">
        <f t="shared" si="315"/>
        <v>0</v>
      </c>
      <c r="AZ257" s="321">
        <f t="shared" si="315"/>
        <v>0</v>
      </c>
      <c r="BA257" s="321">
        <f t="shared" si="315"/>
        <v>0</v>
      </c>
      <c r="BB257" s="320">
        <f t="shared" si="315"/>
        <v>651</v>
      </c>
      <c r="BC257" s="321">
        <f t="shared" si="315"/>
        <v>1844</v>
      </c>
      <c r="BD257" s="321">
        <f t="shared" si="315"/>
        <v>20204</v>
      </c>
      <c r="BE257" s="321">
        <f t="shared" si="315"/>
        <v>44893</v>
      </c>
      <c r="BF257" s="321">
        <f t="shared" si="315"/>
        <v>9761</v>
      </c>
      <c r="BG257" s="321">
        <f t="shared" si="315"/>
        <v>7964</v>
      </c>
      <c r="BH257" s="321">
        <f t="shared" si="315"/>
        <v>42904</v>
      </c>
      <c r="BI257" s="321">
        <f t="shared" si="315"/>
        <v>14694</v>
      </c>
      <c r="BJ257" s="321">
        <f t="shared" si="315"/>
        <v>34754</v>
      </c>
      <c r="BK257" s="321">
        <f t="shared" si="315"/>
        <v>34833</v>
      </c>
      <c r="BL257" s="321">
        <f t="shared" si="315"/>
        <v>34933</v>
      </c>
      <c r="BM257" s="322">
        <f t="shared" si="315"/>
        <v>38555</v>
      </c>
      <c r="BN257" s="432">
        <f>SUM(BB257:BM257)</f>
        <v>285990</v>
      </c>
      <c r="BO257" s="321">
        <f t="shared" si="315"/>
        <v>60139</v>
      </c>
      <c r="BP257" s="321">
        <f t="shared" si="315"/>
        <v>55757</v>
      </c>
      <c r="BQ257" s="321">
        <f t="shared" ref="BQ257:BY257" si="316">+BQ258</f>
        <v>62410</v>
      </c>
      <c r="BR257" s="321">
        <f t="shared" si="316"/>
        <v>82014</v>
      </c>
      <c r="BS257" s="321">
        <f t="shared" si="316"/>
        <v>95928</v>
      </c>
      <c r="BT257" s="321">
        <f t="shared" si="316"/>
        <v>108353</v>
      </c>
      <c r="BU257" s="321">
        <f t="shared" si="316"/>
        <v>100197</v>
      </c>
      <c r="BV257" s="321">
        <f t="shared" si="316"/>
        <v>73145</v>
      </c>
      <c r="BW257" s="321">
        <f t="shared" si="316"/>
        <v>102905</v>
      </c>
      <c r="BX257" s="321">
        <f t="shared" si="316"/>
        <v>135753</v>
      </c>
      <c r="BY257" s="321">
        <f t="shared" si="316"/>
        <v>171908</v>
      </c>
      <c r="BZ257" s="321">
        <f t="shared" ref="BZ257:DL257" si="317">+BZ258</f>
        <v>198947</v>
      </c>
      <c r="CA257" s="432">
        <f>SUM(BO257:BZ257)</f>
        <v>1247456</v>
      </c>
      <c r="CB257" s="320">
        <f t="shared" si="317"/>
        <v>258997</v>
      </c>
      <c r="CC257" s="321">
        <f t="shared" si="317"/>
        <v>209406</v>
      </c>
      <c r="CD257" s="321">
        <f t="shared" si="317"/>
        <v>683304</v>
      </c>
      <c r="CE257" s="321">
        <f t="shared" si="317"/>
        <v>1767071</v>
      </c>
      <c r="CF257" s="321">
        <f t="shared" si="317"/>
        <v>1658794</v>
      </c>
      <c r="CG257" s="321">
        <f t="shared" si="317"/>
        <v>1603651</v>
      </c>
      <c r="CH257" s="321">
        <f t="shared" si="317"/>
        <v>1866108</v>
      </c>
      <c r="CI257" s="321">
        <f t="shared" si="317"/>
        <v>2177083</v>
      </c>
      <c r="CJ257" s="321">
        <f t="shared" si="317"/>
        <v>2138084</v>
      </c>
      <c r="CK257" s="321">
        <f t="shared" si="317"/>
        <v>2681313</v>
      </c>
      <c r="CL257" s="321">
        <f t="shared" si="317"/>
        <v>3686374</v>
      </c>
      <c r="CM257" s="322">
        <f t="shared" si="317"/>
        <v>4107290</v>
      </c>
      <c r="CN257" s="444">
        <f>SUM(CB257:CM257)</f>
        <v>22837475</v>
      </c>
      <c r="CO257" s="321">
        <f t="shared" si="317"/>
        <v>3729057</v>
      </c>
      <c r="CP257" s="321">
        <f t="shared" si="317"/>
        <v>3770510</v>
      </c>
      <c r="CQ257" s="321">
        <f t="shared" si="317"/>
        <v>4600379</v>
      </c>
      <c r="CR257" s="321">
        <f t="shared" si="317"/>
        <v>4648491</v>
      </c>
      <c r="CS257" s="321">
        <f t="shared" si="317"/>
        <v>4721078</v>
      </c>
      <c r="CT257" s="321">
        <f t="shared" si="317"/>
        <v>4583906</v>
      </c>
      <c r="CU257" s="321">
        <f t="shared" si="317"/>
        <v>4808822</v>
      </c>
      <c r="CV257" s="321">
        <f t="shared" si="317"/>
        <v>5294213</v>
      </c>
      <c r="CW257" s="321">
        <f t="shared" si="317"/>
        <v>5182542</v>
      </c>
      <c r="CX257" s="321">
        <f t="shared" si="317"/>
        <v>5520288</v>
      </c>
      <c r="CY257" s="321">
        <f t="shared" si="317"/>
        <v>5385293</v>
      </c>
      <c r="CZ257" s="321">
        <f t="shared" si="317"/>
        <v>5392699</v>
      </c>
      <c r="DA257" s="432">
        <f t="shared" si="311"/>
        <v>57637278</v>
      </c>
      <c r="DB257" s="320">
        <f t="shared" si="317"/>
        <v>5139263</v>
      </c>
      <c r="DC257" s="321">
        <f t="shared" si="317"/>
        <v>4987091</v>
      </c>
      <c r="DD257" s="321">
        <f t="shared" si="317"/>
        <v>5695814</v>
      </c>
      <c r="DE257" s="321">
        <f t="shared" si="317"/>
        <v>5372079</v>
      </c>
      <c r="DF257" s="321">
        <f t="shared" si="317"/>
        <v>5765818</v>
      </c>
      <c r="DG257" s="321">
        <f t="shared" si="317"/>
        <v>5715085</v>
      </c>
      <c r="DH257" s="321">
        <f t="shared" si="317"/>
        <v>5650900</v>
      </c>
      <c r="DI257" s="321">
        <f t="shared" si="317"/>
        <v>6004538</v>
      </c>
      <c r="DJ257" s="321">
        <f t="shared" si="317"/>
        <v>6136100</v>
      </c>
      <c r="DK257" s="321">
        <f t="shared" si="317"/>
        <v>6497255</v>
      </c>
      <c r="DL257" s="321">
        <f t="shared" si="317"/>
        <v>6360545</v>
      </c>
      <c r="DM257" s="320">
        <f>SUM($CB257:$CL257)</f>
        <v>18730185</v>
      </c>
      <c r="DN257" s="388">
        <f>SUM($CO257:$CY257)</f>
        <v>52244579</v>
      </c>
      <c r="DO257" s="389">
        <f>SUM($DB257:$DL257)</f>
        <v>63324488</v>
      </c>
      <c r="DP257" s="543">
        <f t="shared" ref="DP257:DP258" si="318">((DO257/DN257)-1)*100</f>
        <v>21.207767795391753</v>
      </c>
      <c r="DQ257" s="267"/>
      <c r="DR257" s="266"/>
      <c r="DS257" s="268"/>
    </row>
    <row r="258" spans="1:123" ht="20.100000000000001" customHeight="1" thickBot="1" x14ac:dyDescent="0.3">
      <c r="A258" s="536"/>
      <c r="B258" s="627" t="s">
        <v>41</v>
      </c>
      <c r="C258" s="628"/>
      <c r="D258" s="155">
        <v>0</v>
      </c>
      <c r="E258" s="33">
        <v>0</v>
      </c>
      <c r="F258" s="33">
        <v>0</v>
      </c>
      <c r="G258" s="3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156">
        <v>0</v>
      </c>
      <c r="P258" s="370">
        <v>0</v>
      </c>
      <c r="Q258" s="155">
        <v>0</v>
      </c>
      <c r="R258" s="33">
        <v>0</v>
      </c>
      <c r="S258" s="33">
        <v>0</v>
      </c>
      <c r="T258" s="33">
        <v>0</v>
      </c>
      <c r="U258" s="33">
        <v>0</v>
      </c>
      <c r="V258" s="33">
        <v>0</v>
      </c>
      <c r="W258" s="33">
        <v>0</v>
      </c>
      <c r="X258" s="33">
        <v>0</v>
      </c>
      <c r="Y258" s="33">
        <v>0</v>
      </c>
      <c r="Z258" s="33">
        <v>0</v>
      </c>
      <c r="AA258" s="33">
        <v>0</v>
      </c>
      <c r="AB258" s="156">
        <v>0</v>
      </c>
      <c r="AC258" s="370">
        <v>0</v>
      </c>
      <c r="AD258" s="155">
        <v>0</v>
      </c>
      <c r="AE258" s="33">
        <v>0</v>
      </c>
      <c r="AF258" s="33">
        <v>0</v>
      </c>
      <c r="AG258" s="33">
        <v>0</v>
      </c>
      <c r="AH258" s="33">
        <v>0</v>
      </c>
      <c r="AI258" s="33">
        <v>0</v>
      </c>
      <c r="AJ258" s="33">
        <v>0</v>
      </c>
      <c r="AK258" s="33">
        <v>0</v>
      </c>
      <c r="AL258" s="33">
        <v>0</v>
      </c>
      <c r="AM258" s="33">
        <v>0</v>
      </c>
      <c r="AN258" s="33">
        <v>0</v>
      </c>
      <c r="AO258" s="156">
        <v>0</v>
      </c>
      <c r="AP258" s="33">
        <v>0</v>
      </c>
      <c r="AQ258" s="33">
        <v>0</v>
      </c>
      <c r="AR258" s="33">
        <v>0</v>
      </c>
      <c r="AS258" s="33">
        <v>0</v>
      </c>
      <c r="AT258" s="33">
        <v>0</v>
      </c>
      <c r="AU258" s="33">
        <v>0</v>
      </c>
      <c r="AV258" s="33">
        <v>0</v>
      </c>
      <c r="AW258" s="33">
        <v>0</v>
      </c>
      <c r="AX258" s="33">
        <v>0</v>
      </c>
      <c r="AY258" s="33">
        <v>0</v>
      </c>
      <c r="AZ258" s="33">
        <v>0</v>
      </c>
      <c r="BA258" s="33">
        <v>0</v>
      </c>
      <c r="BB258" s="155">
        <v>651</v>
      </c>
      <c r="BC258" s="33">
        <v>1844</v>
      </c>
      <c r="BD258" s="33">
        <v>20204</v>
      </c>
      <c r="BE258" s="33">
        <v>44893</v>
      </c>
      <c r="BF258" s="33">
        <v>9761</v>
      </c>
      <c r="BG258" s="33">
        <v>7964</v>
      </c>
      <c r="BH258" s="33">
        <v>42904</v>
      </c>
      <c r="BI258" s="33">
        <v>14694</v>
      </c>
      <c r="BJ258" s="33">
        <v>34754</v>
      </c>
      <c r="BK258" s="33">
        <v>34833</v>
      </c>
      <c r="BL258" s="33">
        <v>34933</v>
      </c>
      <c r="BM258" s="156">
        <v>38555</v>
      </c>
      <c r="BN258" s="437">
        <f>SUM(BB258:BM258)</f>
        <v>285990</v>
      </c>
      <c r="BO258" s="33">
        <v>60139</v>
      </c>
      <c r="BP258" s="33">
        <v>55757</v>
      </c>
      <c r="BQ258" s="33">
        <v>62410</v>
      </c>
      <c r="BR258" s="33">
        <v>82014</v>
      </c>
      <c r="BS258" s="33">
        <v>95928</v>
      </c>
      <c r="BT258" s="33">
        <v>108353</v>
      </c>
      <c r="BU258" s="33">
        <v>100197</v>
      </c>
      <c r="BV258" s="33">
        <v>73145</v>
      </c>
      <c r="BW258" s="33">
        <v>102905</v>
      </c>
      <c r="BX258" s="33">
        <v>135753</v>
      </c>
      <c r="BY258" s="33">
        <v>171908</v>
      </c>
      <c r="BZ258" s="33">
        <v>198947</v>
      </c>
      <c r="CA258" s="447">
        <f>SUM(BO258:BZ258)</f>
        <v>1247456</v>
      </c>
      <c r="CB258" s="155">
        <v>258997</v>
      </c>
      <c r="CC258" s="33">
        <v>209406</v>
      </c>
      <c r="CD258" s="33">
        <v>683304</v>
      </c>
      <c r="CE258" s="33">
        <v>1767071</v>
      </c>
      <c r="CF258" s="33">
        <v>1658794</v>
      </c>
      <c r="CG258" s="33">
        <v>1603651</v>
      </c>
      <c r="CH258" s="33">
        <v>1866108</v>
      </c>
      <c r="CI258" s="33">
        <v>2177083</v>
      </c>
      <c r="CJ258" s="33">
        <v>2138084</v>
      </c>
      <c r="CK258" s="33">
        <v>2681313</v>
      </c>
      <c r="CL258" s="33">
        <v>3686374</v>
      </c>
      <c r="CM258" s="156">
        <v>4107290</v>
      </c>
      <c r="CN258" s="397">
        <f t="shared" si="314"/>
        <v>22837475</v>
      </c>
      <c r="CO258" s="33">
        <v>3729057</v>
      </c>
      <c r="CP258" s="33">
        <v>3770510</v>
      </c>
      <c r="CQ258" s="33">
        <v>4600379</v>
      </c>
      <c r="CR258" s="33">
        <v>4648491</v>
      </c>
      <c r="CS258" s="33">
        <v>4721078</v>
      </c>
      <c r="CT258" s="33">
        <v>4583906</v>
      </c>
      <c r="CU258" s="33">
        <v>4808822</v>
      </c>
      <c r="CV258" s="33">
        <v>5294213</v>
      </c>
      <c r="CW258" s="33">
        <v>5182542</v>
      </c>
      <c r="CX258" s="33">
        <v>5520288</v>
      </c>
      <c r="CY258" s="33">
        <v>5385293</v>
      </c>
      <c r="CZ258" s="33">
        <v>5392699</v>
      </c>
      <c r="DA258" s="447">
        <f t="shared" si="311"/>
        <v>57637278</v>
      </c>
      <c r="DB258" s="155">
        <v>5139263</v>
      </c>
      <c r="DC258" s="33">
        <v>4987091</v>
      </c>
      <c r="DD258" s="33">
        <v>5695814</v>
      </c>
      <c r="DE258" s="33">
        <v>5372079</v>
      </c>
      <c r="DF258" s="33">
        <v>5765818</v>
      </c>
      <c r="DG258" s="33">
        <v>5715085</v>
      </c>
      <c r="DH258" s="33">
        <v>5650900</v>
      </c>
      <c r="DI258" s="33">
        <v>6004538</v>
      </c>
      <c r="DJ258" s="33">
        <v>6136100</v>
      </c>
      <c r="DK258" s="33">
        <v>6497255</v>
      </c>
      <c r="DL258" s="33">
        <v>6360545</v>
      </c>
      <c r="DM258" s="593">
        <f>SUM($CB258:$CL258)</f>
        <v>18730185</v>
      </c>
      <c r="DN258" s="566">
        <f>SUM($CO258:$CY258)</f>
        <v>52244579</v>
      </c>
      <c r="DO258" s="527">
        <f>SUM($DB258:$DL258)</f>
        <v>63324488</v>
      </c>
      <c r="DP258" s="366">
        <f t="shared" si="318"/>
        <v>21.207767795391753</v>
      </c>
      <c r="DQ258" s="267"/>
      <c r="DR258" s="266"/>
      <c r="DS258" s="268"/>
    </row>
    <row r="259" spans="1:123" ht="20.100000000000001" customHeight="1" x14ac:dyDescent="0.25">
      <c r="A259" s="536"/>
      <c r="B259" s="531" t="s">
        <v>196</v>
      </c>
      <c r="C259" s="545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11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11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26"/>
      <c r="DE259" s="26"/>
      <c r="DF259" s="26"/>
      <c r="DG259" s="26"/>
      <c r="DH259" s="26"/>
      <c r="DI259" s="26"/>
      <c r="DJ259" s="26"/>
      <c r="DK259" s="26"/>
      <c r="DL259" s="26"/>
      <c r="DM259" s="597"/>
      <c r="DN259" s="485"/>
      <c r="DO259" s="497"/>
      <c r="DP259" s="532"/>
      <c r="DQ259" s="267"/>
      <c r="DR259" s="266"/>
      <c r="DS259" s="268"/>
    </row>
    <row r="260" spans="1:123" ht="20.100000000000001" customHeight="1" x14ac:dyDescent="0.25">
      <c r="A260" s="536"/>
      <c r="B260" s="350" t="s">
        <v>225</v>
      </c>
      <c r="C260" s="610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80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80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597"/>
      <c r="DN260" s="485"/>
      <c r="DO260" s="485"/>
      <c r="DP260" s="530"/>
      <c r="DQ260" s="267"/>
      <c r="DR260" s="266"/>
      <c r="DS260" s="268"/>
    </row>
    <row r="261" spans="1:123" ht="20.100000000000001" customHeight="1" thickBot="1" x14ac:dyDescent="0.3">
      <c r="A261" s="536"/>
      <c r="B261" s="302" t="s">
        <v>227</v>
      </c>
      <c r="C261" s="302"/>
      <c r="D261" s="302"/>
      <c r="E261" s="302"/>
      <c r="F261" s="302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  <c r="BO261" s="394"/>
      <c r="BP261" s="73"/>
      <c r="BQ261" s="394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394"/>
      <c r="CC261" s="73"/>
      <c r="CD261" s="73"/>
      <c r="CE261" s="73"/>
      <c r="CF261" s="73"/>
      <c r="CG261" s="73"/>
      <c r="CH261" s="73"/>
      <c r="CI261" s="73"/>
      <c r="CJ261" s="394"/>
      <c r="CK261" s="73"/>
      <c r="CL261" s="394"/>
      <c r="CM261" s="73"/>
      <c r="CN261" s="73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3"/>
      <c r="DB261" s="73"/>
      <c r="DC261" s="73"/>
      <c r="DD261" s="73"/>
      <c r="DE261" s="73"/>
      <c r="DF261" s="73"/>
      <c r="DG261" s="73"/>
      <c r="DH261" s="73"/>
      <c r="DI261" s="73"/>
      <c r="DJ261" s="73"/>
      <c r="DK261" s="73"/>
      <c r="DL261" s="73"/>
      <c r="DM261" s="597"/>
      <c r="DN261" s="485"/>
      <c r="DO261" s="500"/>
      <c r="DP261" s="73"/>
      <c r="DQ261" s="267"/>
      <c r="DR261" s="266"/>
      <c r="DS261" s="268"/>
    </row>
    <row r="262" spans="1:123" ht="20.100000000000001" customHeight="1" thickBot="1" x14ac:dyDescent="0.35">
      <c r="A262" s="536"/>
      <c r="B262" s="325"/>
      <c r="C262" s="319" t="s">
        <v>111</v>
      </c>
      <c r="D262" s="320">
        <f>+D264+D266</f>
        <v>0</v>
      </c>
      <c r="E262" s="321">
        <f t="shared" ref="E262:BP262" si="319">+E264+E266</f>
        <v>0</v>
      </c>
      <c r="F262" s="321">
        <f t="shared" si="319"/>
        <v>0</v>
      </c>
      <c r="G262" s="321">
        <f t="shared" si="319"/>
        <v>0</v>
      </c>
      <c r="H262" s="321">
        <f t="shared" si="319"/>
        <v>0</v>
      </c>
      <c r="I262" s="321">
        <f t="shared" si="319"/>
        <v>0</v>
      </c>
      <c r="J262" s="321">
        <f t="shared" si="319"/>
        <v>0</v>
      </c>
      <c r="K262" s="321">
        <f t="shared" si="319"/>
        <v>0</v>
      </c>
      <c r="L262" s="321">
        <f t="shared" si="319"/>
        <v>0</v>
      </c>
      <c r="M262" s="321">
        <f t="shared" si="319"/>
        <v>0</v>
      </c>
      <c r="N262" s="321">
        <f t="shared" si="319"/>
        <v>0</v>
      </c>
      <c r="O262" s="322">
        <f t="shared" si="319"/>
        <v>0</v>
      </c>
      <c r="P262" s="320">
        <f t="shared" si="319"/>
        <v>0</v>
      </c>
      <c r="Q262" s="320">
        <f t="shared" si="319"/>
        <v>0</v>
      </c>
      <c r="R262" s="321">
        <f t="shared" si="319"/>
        <v>0</v>
      </c>
      <c r="S262" s="321">
        <f t="shared" si="319"/>
        <v>0</v>
      </c>
      <c r="T262" s="321">
        <f t="shared" si="319"/>
        <v>0</v>
      </c>
      <c r="U262" s="321">
        <f t="shared" si="319"/>
        <v>0</v>
      </c>
      <c r="V262" s="321">
        <f t="shared" si="319"/>
        <v>0</v>
      </c>
      <c r="W262" s="321">
        <f t="shared" si="319"/>
        <v>0</v>
      </c>
      <c r="X262" s="321">
        <f t="shared" si="319"/>
        <v>0</v>
      </c>
      <c r="Y262" s="321">
        <f t="shared" si="319"/>
        <v>0</v>
      </c>
      <c r="Z262" s="321">
        <f t="shared" si="319"/>
        <v>0</v>
      </c>
      <c r="AA262" s="321">
        <f t="shared" si="319"/>
        <v>0</v>
      </c>
      <c r="AB262" s="322">
        <f t="shared" si="319"/>
        <v>0</v>
      </c>
      <c r="AC262" s="320">
        <f t="shared" si="319"/>
        <v>0</v>
      </c>
      <c r="AD262" s="320">
        <f t="shared" si="319"/>
        <v>0.87403881119999993</v>
      </c>
      <c r="AE262" s="321">
        <f t="shared" si="319"/>
        <v>1.0776449568000002</v>
      </c>
      <c r="AF262" s="321">
        <f t="shared" si="319"/>
        <v>0.95944468000000016</v>
      </c>
      <c r="AG262" s="321">
        <f t="shared" si="319"/>
        <v>0.6287037404000001</v>
      </c>
      <c r="AH262" s="321">
        <f t="shared" si="319"/>
        <v>1.2088867267999999</v>
      </c>
      <c r="AI262" s="321">
        <f t="shared" si="319"/>
        <v>0.84961326680000004</v>
      </c>
      <c r="AJ262" s="321">
        <f t="shared" si="319"/>
        <v>0.8230551291999999</v>
      </c>
      <c r="AK262" s="321">
        <f t="shared" si="319"/>
        <v>1.3508098933999999</v>
      </c>
      <c r="AL262" s="321">
        <f t="shared" si="319"/>
        <v>1.3823038358000002</v>
      </c>
      <c r="AM262" s="321">
        <f t="shared" si="319"/>
        <v>1.4964423914</v>
      </c>
      <c r="AN262" s="321">
        <f t="shared" si="319"/>
        <v>1.0667226507999998</v>
      </c>
      <c r="AO262" s="322">
        <f t="shared" si="319"/>
        <v>1.2827902137999998</v>
      </c>
      <c r="AP262" s="320">
        <f t="shared" si="319"/>
        <v>0.69741129639999999</v>
      </c>
      <c r="AQ262" s="321">
        <f t="shared" si="319"/>
        <v>1.1283298803999999</v>
      </c>
      <c r="AR262" s="321">
        <f t="shared" si="319"/>
        <v>1.3297095189999999</v>
      </c>
      <c r="AS262" s="321">
        <f t="shared" si="319"/>
        <v>1.0871835882000001</v>
      </c>
      <c r="AT262" s="321">
        <f t="shared" si="319"/>
        <v>1.6594828624</v>
      </c>
      <c r="AU262" s="321">
        <f t="shared" si="319"/>
        <v>1.4676268204</v>
      </c>
      <c r="AV262" s="321">
        <f t="shared" si="319"/>
        <v>1.3540096805999999</v>
      </c>
      <c r="AW262" s="321">
        <f t="shared" si="319"/>
        <v>1.3788728433999999</v>
      </c>
      <c r="AX262" s="321">
        <f t="shared" si="319"/>
        <v>1.2029844861999999</v>
      </c>
      <c r="AY262" s="321">
        <f t="shared" si="319"/>
        <v>1.1557648117999999</v>
      </c>
      <c r="AZ262" s="321">
        <f t="shared" si="319"/>
        <v>1.3942072995999999</v>
      </c>
      <c r="BA262" s="322">
        <f t="shared" si="319"/>
        <v>1.4049737456</v>
      </c>
      <c r="BB262" s="320">
        <f t="shared" si="319"/>
        <v>0.91234810880000006</v>
      </c>
      <c r="BC262" s="321">
        <f t="shared" si="319"/>
        <v>1.1125488476000001</v>
      </c>
      <c r="BD262" s="321">
        <f t="shared" si="319"/>
        <v>1.1985386882</v>
      </c>
      <c r="BE262" s="321">
        <f t="shared" si="319"/>
        <v>1.1754492495999997</v>
      </c>
      <c r="BF262" s="321">
        <f t="shared" si="319"/>
        <v>1.0131006786000001</v>
      </c>
      <c r="BG262" s="321">
        <f t="shared" si="319"/>
        <v>1.0261305654000001</v>
      </c>
      <c r="BH262" s="321">
        <f t="shared" si="319"/>
        <v>1.3152332902000001</v>
      </c>
      <c r="BI262" s="321">
        <f t="shared" si="319"/>
        <v>1.0149636756</v>
      </c>
      <c r="BJ262" s="321">
        <f t="shared" si="319"/>
        <v>1.339915634</v>
      </c>
      <c r="BK262" s="321">
        <f t="shared" si="319"/>
        <v>1.035755658</v>
      </c>
      <c r="BL262" s="321">
        <f t="shared" si="319"/>
        <v>1.0765648891999999</v>
      </c>
      <c r="BM262" s="322">
        <f t="shared" si="319"/>
        <v>1.0352121014</v>
      </c>
      <c r="BN262" s="320">
        <f t="shared" si="319"/>
        <v>13.255761386600001</v>
      </c>
      <c r="BO262" s="320">
        <f t="shared" si="319"/>
        <v>0.93207215759999984</v>
      </c>
      <c r="BP262" s="321">
        <f t="shared" si="319"/>
        <v>1.0276268958000001</v>
      </c>
      <c r="BQ262" s="321">
        <f t="shared" ref="BQ262:CL262" si="320">+BQ264+BQ266</f>
        <v>1.021065833</v>
      </c>
      <c r="BR262" s="321">
        <f t="shared" si="320"/>
        <v>1.0832159299999999</v>
      </c>
      <c r="BS262" s="321">
        <f t="shared" si="320"/>
        <v>1.0044019799999999</v>
      </c>
      <c r="BT262" s="321">
        <f t="shared" si="320"/>
        <v>1.0454988279999999</v>
      </c>
      <c r="BU262" s="321">
        <f t="shared" si="320"/>
        <v>1.04959114</v>
      </c>
      <c r="BV262" s="321">
        <f t="shared" si="320"/>
        <v>0.97754619899999984</v>
      </c>
      <c r="BW262" s="321">
        <f t="shared" si="320"/>
        <v>1.0455416</v>
      </c>
      <c r="BX262" s="321">
        <f t="shared" si="320"/>
        <v>1.0753972979999999</v>
      </c>
      <c r="BY262" s="321">
        <f t="shared" si="320"/>
        <v>0.83387288479999988</v>
      </c>
      <c r="BZ262" s="321">
        <f t="shared" si="320"/>
        <v>0.79664259999999998</v>
      </c>
      <c r="CA262" s="432">
        <f>SUM(BO262:BZ262)</f>
        <v>11.892473346200001</v>
      </c>
      <c r="CB262" s="320">
        <f t="shared" si="320"/>
        <v>0.75260452560000002</v>
      </c>
      <c r="CC262" s="321">
        <f t="shared" si="320"/>
        <v>0.71112752999999995</v>
      </c>
      <c r="CD262" s="321">
        <f t="shared" si="320"/>
        <v>0.90143702000000014</v>
      </c>
      <c r="CE262" s="321">
        <f t="shared" si="320"/>
        <v>0.7447913599999999</v>
      </c>
      <c r="CF262" s="321">
        <f t="shared" si="320"/>
        <v>0.72425132999999997</v>
      </c>
      <c r="CG262" s="321">
        <f t="shared" si="320"/>
        <v>0.90558932680000004</v>
      </c>
      <c r="CH262" s="321">
        <f t="shared" si="320"/>
        <v>0.95631778999999995</v>
      </c>
      <c r="CI262" s="321">
        <f t="shared" si="320"/>
        <v>0.70330887419999988</v>
      </c>
      <c r="CJ262" s="321">
        <f t="shared" si="320"/>
        <v>0.77699208480000004</v>
      </c>
      <c r="CK262" s="321">
        <f t="shared" si="320"/>
        <v>0.95044687999999988</v>
      </c>
      <c r="CL262" s="321">
        <f t="shared" si="320"/>
        <v>0.67757381359999991</v>
      </c>
      <c r="CM262" s="322">
        <f t="shared" ref="CM262:DJ262" si="321">+CM264+CM266</f>
        <v>0.62711019999999984</v>
      </c>
      <c r="CN262" s="444">
        <f>SUM(CB262:CM262)</f>
        <v>9.4315507350000001</v>
      </c>
      <c r="CO262" s="321">
        <f t="shared" si="321"/>
        <v>0.36704177000000004</v>
      </c>
      <c r="CP262" s="321">
        <f t="shared" si="321"/>
        <v>0.48289807000000001</v>
      </c>
      <c r="CQ262" s="321">
        <f t="shared" si="321"/>
        <v>0.63317511000000004</v>
      </c>
      <c r="CR262" s="321">
        <f t="shared" si="321"/>
        <v>0.75009468999999995</v>
      </c>
      <c r="CS262" s="321">
        <f t="shared" si="321"/>
        <v>0.68244128000000004</v>
      </c>
      <c r="CT262" s="321">
        <f t="shared" si="321"/>
        <v>0.69781477000000003</v>
      </c>
      <c r="CU262" s="321">
        <f t="shared" si="321"/>
        <v>0.61809274999999997</v>
      </c>
      <c r="CV262" s="321">
        <f t="shared" si="321"/>
        <v>0.61446772999999999</v>
      </c>
      <c r="CW262" s="321">
        <f t="shared" si="321"/>
        <v>0.68033306999999998</v>
      </c>
      <c r="CX262" s="321">
        <f t="shared" si="321"/>
        <v>0.81207299000000011</v>
      </c>
      <c r="CY262" s="321">
        <f t="shared" si="321"/>
        <v>0.45743369100000003</v>
      </c>
      <c r="CZ262" s="321">
        <f t="shared" si="321"/>
        <v>0.54754138000000008</v>
      </c>
      <c r="DA262" s="432">
        <f>SUM(CO262:CZ262)</f>
        <v>7.3434073010000001</v>
      </c>
      <c r="DB262" s="320">
        <f t="shared" si="321"/>
        <v>0.49108364999999998</v>
      </c>
      <c r="DC262" s="321">
        <f t="shared" si="321"/>
        <v>0.36135612</v>
      </c>
      <c r="DD262" s="321">
        <f t="shared" si="321"/>
        <v>0.40434450999999999</v>
      </c>
      <c r="DE262" s="321">
        <f t="shared" si="321"/>
        <v>0.25115175000000001</v>
      </c>
      <c r="DF262" s="321">
        <f t="shared" si="321"/>
        <v>0.34119826000000003</v>
      </c>
      <c r="DG262" s="321">
        <f t="shared" si="321"/>
        <v>0.33421557000000002</v>
      </c>
      <c r="DH262" s="321">
        <f t="shared" si="321"/>
        <v>0.44601446760000002</v>
      </c>
      <c r="DI262" s="321">
        <f t="shared" si="321"/>
        <v>0.4353151562</v>
      </c>
      <c r="DJ262" s="321">
        <f t="shared" si="321"/>
        <v>0.32604654</v>
      </c>
      <c r="DK262" s="321">
        <f t="shared" ref="DK262:DL262" si="322">+DK264+DK266</f>
        <v>0.11513561999999999</v>
      </c>
      <c r="DL262" s="321">
        <f t="shared" si="322"/>
        <v>0</v>
      </c>
      <c r="DM262" s="320">
        <f>SUM($CB262:$CL262)</f>
        <v>8.8044405349999995</v>
      </c>
      <c r="DN262" s="388">
        <f>SUM($CO262:$CY262)</f>
        <v>6.7958659209999999</v>
      </c>
      <c r="DO262" s="389">
        <f>SUM($DB262:$DL262)</f>
        <v>3.5058616438000003</v>
      </c>
      <c r="DP262" s="543">
        <f t="shared" ref="DP262" si="323">((DO262/DN262)-1)*100</f>
        <v>-48.411847959411794</v>
      </c>
      <c r="DQ262" s="267"/>
      <c r="DR262" s="266"/>
      <c r="DS262" s="268"/>
    </row>
    <row r="263" spans="1:123" ht="20.100000000000001" customHeight="1" x14ac:dyDescent="0.25">
      <c r="A263" s="536"/>
      <c r="B263" s="48" t="s">
        <v>162</v>
      </c>
      <c r="C263" s="70"/>
      <c r="D263" s="71"/>
      <c r="E263" s="72"/>
      <c r="F263" s="72"/>
      <c r="G263" s="73"/>
      <c r="H263" s="73"/>
      <c r="I263" s="73"/>
      <c r="J263" s="73"/>
      <c r="K263" s="73"/>
      <c r="L263" s="73"/>
      <c r="M263" s="73"/>
      <c r="N263" s="73"/>
      <c r="O263" s="317"/>
      <c r="P263" s="104"/>
      <c r="Q263" s="139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317"/>
      <c r="AC263" s="73"/>
      <c r="AD263" s="139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317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139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317"/>
      <c r="BN263" s="74"/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4"/>
      <c r="CB263" s="139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317"/>
      <c r="CN263" s="74"/>
      <c r="CO263" s="73"/>
      <c r="CP263" s="73"/>
      <c r="CQ263" s="73"/>
      <c r="CR263" s="73"/>
      <c r="CS263" s="73"/>
      <c r="CT263" s="73"/>
      <c r="CU263" s="73"/>
      <c r="CV263" s="73"/>
      <c r="CW263" s="73"/>
      <c r="CX263" s="73"/>
      <c r="CY263" s="73"/>
      <c r="CZ263" s="73"/>
      <c r="DA263" s="74"/>
      <c r="DB263" s="139"/>
      <c r="DC263" s="73"/>
      <c r="DD263" s="73"/>
      <c r="DE263" s="73"/>
      <c r="DF263" s="73"/>
      <c r="DG263" s="73"/>
      <c r="DH263" s="73"/>
      <c r="DI263" s="73"/>
      <c r="DJ263" s="73"/>
      <c r="DK263" s="73"/>
      <c r="DL263" s="73"/>
      <c r="DM263" s="596"/>
      <c r="DN263" s="497"/>
      <c r="DO263" s="499"/>
      <c r="DP263" s="74"/>
      <c r="DQ263" s="267"/>
      <c r="DR263" s="266"/>
      <c r="DS263" s="268"/>
    </row>
    <row r="264" spans="1:123" ht="20.100000000000001" customHeight="1" thickBot="1" x14ac:dyDescent="0.3">
      <c r="A264" s="536"/>
      <c r="B264" s="617" t="s">
        <v>49</v>
      </c>
      <c r="C264" s="618"/>
      <c r="D264" s="46">
        <v>0</v>
      </c>
      <c r="E264" s="32">
        <v>0</v>
      </c>
      <c r="F264" s="32">
        <v>0</v>
      </c>
      <c r="G264" s="32">
        <v>0</v>
      </c>
      <c r="H264" s="32">
        <v>0</v>
      </c>
      <c r="I264" s="32">
        <v>0</v>
      </c>
      <c r="J264" s="32">
        <v>0</v>
      </c>
      <c r="K264" s="32">
        <v>0</v>
      </c>
      <c r="L264" s="32">
        <v>0</v>
      </c>
      <c r="M264" s="32">
        <v>0</v>
      </c>
      <c r="N264" s="32">
        <v>0</v>
      </c>
      <c r="O264" s="47">
        <v>0</v>
      </c>
      <c r="P264" s="24">
        <f>SUM(D264:O264)</f>
        <v>0</v>
      </c>
      <c r="Q264" s="46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47">
        <v>0</v>
      </c>
      <c r="AC264" s="24">
        <f>SUM(Q264:AB264)</f>
        <v>0</v>
      </c>
      <c r="AD264" s="46">
        <v>0.64459560999999999</v>
      </c>
      <c r="AE264" s="32">
        <v>0.84254114000000013</v>
      </c>
      <c r="AF264" s="32">
        <v>0.78318211000000015</v>
      </c>
      <c r="AG264" s="32">
        <v>0.49393975000000007</v>
      </c>
      <c r="AH264" s="32">
        <v>0.89569405999999996</v>
      </c>
      <c r="AI264" s="32">
        <v>0.70143451000000001</v>
      </c>
      <c r="AJ264" s="32">
        <v>0.66885687999999988</v>
      </c>
      <c r="AK264" s="32">
        <v>1.14853085</v>
      </c>
      <c r="AL264" s="32">
        <v>1.2233265600000001</v>
      </c>
      <c r="AM264" s="32">
        <v>1.2551831200000001</v>
      </c>
      <c r="AN264" s="32">
        <v>0.93701870999999992</v>
      </c>
      <c r="AO264" s="47">
        <v>1.0979589699999999</v>
      </c>
      <c r="AP264" s="32">
        <v>0.58907310000000002</v>
      </c>
      <c r="AQ264" s="32">
        <v>0.97265836999999999</v>
      </c>
      <c r="AR264" s="32">
        <v>1.1167740899999998</v>
      </c>
      <c r="AS264" s="32">
        <v>0.9920500000000001</v>
      </c>
      <c r="AT264" s="32">
        <v>1.2801602599999999</v>
      </c>
      <c r="AU264" s="32">
        <v>1.14397449</v>
      </c>
      <c r="AV264" s="32">
        <v>1.2589835199999999</v>
      </c>
      <c r="AW264" s="32">
        <v>1.2440107999999999</v>
      </c>
      <c r="AX264" s="32">
        <v>1.0666682599999999</v>
      </c>
      <c r="AY264" s="32">
        <v>1.01486638</v>
      </c>
      <c r="AZ264" s="32">
        <v>1.2204032999999999</v>
      </c>
      <c r="BA264" s="32">
        <v>1.2678117499999999</v>
      </c>
      <c r="BB264" s="46">
        <v>0.77586443000000005</v>
      </c>
      <c r="BC264" s="32">
        <v>0.96921834000000007</v>
      </c>
      <c r="BD264" s="32">
        <v>1.13989001</v>
      </c>
      <c r="BE264" s="32">
        <v>1.1388555399999998</v>
      </c>
      <c r="BF264" s="32">
        <v>0.94039833000000006</v>
      </c>
      <c r="BG264" s="32">
        <v>0.95665324000000007</v>
      </c>
      <c r="BH264" s="32">
        <v>1.2190247400000001</v>
      </c>
      <c r="BI264" s="32">
        <v>0.98276311000000005</v>
      </c>
      <c r="BJ264" s="32">
        <v>1.2093842399999999</v>
      </c>
      <c r="BK264" s="32">
        <v>0.98111369999999998</v>
      </c>
      <c r="BL264" s="32">
        <v>1.0225340199999999</v>
      </c>
      <c r="BM264" s="47">
        <v>0.98850586000000007</v>
      </c>
      <c r="BN264" s="437">
        <f>SUM(BB264:BM264)</f>
        <v>12.324205560000001</v>
      </c>
      <c r="BO264" s="32">
        <v>0.89980161999999986</v>
      </c>
      <c r="BP264" s="32">
        <v>0.9554492</v>
      </c>
      <c r="BQ264" s="32">
        <v>0.96716647</v>
      </c>
      <c r="BR264" s="32">
        <v>0.99954451</v>
      </c>
      <c r="BS264" s="32">
        <v>0.88266441999999989</v>
      </c>
      <c r="BT264" s="32">
        <v>0.96109133000000002</v>
      </c>
      <c r="BU264" s="32">
        <v>0.96559729999999999</v>
      </c>
      <c r="BV264" s="32">
        <v>0.93636801999999986</v>
      </c>
      <c r="BW264" s="32">
        <v>1.00247452</v>
      </c>
      <c r="BX264" s="32">
        <v>1.06020377</v>
      </c>
      <c r="BY264" s="32">
        <v>0.79494114999999987</v>
      </c>
      <c r="BZ264" s="32">
        <v>0.76693880000000003</v>
      </c>
      <c r="CA264" s="437">
        <f>SUM(BO264:BZ264)</f>
        <v>11.192241109999999</v>
      </c>
      <c r="CB264" s="46">
        <v>0.68961971</v>
      </c>
      <c r="CC264" s="32">
        <v>0.70203116999999993</v>
      </c>
      <c r="CD264" s="32">
        <v>0.81766270000000008</v>
      </c>
      <c r="CE264" s="32">
        <v>0.72695535999999994</v>
      </c>
      <c r="CF264" s="32">
        <v>0.71876332999999992</v>
      </c>
      <c r="CG264" s="32">
        <v>0.78074843999999999</v>
      </c>
      <c r="CH264" s="32">
        <v>0.83211062999999996</v>
      </c>
      <c r="CI264" s="32">
        <v>0.67012382999999986</v>
      </c>
      <c r="CJ264" s="32">
        <v>0.76651906000000003</v>
      </c>
      <c r="CK264" s="32">
        <v>0.83332609999999985</v>
      </c>
      <c r="CL264" s="32">
        <v>0.64712048999999994</v>
      </c>
      <c r="CM264" s="47">
        <v>0.56550739999999988</v>
      </c>
      <c r="CN264" s="397">
        <f t="shared" ref="CN264:CN269" si="324">SUM(CB264:CM264)</f>
        <v>8.7504882199999994</v>
      </c>
      <c r="CO264" s="32">
        <v>0.34577577000000004</v>
      </c>
      <c r="CP264" s="32">
        <f>480154.07/1000000</f>
        <v>0.48015406999999999</v>
      </c>
      <c r="CQ264" s="32">
        <f>612595.11/1000000</f>
        <v>0.61259511</v>
      </c>
      <c r="CR264" s="32">
        <f>741862.69/1000000</f>
        <v>0.74186268999999994</v>
      </c>
      <c r="CS264" s="32">
        <f>677639.28/1000000</f>
        <v>0.67763928000000007</v>
      </c>
      <c r="CT264" s="32">
        <f>695413.77/1000000</f>
        <v>0.69541377000000004</v>
      </c>
      <c r="CU264" s="32">
        <f>615074.35/1000000</f>
        <v>0.61507434999999999</v>
      </c>
      <c r="CV264" s="32">
        <f>612958.53/1000000</f>
        <v>0.61295853</v>
      </c>
      <c r="CW264" s="32">
        <f>673816.07/1000000</f>
        <v>0.67381606999999999</v>
      </c>
      <c r="CX264" s="32">
        <f>766776.41/1000000</f>
        <v>0.76677641000000007</v>
      </c>
      <c r="CY264" s="32">
        <f>447010.95/1000000</f>
        <v>0.44701095000000002</v>
      </c>
      <c r="CZ264" s="32">
        <f>535536.38/1000000</f>
        <v>0.53553638000000003</v>
      </c>
      <c r="DA264" s="437">
        <f>SUM(CO264:CZ264)</f>
        <v>7.2046133800000014</v>
      </c>
      <c r="DB264" s="46">
        <f>486761.85/1000000</f>
        <v>0.48676185</v>
      </c>
      <c r="DC264" s="32">
        <f>357240.12/1000000</f>
        <v>0.35724011999999999</v>
      </c>
      <c r="DD264" s="32">
        <f>399816.91/1000000</f>
        <v>0.39981690999999997</v>
      </c>
      <c r="DE264" s="32">
        <f>249093.75/1000000</f>
        <v>0.24909375</v>
      </c>
      <c r="DF264" s="32">
        <v>0.33893446000000005</v>
      </c>
      <c r="DG264" s="32">
        <v>0.32992807000000002</v>
      </c>
      <c r="DH264" s="32">
        <f>434049.53/1000000</f>
        <v>0.43404953000000002</v>
      </c>
      <c r="DI264" s="32">
        <f>419549.71/1000000</f>
        <v>0.41954971000000002</v>
      </c>
      <c r="DJ264" s="32">
        <f>313012.54/1000000</f>
        <v>0.31301254000000001</v>
      </c>
      <c r="DK264" s="244">
        <f>113832.22/1000000</f>
        <v>0.11383222</v>
      </c>
      <c r="DL264" s="244">
        <v>0</v>
      </c>
      <c r="DM264" s="594">
        <f>SUM($CB264:$CL264)</f>
        <v>8.1849808199999998</v>
      </c>
      <c r="DN264" s="500">
        <f>SUM($CO264:$CY264)</f>
        <v>6.6690770000000015</v>
      </c>
      <c r="DO264" s="503">
        <f>SUM($DB264:$DL264)</f>
        <v>3.4422191600000005</v>
      </c>
      <c r="DP264" s="359">
        <f t="shared" ref="DP264:DP269" si="325">((DO264/DN264)-1)*100</f>
        <v>-48.385373868077998</v>
      </c>
      <c r="DQ264" s="267"/>
      <c r="DR264" s="266"/>
      <c r="DS264" s="268"/>
    </row>
    <row r="265" spans="1:123" ht="20.100000000000001" customHeight="1" x14ac:dyDescent="0.25">
      <c r="A265" s="536"/>
      <c r="B265" s="28" t="s">
        <v>59</v>
      </c>
      <c r="C265" s="19"/>
      <c r="D265" s="52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76"/>
      <c r="P265" s="80"/>
      <c r="Q265" s="52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76"/>
      <c r="AC265" s="80"/>
      <c r="AD265" s="52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7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52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76"/>
      <c r="BN265" s="443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443"/>
      <c r="CB265" s="52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76"/>
      <c r="CN265" s="443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443"/>
      <c r="DB265" s="52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596"/>
      <c r="DN265" s="497"/>
      <c r="DO265" s="499"/>
      <c r="DP265" s="360"/>
      <c r="DQ265" s="267"/>
      <c r="DR265" s="266"/>
      <c r="DS265" s="268"/>
    </row>
    <row r="266" spans="1:123" ht="20.100000000000001" customHeight="1" thickBot="1" x14ac:dyDescent="0.3">
      <c r="A266" s="536"/>
      <c r="B266" s="617" t="s">
        <v>49</v>
      </c>
      <c r="C266" s="619"/>
      <c r="D266" s="52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6">
        <v>0</v>
      </c>
      <c r="L266" s="26">
        <v>0</v>
      </c>
      <c r="M266" s="26">
        <v>0</v>
      </c>
      <c r="N266" s="26">
        <v>0</v>
      </c>
      <c r="O266" s="76">
        <v>0</v>
      </c>
      <c r="P266" s="24">
        <f>SUM(D266:O266)</f>
        <v>0</v>
      </c>
      <c r="Q266" s="52">
        <v>0</v>
      </c>
      <c r="R266" s="26">
        <v>0</v>
      </c>
      <c r="S266" s="26">
        <v>0</v>
      </c>
      <c r="T266" s="26">
        <v>0</v>
      </c>
      <c r="U266" s="26">
        <v>0</v>
      </c>
      <c r="V266" s="26">
        <v>0</v>
      </c>
      <c r="W266" s="26">
        <v>0</v>
      </c>
      <c r="X266" s="26">
        <v>0</v>
      </c>
      <c r="Y266" s="26">
        <v>0</v>
      </c>
      <c r="Z266" s="26">
        <v>0</v>
      </c>
      <c r="AA266" s="26">
        <v>0</v>
      </c>
      <c r="AB266" s="76">
        <v>0</v>
      </c>
      <c r="AC266" s="24">
        <f>SUM(Q266:AB266)</f>
        <v>0</v>
      </c>
      <c r="AD266" s="52">
        <v>0.22944320119999997</v>
      </c>
      <c r="AE266" s="26">
        <v>0.2351038168</v>
      </c>
      <c r="AF266" s="26">
        <v>0.17626257000000001</v>
      </c>
      <c r="AG266" s="26">
        <v>0.13476399040000001</v>
      </c>
      <c r="AH266" s="26">
        <v>0.31319266680000002</v>
      </c>
      <c r="AI266" s="26">
        <v>0.14817875680000003</v>
      </c>
      <c r="AJ266" s="26">
        <v>0.1541982492</v>
      </c>
      <c r="AK266" s="26">
        <v>0.2022790434</v>
      </c>
      <c r="AL266" s="26">
        <v>0.15897727580000001</v>
      </c>
      <c r="AM266" s="26">
        <v>0.2412592714</v>
      </c>
      <c r="AN266" s="26">
        <v>0.1297039408</v>
      </c>
      <c r="AO266" s="76">
        <v>0.18483124379999999</v>
      </c>
      <c r="AP266" s="26">
        <v>0.1083381964</v>
      </c>
      <c r="AQ266" s="26">
        <v>0.15567151039999999</v>
      </c>
      <c r="AR266" s="26">
        <v>0.21293542900000001</v>
      </c>
      <c r="AS266" s="26">
        <v>9.5133588200000008E-2</v>
      </c>
      <c r="AT266" s="26">
        <v>0.37932260239999999</v>
      </c>
      <c r="AU266" s="26">
        <v>0.32365233040000002</v>
      </c>
      <c r="AV266" s="26">
        <v>9.5026160600000006E-2</v>
      </c>
      <c r="AW266" s="26">
        <v>0.13486204340000002</v>
      </c>
      <c r="AX266" s="26">
        <v>0.13631622620000003</v>
      </c>
      <c r="AY266" s="26">
        <v>0.1408984318</v>
      </c>
      <c r="AZ266" s="26">
        <v>0.17380399959999998</v>
      </c>
      <c r="BA266" s="26">
        <v>0.13716199560000003</v>
      </c>
      <c r="BB266" s="52">
        <v>0.13648367880000001</v>
      </c>
      <c r="BC266" s="26">
        <v>0.14333050760000002</v>
      </c>
      <c r="BD266" s="26">
        <v>5.8648678199999991E-2</v>
      </c>
      <c r="BE266" s="26">
        <v>3.659370960000001E-2</v>
      </c>
      <c r="BF266" s="26">
        <v>7.2702348600000008E-2</v>
      </c>
      <c r="BG266" s="26">
        <v>6.9477325399999998E-2</v>
      </c>
      <c r="BH266" s="26">
        <v>9.6208550199999993E-2</v>
      </c>
      <c r="BI266" s="26">
        <v>3.2200565600000002E-2</v>
      </c>
      <c r="BJ266" s="26">
        <v>0.13053139400000002</v>
      </c>
      <c r="BK266" s="26">
        <v>5.4641958000000004E-2</v>
      </c>
      <c r="BL266" s="26">
        <v>5.4030869199999998E-2</v>
      </c>
      <c r="BM266" s="76">
        <v>4.6706241400000001E-2</v>
      </c>
      <c r="BN266" s="437">
        <f>SUM(BB266:BM266)</f>
        <v>0.93155582660000003</v>
      </c>
      <c r="BO266" s="26">
        <v>3.2270537600000003E-2</v>
      </c>
      <c r="BP266" s="26">
        <v>7.2177695799999997E-2</v>
      </c>
      <c r="BQ266" s="26">
        <v>5.3899363000000006E-2</v>
      </c>
      <c r="BR266" s="26">
        <v>8.3671419999999996E-2</v>
      </c>
      <c r="BS266" s="26">
        <v>0.12173756000000001</v>
      </c>
      <c r="BT266" s="26">
        <v>8.4407497999999997E-2</v>
      </c>
      <c r="BU266" s="26">
        <v>8.3993840000000014E-2</v>
      </c>
      <c r="BV266" s="26">
        <v>4.1178178999999995E-2</v>
      </c>
      <c r="BW266" s="26">
        <v>4.3067080000000001E-2</v>
      </c>
      <c r="BX266" s="26">
        <v>1.5193528000000001E-2</v>
      </c>
      <c r="BY266" s="26">
        <v>3.8931734800000006E-2</v>
      </c>
      <c r="BZ266" s="26">
        <v>2.9703800000000002E-2</v>
      </c>
      <c r="CA266" s="437">
        <f>SUM(BO266:BZ266)</f>
        <v>0.70023223619999997</v>
      </c>
      <c r="CB266" s="52">
        <v>6.2984815600000008E-2</v>
      </c>
      <c r="CC266" s="26">
        <v>9.0963600000000013E-3</v>
      </c>
      <c r="CD266" s="26">
        <v>8.3774320000000013E-2</v>
      </c>
      <c r="CE266" s="26">
        <v>1.7836000000000001E-2</v>
      </c>
      <c r="CF266" s="26">
        <v>5.4879999999999998E-3</v>
      </c>
      <c r="CG266" s="26">
        <v>0.12484088680000001</v>
      </c>
      <c r="CH266" s="26">
        <v>0.12420716</v>
      </c>
      <c r="CI266" s="26">
        <v>3.3185044200000006E-2</v>
      </c>
      <c r="CJ266" s="26">
        <v>1.0473024800000001E-2</v>
      </c>
      <c r="CK266" s="26">
        <v>0.11712077999999999</v>
      </c>
      <c r="CL266" s="26">
        <v>3.0453323600000002E-2</v>
      </c>
      <c r="CM266" s="76">
        <v>6.1602800000000006E-2</v>
      </c>
      <c r="CN266" s="433">
        <f t="shared" si="324"/>
        <v>0.68106251499999992</v>
      </c>
      <c r="CO266" s="26">
        <v>2.1266E-2</v>
      </c>
      <c r="CP266" s="26">
        <f>2744/1000000</f>
        <v>2.7439999999999999E-3</v>
      </c>
      <c r="CQ266" s="26">
        <f>20580/1000000</f>
        <v>2.0580000000000001E-2</v>
      </c>
      <c r="CR266" s="26">
        <f>8232/1000000</f>
        <v>8.2319999999999997E-3</v>
      </c>
      <c r="CS266" s="26">
        <f>4802/1000000</f>
        <v>4.8019999999999998E-3</v>
      </c>
      <c r="CT266" s="26">
        <f>2401/1000000</f>
        <v>2.4009999999999999E-3</v>
      </c>
      <c r="CU266" s="26">
        <f>3018.4/1000000</f>
        <v>3.0184000000000001E-3</v>
      </c>
      <c r="CV266" s="32">
        <f>1509.2/1000000</f>
        <v>1.5092E-3</v>
      </c>
      <c r="CW266" s="32">
        <f>6517/1000000</f>
        <v>6.5170000000000002E-3</v>
      </c>
      <c r="CX266" s="32">
        <f>45296.58/1000000</f>
        <v>4.5296580000000003E-2</v>
      </c>
      <c r="CY266" s="32">
        <f>10422.741/1000000</f>
        <v>1.0422740999999999E-2</v>
      </c>
      <c r="CZ266" s="32">
        <f>12005/1000000</f>
        <v>1.2005E-2</v>
      </c>
      <c r="DA266" s="437">
        <f>SUM(CO266:CZ266)</f>
        <v>0.13879392099999999</v>
      </c>
      <c r="DB266" s="46">
        <f>4321.8/1000000</f>
        <v>4.3217999999999998E-3</v>
      </c>
      <c r="DC266" s="32">
        <f>4116/1000000</f>
        <v>4.1159999999999999E-3</v>
      </c>
      <c r="DD266" s="32">
        <f>4527.6/1000000</f>
        <v>4.5276000000000005E-3</v>
      </c>
      <c r="DE266" s="32">
        <f>2058/1000000</f>
        <v>2.0579999999999999E-3</v>
      </c>
      <c r="DF266" s="32">
        <v>2.2638000000000003E-3</v>
      </c>
      <c r="DG266" s="32">
        <v>4.2874999999999996E-3</v>
      </c>
      <c r="DH266" s="32">
        <f>11964.9376/1000000</f>
        <v>1.1964937599999999E-2</v>
      </c>
      <c r="DI266" s="32">
        <f>15765.4462/1000000</f>
        <v>1.5765446200000002E-2</v>
      </c>
      <c r="DJ266" s="32">
        <f>13034/1000000</f>
        <v>1.3034E-2</v>
      </c>
      <c r="DK266" s="244">
        <f>1303.4/1000000</f>
        <v>1.3034000000000001E-3</v>
      </c>
      <c r="DL266" s="244">
        <v>0</v>
      </c>
      <c r="DM266" s="594">
        <f>SUM($CB266:$CL266)</f>
        <v>0.61945971499999997</v>
      </c>
      <c r="DN266" s="500">
        <f>SUM($CO266:$CY266)</f>
        <v>0.126788921</v>
      </c>
      <c r="DO266" s="503">
        <f>SUM($DB266:$DL266)</f>
        <v>6.3642483799999996E-2</v>
      </c>
      <c r="DP266" s="359">
        <f t="shared" si="325"/>
        <v>-49.804380936406901</v>
      </c>
      <c r="DQ266" s="267"/>
      <c r="DR266" s="266"/>
      <c r="DS266" s="268"/>
    </row>
    <row r="267" spans="1:123" ht="20.100000000000001" customHeight="1" thickBot="1" x14ac:dyDescent="0.3">
      <c r="A267" s="536"/>
      <c r="B267" s="326"/>
      <c r="C267" s="323" t="s">
        <v>115</v>
      </c>
      <c r="D267" s="320">
        <f>+D268+D269</f>
        <v>0</v>
      </c>
      <c r="E267" s="321">
        <f t="shared" ref="E267:BP267" si="326">+E268+E269</f>
        <v>0</v>
      </c>
      <c r="F267" s="321">
        <f t="shared" si="326"/>
        <v>0</v>
      </c>
      <c r="G267" s="321">
        <f t="shared" si="326"/>
        <v>0</v>
      </c>
      <c r="H267" s="321">
        <f t="shared" si="326"/>
        <v>0</v>
      </c>
      <c r="I267" s="321">
        <f t="shared" si="326"/>
        <v>0</v>
      </c>
      <c r="J267" s="321">
        <f t="shared" si="326"/>
        <v>0</v>
      </c>
      <c r="K267" s="321">
        <f t="shared" si="326"/>
        <v>0</v>
      </c>
      <c r="L267" s="321">
        <f t="shared" si="326"/>
        <v>0</v>
      </c>
      <c r="M267" s="321">
        <f t="shared" si="326"/>
        <v>0</v>
      </c>
      <c r="N267" s="321">
        <f t="shared" si="326"/>
        <v>0</v>
      </c>
      <c r="O267" s="322">
        <f t="shared" si="326"/>
        <v>0</v>
      </c>
      <c r="P267" s="320">
        <f t="shared" si="326"/>
        <v>0</v>
      </c>
      <c r="Q267" s="320">
        <f t="shared" si="326"/>
        <v>0</v>
      </c>
      <c r="R267" s="321">
        <f t="shared" si="326"/>
        <v>0</v>
      </c>
      <c r="S267" s="321">
        <f t="shared" si="326"/>
        <v>0</v>
      </c>
      <c r="T267" s="321">
        <f t="shared" si="326"/>
        <v>0</v>
      </c>
      <c r="U267" s="321">
        <f t="shared" si="326"/>
        <v>0</v>
      </c>
      <c r="V267" s="321">
        <f t="shared" si="326"/>
        <v>0</v>
      </c>
      <c r="W267" s="321">
        <f t="shared" si="326"/>
        <v>0</v>
      </c>
      <c r="X267" s="321">
        <f t="shared" si="326"/>
        <v>0</v>
      </c>
      <c r="Y267" s="321">
        <f t="shared" si="326"/>
        <v>0</v>
      </c>
      <c r="Z267" s="321">
        <f t="shared" si="326"/>
        <v>0</v>
      </c>
      <c r="AA267" s="321">
        <f t="shared" si="326"/>
        <v>0</v>
      </c>
      <c r="AB267" s="322">
        <f t="shared" si="326"/>
        <v>0</v>
      </c>
      <c r="AC267" s="320">
        <f t="shared" si="326"/>
        <v>0</v>
      </c>
      <c r="AD267" s="320">
        <f t="shared" si="326"/>
        <v>788</v>
      </c>
      <c r="AE267" s="321">
        <f t="shared" si="326"/>
        <v>758</v>
      </c>
      <c r="AF267" s="321">
        <f t="shared" si="326"/>
        <v>806</v>
      </c>
      <c r="AG267" s="321">
        <f t="shared" si="326"/>
        <v>838</v>
      </c>
      <c r="AH267" s="321">
        <f t="shared" si="326"/>
        <v>937</v>
      </c>
      <c r="AI267" s="321">
        <f t="shared" si="326"/>
        <v>837</v>
      </c>
      <c r="AJ267" s="321">
        <f t="shared" si="326"/>
        <v>794</v>
      </c>
      <c r="AK267" s="321">
        <f t="shared" si="326"/>
        <v>872</v>
      </c>
      <c r="AL267" s="321">
        <f t="shared" si="326"/>
        <v>919</v>
      </c>
      <c r="AM267" s="321">
        <f t="shared" si="326"/>
        <v>933</v>
      </c>
      <c r="AN267" s="321">
        <f t="shared" si="326"/>
        <v>834</v>
      </c>
      <c r="AO267" s="322">
        <f t="shared" si="326"/>
        <v>946</v>
      </c>
      <c r="AP267" s="320">
        <f t="shared" si="326"/>
        <v>778</v>
      </c>
      <c r="AQ267" s="321">
        <f t="shared" si="326"/>
        <v>845</v>
      </c>
      <c r="AR267" s="321">
        <f t="shared" si="326"/>
        <v>1081</v>
      </c>
      <c r="AS267" s="321">
        <f t="shared" si="326"/>
        <v>876</v>
      </c>
      <c r="AT267" s="321">
        <f t="shared" si="326"/>
        <v>1163</v>
      </c>
      <c r="AU267" s="321">
        <f t="shared" si="326"/>
        <v>1054</v>
      </c>
      <c r="AV267" s="321">
        <f t="shared" si="326"/>
        <v>1159</v>
      </c>
      <c r="AW267" s="321">
        <f t="shared" si="326"/>
        <v>1115</v>
      </c>
      <c r="AX267" s="321">
        <f t="shared" si="326"/>
        <v>1122</v>
      </c>
      <c r="AY267" s="321">
        <f t="shared" si="326"/>
        <v>1210</v>
      </c>
      <c r="AZ267" s="321">
        <f t="shared" si="326"/>
        <v>1085</v>
      </c>
      <c r="BA267" s="322">
        <f t="shared" si="326"/>
        <v>1067</v>
      </c>
      <c r="BB267" s="320">
        <f t="shared" si="326"/>
        <v>933</v>
      </c>
      <c r="BC267" s="321">
        <f t="shared" si="326"/>
        <v>923</v>
      </c>
      <c r="BD267" s="321">
        <f t="shared" si="326"/>
        <v>1150</v>
      </c>
      <c r="BE267" s="321">
        <f t="shared" si="326"/>
        <v>1224</v>
      </c>
      <c r="BF267" s="321">
        <f t="shared" si="326"/>
        <v>1194</v>
      </c>
      <c r="BG267" s="321">
        <f t="shared" si="326"/>
        <v>1017</v>
      </c>
      <c r="BH267" s="321">
        <f t="shared" si="326"/>
        <v>1029</v>
      </c>
      <c r="BI267" s="321">
        <f t="shared" si="326"/>
        <v>1037</v>
      </c>
      <c r="BJ267" s="321">
        <f t="shared" si="326"/>
        <v>1020</v>
      </c>
      <c r="BK267" s="321">
        <f t="shared" si="326"/>
        <v>1128</v>
      </c>
      <c r="BL267" s="321">
        <f t="shared" si="326"/>
        <v>1016</v>
      </c>
      <c r="BM267" s="322">
        <f t="shared" si="326"/>
        <v>956</v>
      </c>
      <c r="BN267" s="320">
        <f t="shared" si="326"/>
        <v>12627</v>
      </c>
      <c r="BO267" s="320">
        <f t="shared" si="326"/>
        <v>735</v>
      </c>
      <c r="BP267" s="321">
        <f t="shared" si="326"/>
        <v>811</v>
      </c>
      <c r="BQ267" s="321">
        <f t="shared" ref="BQ267:CL267" si="327">+BQ268+BQ269</f>
        <v>728</v>
      </c>
      <c r="BR267" s="321">
        <f t="shared" si="327"/>
        <v>843</v>
      </c>
      <c r="BS267" s="321">
        <f t="shared" si="327"/>
        <v>832</v>
      </c>
      <c r="BT267" s="321">
        <f t="shared" si="327"/>
        <v>754</v>
      </c>
      <c r="BU267" s="321">
        <f t="shared" si="327"/>
        <v>722</v>
      </c>
      <c r="BV267" s="321">
        <f t="shared" si="327"/>
        <v>732</v>
      </c>
      <c r="BW267" s="321">
        <f t="shared" si="327"/>
        <v>771</v>
      </c>
      <c r="BX267" s="321">
        <f t="shared" si="327"/>
        <v>803</v>
      </c>
      <c r="BY267" s="321">
        <f t="shared" si="327"/>
        <v>662</v>
      </c>
      <c r="BZ267" s="321">
        <f t="shared" si="327"/>
        <v>637</v>
      </c>
      <c r="CA267" s="432">
        <f>SUM(BO267:BZ267)</f>
        <v>9030</v>
      </c>
      <c r="CB267" s="320">
        <f t="shared" si="327"/>
        <v>574</v>
      </c>
      <c r="CC267" s="321">
        <f t="shared" si="327"/>
        <v>531</v>
      </c>
      <c r="CD267" s="321">
        <f t="shared" si="327"/>
        <v>716</v>
      </c>
      <c r="CE267" s="321">
        <f t="shared" si="327"/>
        <v>672</v>
      </c>
      <c r="CF267" s="321">
        <f t="shared" si="327"/>
        <v>667</v>
      </c>
      <c r="CG267" s="321">
        <f t="shared" si="327"/>
        <v>606</v>
      </c>
      <c r="CH267" s="321">
        <f t="shared" si="327"/>
        <v>604</v>
      </c>
      <c r="CI267" s="321">
        <f t="shared" si="327"/>
        <v>586</v>
      </c>
      <c r="CJ267" s="321">
        <f t="shared" si="327"/>
        <v>574</v>
      </c>
      <c r="CK267" s="321">
        <f t="shared" si="327"/>
        <v>594</v>
      </c>
      <c r="CL267" s="321">
        <f t="shared" si="327"/>
        <v>473</v>
      </c>
      <c r="CM267" s="322">
        <f t="shared" ref="CM267:DJ267" si="328">+CM268+CM269</f>
        <v>496</v>
      </c>
      <c r="CN267" s="444">
        <f>SUM(CB267:CM267)</f>
        <v>7093</v>
      </c>
      <c r="CO267" s="321">
        <f t="shared" si="328"/>
        <v>330</v>
      </c>
      <c r="CP267" s="321">
        <f t="shared" si="328"/>
        <v>384</v>
      </c>
      <c r="CQ267" s="321">
        <f t="shared" si="328"/>
        <v>474</v>
      </c>
      <c r="CR267" s="321">
        <f t="shared" si="328"/>
        <v>507</v>
      </c>
      <c r="CS267" s="321">
        <f t="shared" si="328"/>
        <v>430</v>
      </c>
      <c r="CT267" s="321">
        <f t="shared" si="328"/>
        <v>452</v>
      </c>
      <c r="CU267" s="321">
        <f t="shared" si="328"/>
        <v>460</v>
      </c>
      <c r="CV267" s="321">
        <f t="shared" si="328"/>
        <v>477</v>
      </c>
      <c r="CW267" s="321">
        <f t="shared" si="328"/>
        <v>438</v>
      </c>
      <c r="CX267" s="321">
        <f t="shared" si="328"/>
        <v>465</v>
      </c>
      <c r="CY267" s="321">
        <f t="shared" si="328"/>
        <v>421</v>
      </c>
      <c r="CZ267" s="321">
        <f t="shared" si="328"/>
        <v>423</v>
      </c>
      <c r="DA267" s="432">
        <f t="shared" ref="DA267:DA269" si="329">SUM(CO267:CZ267)</f>
        <v>5261</v>
      </c>
      <c r="DB267" s="320">
        <f t="shared" si="328"/>
        <v>361</v>
      </c>
      <c r="DC267" s="321">
        <f t="shared" si="328"/>
        <v>319</v>
      </c>
      <c r="DD267" s="321">
        <f t="shared" si="328"/>
        <v>373</v>
      </c>
      <c r="DE267" s="321">
        <f t="shared" si="328"/>
        <v>292</v>
      </c>
      <c r="DF267" s="321">
        <f t="shared" si="328"/>
        <v>297</v>
      </c>
      <c r="DG267" s="321">
        <f t="shared" si="328"/>
        <v>309</v>
      </c>
      <c r="DH267" s="321">
        <f t="shared" si="328"/>
        <v>283</v>
      </c>
      <c r="DI267" s="321">
        <f t="shared" si="328"/>
        <v>307</v>
      </c>
      <c r="DJ267" s="321">
        <f t="shared" si="328"/>
        <v>264</v>
      </c>
      <c r="DK267" s="321">
        <f t="shared" ref="DK267:DL267" si="330">+DK268+DK269</f>
        <v>105</v>
      </c>
      <c r="DL267" s="321">
        <f t="shared" si="330"/>
        <v>0</v>
      </c>
      <c r="DM267" s="320">
        <f>SUM($CB267:$CL267)</f>
        <v>6597</v>
      </c>
      <c r="DN267" s="388">
        <f>SUM($CO267:$CY267)</f>
        <v>4838</v>
      </c>
      <c r="DO267" s="389">
        <f>SUM($DB267:$DL267)</f>
        <v>2910</v>
      </c>
      <c r="DP267" s="543">
        <f t="shared" si="325"/>
        <v>-39.851178172798676</v>
      </c>
      <c r="DQ267" s="267"/>
      <c r="DR267" s="266"/>
      <c r="DS267" s="268"/>
    </row>
    <row r="268" spans="1:123" ht="20.100000000000001" customHeight="1" thickBot="1" x14ac:dyDescent="0.3">
      <c r="A268" s="536"/>
      <c r="B268" s="627" t="s">
        <v>41</v>
      </c>
      <c r="C268" s="628"/>
      <c r="D268" s="155">
        <v>0</v>
      </c>
      <c r="E268" s="33">
        <v>0</v>
      </c>
      <c r="F268" s="33">
        <v>0</v>
      </c>
      <c r="G268" s="33">
        <v>0</v>
      </c>
      <c r="H268" s="33">
        <v>0</v>
      </c>
      <c r="I268" s="33">
        <v>0</v>
      </c>
      <c r="J268" s="33">
        <v>0</v>
      </c>
      <c r="K268" s="33">
        <v>0</v>
      </c>
      <c r="L268" s="33">
        <v>0</v>
      </c>
      <c r="M268" s="33">
        <v>0</v>
      </c>
      <c r="N268" s="33">
        <v>0</v>
      </c>
      <c r="O268" s="156">
        <v>0</v>
      </c>
      <c r="P268" s="370">
        <f>+SUM(D268:O268)</f>
        <v>0</v>
      </c>
      <c r="Q268" s="155">
        <v>0</v>
      </c>
      <c r="R268" s="33">
        <v>0</v>
      </c>
      <c r="S268" s="33">
        <v>0</v>
      </c>
      <c r="T268" s="33">
        <v>0</v>
      </c>
      <c r="U268" s="33">
        <v>0</v>
      </c>
      <c r="V268" s="33">
        <v>0</v>
      </c>
      <c r="W268" s="33">
        <v>0</v>
      </c>
      <c r="X268" s="33">
        <v>0</v>
      </c>
      <c r="Y268" s="33">
        <v>0</v>
      </c>
      <c r="Z268" s="33">
        <v>0</v>
      </c>
      <c r="AA268" s="33">
        <v>0</v>
      </c>
      <c r="AB268" s="156">
        <v>0</v>
      </c>
      <c r="AC268" s="370">
        <v>0</v>
      </c>
      <c r="AD268" s="155">
        <v>724</v>
      </c>
      <c r="AE268" s="33">
        <v>705</v>
      </c>
      <c r="AF268" s="33">
        <v>746</v>
      </c>
      <c r="AG268" s="33">
        <v>785</v>
      </c>
      <c r="AH268" s="33">
        <v>870</v>
      </c>
      <c r="AI268" s="33">
        <v>788</v>
      </c>
      <c r="AJ268" s="33">
        <v>738</v>
      </c>
      <c r="AK268" s="33">
        <v>819</v>
      </c>
      <c r="AL268" s="33">
        <v>873</v>
      </c>
      <c r="AM268" s="33">
        <v>889</v>
      </c>
      <c r="AN268" s="33">
        <v>785</v>
      </c>
      <c r="AO268" s="156">
        <v>902</v>
      </c>
      <c r="AP268" s="33">
        <v>742</v>
      </c>
      <c r="AQ268" s="33">
        <v>804</v>
      </c>
      <c r="AR268" s="33">
        <v>1032</v>
      </c>
      <c r="AS268" s="33">
        <v>849</v>
      </c>
      <c r="AT268" s="33">
        <v>1118</v>
      </c>
      <c r="AU268" s="33">
        <v>1008</v>
      </c>
      <c r="AV268" s="33">
        <v>1130</v>
      </c>
      <c r="AW268" s="33">
        <v>1078</v>
      </c>
      <c r="AX268" s="33">
        <v>1086</v>
      </c>
      <c r="AY268" s="33">
        <v>1179</v>
      </c>
      <c r="AZ268" s="33">
        <v>1063</v>
      </c>
      <c r="BA268" s="33">
        <v>1038</v>
      </c>
      <c r="BB268" s="155">
        <v>901</v>
      </c>
      <c r="BC268" s="33">
        <v>894</v>
      </c>
      <c r="BD268" s="33">
        <v>1126</v>
      </c>
      <c r="BE268" s="33">
        <v>1201</v>
      </c>
      <c r="BF268" s="33">
        <v>1169</v>
      </c>
      <c r="BG268" s="33">
        <v>1002</v>
      </c>
      <c r="BH268" s="33">
        <v>1006</v>
      </c>
      <c r="BI268" s="33">
        <v>1019</v>
      </c>
      <c r="BJ268" s="33">
        <v>1000</v>
      </c>
      <c r="BK268" s="33">
        <v>1109</v>
      </c>
      <c r="BL268" s="33">
        <v>993</v>
      </c>
      <c r="BM268" s="156">
        <v>942</v>
      </c>
      <c r="BN268" s="33">
        <f>SUM(BB268:BM268)</f>
        <v>12362</v>
      </c>
      <c r="BO268" s="155">
        <v>724</v>
      </c>
      <c r="BP268" s="33">
        <v>790</v>
      </c>
      <c r="BQ268" s="33">
        <v>713</v>
      </c>
      <c r="BR268" s="33">
        <v>830</v>
      </c>
      <c r="BS268" s="33">
        <v>813</v>
      </c>
      <c r="BT268" s="33">
        <v>742</v>
      </c>
      <c r="BU268" s="33">
        <v>712</v>
      </c>
      <c r="BV268" s="33">
        <v>720</v>
      </c>
      <c r="BW268" s="33">
        <v>759</v>
      </c>
      <c r="BX268" s="33">
        <v>792</v>
      </c>
      <c r="BY268" s="33">
        <v>651</v>
      </c>
      <c r="BZ268" s="33">
        <v>630</v>
      </c>
      <c r="CA268" s="447">
        <f>SUM(BO268:BZ268)</f>
        <v>8876</v>
      </c>
      <c r="CB268" s="155">
        <v>559</v>
      </c>
      <c r="CC268" s="33">
        <v>525</v>
      </c>
      <c r="CD268" s="33">
        <v>708</v>
      </c>
      <c r="CE268" s="33">
        <v>669</v>
      </c>
      <c r="CF268" s="33">
        <v>665</v>
      </c>
      <c r="CG268" s="33">
        <v>597</v>
      </c>
      <c r="CH268" s="33">
        <v>597</v>
      </c>
      <c r="CI268" s="33">
        <v>579</v>
      </c>
      <c r="CJ268" s="33">
        <v>569</v>
      </c>
      <c r="CK268" s="33">
        <v>582</v>
      </c>
      <c r="CL268" s="33">
        <v>464</v>
      </c>
      <c r="CM268" s="156">
        <v>492</v>
      </c>
      <c r="CN268" s="361">
        <f t="shared" si="324"/>
        <v>7006</v>
      </c>
      <c r="CO268" s="33">
        <v>323</v>
      </c>
      <c r="CP268" s="33">
        <v>382</v>
      </c>
      <c r="CQ268" s="33">
        <v>471</v>
      </c>
      <c r="CR268" s="33">
        <v>505</v>
      </c>
      <c r="CS268" s="33">
        <v>427</v>
      </c>
      <c r="CT268" s="33">
        <v>449</v>
      </c>
      <c r="CU268" s="33">
        <v>457</v>
      </c>
      <c r="CV268" s="33">
        <v>474</v>
      </c>
      <c r="CW268" s="33">
        <v>435</v>
      </c>
      <c r="CX268" s="33">
        <v>458</v>
      </c>
      <c r="CY268" s="33">
        <v>416</v>
      </c>
      <c r="CZ268" s="33">
        <v>418</v>
      </c>
      <c r="DA268" s="447">
        <f t="shared" si="329"/>
        <v>5215</v>
      </c>
      <c r="DB268" s="155">
        <v>358</v>
      </c>
      <c r="DC268" s="33">
        <v>316</v>
      </c>
      <c r="DD268" s="33">
        <v>368</v>
      </c>
      <c r="DE268" s="33">
        <v>291</v>
      </c>
      <c r="DF268" s="33">
        <v>295</v>
      </c>
      <c r="DG268" s="33">
        <v>305</v>
      </c>
      <c r="DH268" s="33">
        <v>278</v>
      </c>
      <c r="DI268" s="33">
        <v>302</v>
      </c>
      <c r="DJ268" s="33">
        <v>260</v>
      </c>
      <c r="DK268" s="114">
        <v>15</v>
      </c>
      <c r="DL268" s="114">
        <v>0</v>
      </c>
      <c r="DM268" s="593">
        <f>SUM($CB268:$CL268)</f>
        <v>6514</v>
      </c>
      <c r="DN268" s="566">
        <f>SUM($CO268:$CY268)</f>
        <v>4797</v>
      </c>
      <c r="DO268" s="527">
        <f>SUM($DB268:$DL268)</f>
        <v>2788</v>
      </c>
      <c r="DP268" s="366">
        <f t="shared" si="325"/>
        <v>-41.880341880341874</v>
      </c>
      <c r="DQ268" s="267"/>
      <c r="DR268" s="266"/>
      <c r="DS268" s="268"/>
    </row>
    <row r="269" spans="1:123" ht="20.100000000000001" customHeight="1" thickBot="1" x14ac:dyDescent="0.3">
      <c r="A269" s="536"/>
      <c r="B269" s="546" t="s">
        <v>39</v>
      </c>
      <c r="C269" s="547"/>
      <c r="D269" s="155">
        <v>0</v>
      </c>
      <c r="E269" s="33">
        <v>0</v>
      </c>
      <c r="F269" s="33">
        <v>0</v>
      </c>
      <c r="G269" s="33">
        <v>0</v>
      </c>
      <c r="H269" s="33">
        <v>0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3">
        <v>0</v>
      </c>
      <c r="O269" s="156">
        <v>0</v>
      </c>
      <c r="P269" s="370">
        <f>+SUM(D269:O269)</f>
        <v>0</v>
      </c>
      <c r="Q269" s="155">
        <v>0</v>
      </c>
      <c r="R269" s="33">
        <v>0</v>
      </c>
      <c r="S269" s="33">
        <v>0</v>
      </c>
      <c r="T269" s="33">
        <v>0</v>
      </c>
      <c r="U269" s="33">
        <v>0</v>
      </c>
      <c r="V269" s="33">
        <v>0</v>
      </c>
      <c r="W269" s="33">
        <v>0</v>
      </c>
      <c r="X269" s="33">
        <v>0</v>
      </c>
      <c r="Y269" s="33">
        <v>0</v>
      </c>
      <c r="Z269" s="33">
        <v>0</v>
      </c>
      <c r="AA269" s="33">
        <v>0</v>
      </c>
      <c r="AB269" s="156">
        <v>0</v>
      </c>
      <c r="AC269" s="370">
        <v>0</v>
      </c>
      <c r="AD269" s="155">
        <v>64</v>
      </c>
      <c r="AE269" s="33">
        <v>53</v>
      </c>
      <c r="AF269" s="33">
        <v>60</v>
      </c>
      <c r="AG269" s="33">
        <v>53</v>
      </c>
      <c r="AH269" s="33">
        <v>67</v>
      </c>
      <c r="AI269" s="33">
        <v>49</v>
      </c>
      <c r="AJ269" s="33">
        <v>56</v>
      </c>
      <c r="AK269" s="33">
        <v>53</v>
      </c>
      <c r="AL269" s="33">
        <v>46</v>
      </c>
      <c r="AM269" s="33">
        <v>44</v>
      </c>
      <c r="AN269" s="33">
        <v>49</v>
      </c>
      <c r="AO269" s="156">
        <v>44</v>
      </c>
      <c r="AP269" s="33">
        <v>36</v>
      </c>
      <c r="AQ269" s="33">
        <v>41</v>
      </c>
      <c r="AR269" s="33">
        <v>49</v>
      </c>
      <c r="AS269" s="33">
        <v>27</v>
      </c>
      <c r="AT269" s="33">
        <v>45</v>
      </c>
      <c r="AU269" s="33">
        <v>46</v>
      </c>
      <c r="AV269" s="33">
        <v>29</v>
      </c>
      <c r="AW269" s="33">
        <v>37</v>
      </c>
      <c r="AX269" s="33">
        <v>36</v>
      </c>
      <c r="AY269" s="33">
        <v>31</v>
      </c>
      <c r="AZ269" s="33">
        <v>22</v>
      </c>
      <c r="BA269" s="33">
        <v>29</v>
      </c>
      <c r="BB269" s="155">
        <v>32</v>
      </c>
      <c r="BC269" s="33">
        <v>29</v>
      </c>
      <c r="BD269" s="33">
        <v>24</v>
      </c>
      <c r="BE269" s="33">
        <v>23</v>
      </c>
      <c r="BF269" s="33">
        <v>25</v>
      </c>
      <c r="BG269" s="33">
        <v>15</v>
      </c>
      <c r="BH269" s="33">
        <v>23</v>
      </c>
      <c r="BI269" s="33">
        <v>18</v>
      </c>
      <c r="BJ269" s="33">
        <v>20</v>
      </c>
      <c r="BK269" s="33">
        <v>19</v>
      </c>
      <c r="BL269" s="33">
        <v>23</v>
      </c>
      <c r="BM269" s="156">
        <v>14</v>
      </c>
      <c r="BN269" s="33">
        <f>SUM(BB269:BM269)</f>
        <v>265</v>
      </c>
      <c r="BO269" s="155">
        <v>11</v>
      </c>
      <c r="BP269" s="33">
        <v>21</v>
      </c>
      <c r="BQ269" s="33">
        <v>15</v>
      </c>
      <c r="BR269" s="33">
        <v>13</v>
      </c>
      <c r="BS269" s="33">
        <v>19</v>
      </c>
      <c r="BT269" s="33">
        <v>12</v>
      </c>
      <c r="BU269" s="33">
        <v>10</v>
      </c>
      <c r="BV269" s="33">
        <v>12</v>
      </c>
      <c r="BW269" s="33">
        <v>12</v>
      </c>
      <c r="BX269" s="33">
        <v>11</v>
      </c>
      <c r="BY269" s="33">
        <v>11</v>
      </c>
      <c r="BZ269" s="33">
        <v>7</v>
      </c>
      <c r="CA269" s="447">
        <f>SUM(BO269:BZ269)</f>
        <v>154</v>
      </c>
      <c r="CB269" s="155">
        <v>15</v>
      </c>
      <c r="CC269" s="33">
        <v>6</v>
      </c>
      <c r="CD269" s="33">
        <v>8</v>
      </c>
      <c r="CE269" s="33">
        <v>3</v>
      </c>
      <c r="CF269" s="33">
        <v>2</v>
      </c>
      <c r="CG269" s="33">
        <v>9</v>
      </c>
      <c r="CH269" s="33">
        <v>7</v>
      </c>
      <c r="CI269" s="33">
        <v>7</v>
      </c>
      <c r="CJ269" s="33">
        <v>5</v>
      </c>
      <c r="CK269" s="33">
        <v>12</v>
      </c>
      <c r="CL269" s="33">
        <v>9</v>
      </c>
      <c r="CM269" s="156">
        <v>4</v>
      </c>
      <c r="CN269" s="397">
        <f t="shared" si="324"/>
        <v>87</v>
      </c>
      <c r="CO269" s="33">
        <v>7</v>
      </c>
      <c r="CP269" s="33">
        <v>2</v>
      </c>
      <c r="CQ269" s="33">
        <v>3</v>
      </c>
      <c r="CR269" s="33">
        <v>2</v>
      </c>
      <c r="CS269" s="33">
        <v>3</v>
      </c>
      <c r="CT269" s="33">
        <v>3</v>
      </c>
      <c r="CU269" s="33">
        <v>3</v>
      </c>
      <c r="CV269" s="33">
        <v>3</v>
      </c>
      <c r="CW269" s="33">
        <v>3</v>
      </c>
      <c r="CX269" s="33">
        <v>7</v>
      </c>
      <c r="CY269" s="33">
        <v>5</v>
      </c>
      <c r="CZ269" s="33">
        <v>5</v>
      </c>
      <c r="DA269" s="447">
        <f t="shared" si="329"/>
        <v>46</v>
      </c>
      <c r="DB269" s="155">
        <v>3</v>
      </c>
      <c r="DC269" s="33">
        <v>3</v>
      </c>
      <c r="DD269" s="33">
        <v>5</v>
      </c>
      <c r="DE269" s="33">
        <v>1</v>
      </c>
      <c r="DF269" s="33">
        <v>2</v>
      </c>
      <c r="DG269" s="33">
        <v>4</v>
      </c>
      <c r="DH269" s="33">
        <v>5</v>
      </c>
      <c r="DI269" s="33">
        <v>5</v>
      </c>
      <c r="DJ269" s="33">
        <v>4</v>
      </c>
      <c r="DK269" s="114">
        <v>90</v>
      </c>
      <c r="DL269" s="114">
        <v>0</v>
      </c>
      <c r="DM269" s="593">
        <f>SUM($CB269:$CL269)</f>
        <v>83</v>
      </c>
      <c r="DN269" s="566">
        <f>SUM($CO269:$CY269)</f>
        <v>41</v>
      </c>
      <c r="DO269" s="527">
        <f>SUM($DB269:$DL269)</f>
        <v>122</v>
      </c>
      <c r="DP269" s="366">
        <f t="shared" si="325"/>
        <v>197.5609756097561</v>
      </c>
      <c r="DQ269" s="267"/>
      <c r="DR269" s="266"/>
      <c r="DS269" s="268"/>
    </row>
    <row r="270" spans="1:123" ht="20.100000000000001" customHeight="1" x14ac:dyDescent="0.25">
      <c r="A270" s="536"/>
      <c r="B270" s="531" t="s">
        <v>228</v>
      </c>
      <c r="C270" s="61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11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11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26"/>
      <c r="DE270" s="26"/>
      <c r="DF270" s="26"/>
      <c r="DG270" s="26"/>
      <c r="DH270" s="26"/>
      <c r="DI270" s="26"/>
      <c r="DJ270" s="26"/>
      <c r="DK270" s="26"/>
      <c r="DL270" s="26"/>
      <c r="DM270" s="80"/>
      <c r="DN270" s="485"/>
      <c r="DO270" s="485"/>
      <c r="DP270" s="532"/>
      <c r="DQ270" s="267"/>
      <c r="DR270" s="266"/>
      <c r="DS270" s="268"/>
    </row>
    <row r="271" spans="1:123" ht="20.100000000000001" customHeight="1" x14ac:dyDescent="0.25">
      <c r="A271" s="536"/>
      <c r="B271" s="350"/>
      <c r="C271" s="462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80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80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80"/>
      <c r="DN271" s="80"/>
      <c r="DO271" s="80"/>
      <c r="DP271" s="530"/>
      <c r="DQ271" s="267"/>
      <c r="DR271" s="266"/>
      <c r="DS271" s="268"/>
    </row>
    <row r="272" spans="1:123" ht="20.100000000000001" customHeight="1" thickBot="1" x14ac:dyDescent="0.3">
      <c r="A272" s="536"/>
      <c r="B272" s="163" t="s">
        <v>192</v>
      </c>
      <c r="C272" s="164"/>
      <c r="D272" s="164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394"/>
      <c r="AT272" s="394"/>
      <c r="AU272" s="394"/>
      <c r="AV272" s="394"/>
      <c r="AW272" s="394"/>
      <c r="AX272" s="394"/>
      <c r="AY272" s="394"/>
      <c r="AZ272" s="394"/>
      <c r="BA272" s="394"/>
      <c r="BB272" s="394"/>
      <c r="BC272" s="394"/>
      <c r="BD272" s="394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394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394"/>
      <c r="CD272" s="73"/>
      <c r="CE272" s="73"/>
      <c r="CF272" s="73"/>
      <c r="CG272" s="73"/>
      <c r="CH272" s="73"/>
      <c r="CI272" s="73"/>
      <c r="CJ272" s="73"/>
      <c r="CK272" s="73"/>
      <c r="CL272" s="394"/>
      <c r="CM272" s="73"/>
      <c r="CN272" s="73"/>
      <c r="CO272" s="73"/>
      <c r="CP272" s="73"/>
      <c r="CQ272" s="73"/>
      <c r="CR272" s="73"/>
      <c r="CS272" s="73"/>
      <c r="CT272" s="73"/>
      <c r="CU272" s="73"/>
      <c r="CV272" s="73"/>
      <c r="CW272" s="73"/>
      <c r="CX272" s="73"/>
      <c r="CY272" s="73"/>
      <c r="CZ272" s="73"/>
      <c r="DA272" s="73"/>
      <c r="DB272" s="73"/>
      <c r="DC272" s="73"/>
      <c r="DD272" s="73"/>
      <c r="DE272" s="73"/>
      <c r="DF272" s="73"/>
      <c r="DG272" s="73"/>
      <c r="DH272" s="73"/>
      <c r="DI272" s="73"/>
      <c r="DJ272" s="73"/>
      <c r="DK272" s="73"/>
      <c r="DL272" s="73"/>
      <c r="DM272" s="73"/>
      <c r="DN272" s="81"/>
      <c r="DO272" s="81"/>
      <c r="DP272" s="81"/>
      <c r="DR272" s="266"/>
      <c r="DS272" s="268"/>
    </row>
    <row r="273" spans="1:143" ht="17.25" customHeight="1" x14ac:dyDescent="0.25">
      <c r="A273" s="536"/>
      <c r="B273" s="130"/>
      <c r="C273" s="165"/>
      <c r="D273" s="639"/>
      <c r="E273" s="640"/>
      <c r="F273" s="640"/>
      <c r="G273" s="640"/>
      <c r="H273" s="640"/>
      <c r="I273" s="640"/>
      <c r="J273" s="640"/>
      <c r="K273" s="640"/>
      <c r="L273" s="640"/>
      <c r="M273" s="640"/>
      <c r="N273" s="640"/>
      <c r="O273" s="640"/>
      <c r="P273" s="634" t="s">
        <v>76</v>
      </c>
      <c r="Q273" s="636"/>
      <c r="R273" s="637"/>
      <c r="S273" s="637"/>
      <c r="T273" s="637"/>
      <c r="U273" s="637"/>
      <c r="V273" s="637"/>
      <c r="W273" s="637"/>
      <c r="X273" s="637"/>
      <c r="Y273" s="637"/>
      <c r="Z273" s="637"/>
      <c r="AA273" s="637"/>
      <c r="AB273" s="638"/>
      <c r="AC273" s="634" t="s">
        <v>75</v>
      </c>
      <c r="AD273" s="262"/>
      <c r="AE273" s="262"/>
      <c r="AF273" s="262"/>
      <c r="AG273" s="262"/>
      <c r="AH273" s="262"/>
      <c r="AI273" s="262"/>
      <c r="AJ273" s="262"/>
      <c r="AK273" s="262"/>
      <c r="AL273" s="262"/>
      <c r="AM273" s="262"/>
      <c r="AN273" s="262"/>
      <c r="AO273" s="262"/>
      <c r="AP273" s="261"/>
      <c r="AQ273" s="262"/>
      <c r="AR273" s="262"/>
      <c r="AS273" s="262"/>
      <c r="AT273" s="262"/>
      <c r="AU273" s="262"/>
      <c r="AV273" s="262"/>
      <c r="AW273" s="262"/>
      <c r="AX273" s="262"/>
      <c r="AY273" s="262"/>
      <c r="AZ273" s="262"/>
      <c r="BA273" s="406"/>
      <c r="BB273" s="262"/>
      <c r="BC273" s="262"/>
      <c r="BD273" s="262"/>
      <c r="BE273" s="262"/>
      <c r="BF273" s="262"/>
      <c r="BG273" s="262"/>
      <c r="BH273" s="262"/>
      <c r="BI273" s="262"/>
      <c r="BJ273" s="262"/>
      <c r="BK273" s="262"/>
      <c r="BL273" s="262"/>
      <c r="BM273" s="262"/>
      <c r="BN273" s="615" t="s">
        <v>168</v>
      </c>
      <c r="BO273" s="261"/>
      <c r="BP273" s="262"/>
      <c r="BQ273" s="262"/>
      <c r="BR273" s="262"/>
      <c r="BS273" s="262"/>
      <c r="BT273" s="262"/>
      <c r="BU273" s="262"/>
      <c r="BV273" s="262"/>
      <c r="BW273" s="384"/>
      <c r="BX273" s="384"/>
      <c r="BY273" s="384"/>
      <c r="BZ273" s="384"/>
      <c r="CA273" s="563"/>
      <c r="CB273" s="578"/>
      <c r="CC273" s="384"/>
      <c r="CD273" s="384"/>
      <c r="CE273" s="384"/>
      <c r="CF273" s="384"/>
      <c r="CG273" s="384"/>
      <c r="CH273" s="384"/>
      <c r="CI273" s="384"/>
      <c r="CJ273" s="384"/>
      <c r="CK273" s="384"/>
      <c r="CL273" s="384"/>
      <c r="CM273" s="373"/>
      <c r="CN273" s="384"/>
      <c r="CO273" s="578"/>
      <c r="CP273" s="384"/>
      <c r="CQ273" s="384"/>
      <c r="CR273" s="384"/>
      <c r="CS273" s="384"/>
      <c r="CT273" s="384"/>
      <c r="CU273" s="384"/>
      <c r="CV273" s="384"/>
      <c r="CW273" s="384"/>
      <c r="CX273" s="384"/>
      <c r="CY273" s="384"/>
      <c r="CZ273" s="373"/>
      <c r="DA273" s="384"/>
      <c r="DB273" s="578"/>
      <c r="DC273" s="384"/>
      <c r="DD273" s="384"/>
      <c r="DE273" s="384"/>
      <c r="DF273" s="384"/>
      <c r="DG273" s="384"/>
      <c r="DH273" s="384"/>
      <c r="DI273" s="384"/>
      <c r="DJ273" s="384"/>
      <c r="DK273" s="384"/>
      <c r="DL273" s="384"/>
      <c r="DM273" s="549"/>
      <c r="DN273" s="603"/>
      <c r="DO273" s="81"/>
      <c r="DP273" s="81"/>
      <c r="DR273" s="268"/>
      <c r="DS273" s="268"/>
    </row>
    <row r="274" spans="1:143" s="40" customFormat="1" ht="20.100000000000001" customHeight="1" thickBot="1" x14ac:dyDescent="0.3">
      <c r="A274" s="536"/>
      <c r="B274" s="625" t="s">
        <v>47</v>
      </c>
      <c r="C274" s="626"/>
      <c r="D274" s="131" t="s">
        <v>2</v>
      </c>
      <c r="E274" s="132" t="s">
        <v>3</v>
      </c>
      <c r="F274" s="132" t="s">
        <v>4</v>
      </c>
      <c r="G274" s="132" t="s">
        <v>5</v>
      </c>
      <c r="H274" s="132" t="s">
        <v>6</v>
      </c>
      <c r="I274" s="132" t="s">
        <v>7</v>
      </c>
      <c r="J274" s="132" t="s">
        <v>43</v>
      </c>
      <c r="K274" s="132" t="s">
        <v>44</v>
      </c>
      <c r="L274" s="132" t="s">
        <v>45</v>
      </c>
      <c r="M274" s="132" t="s">
        <v>65</v>
      </c>
      <c r="N274" s="132" t="s">
        <v>66</v>
      </c>
      <c r="O274" s="132" t="s">
        <v>67</v>
      </c>
      <c r="P274" s="635"/>
      <c r="Q274" s="263" t="s">
        <v>2</v>
      </c>
      <c r="R274" s="264" t="s">
        <v>3</v>
      </c>
      <c r="S274" s="264" t="s">
        <v>4</v>
      </c>
      <c r="T274" s="264" t="s">
        <v>5</v>
      </c>
      <c r="U274" s="264" t="s">
        <v>6</v>
      </c>
      <c r="V274" s="264" t="s">
        <v>7</v>
      </c>
      <c r="W274" s="264" t="s">
        <v>43</v>
      </c>
      <c r="X274" s="264" t="s">
        <v>44</v>
      </c>
      <c r="Y274" s="264" t="s">
        <v>45</v>
      </c>
      <c r="Z274" s="264" t="s">
        <v>65</v>
      </c>
      <c r="AA274" s="264" t="s">
        <v>66</v>
      </c>
      <c r="AB274" s="407" t="s">
        <v>67</v>
      </c>
      <c r="AC274" s="635"/>
      <c r="AD274" s="264" t="s">
        <v>2</v>
      </c>
      <c r="AE274" s="264" t="s">
        <v>3</v>
      </c>
      <c r="AF274" s="264" t="s">
        <v>4</v>
      </c>
      <c r="AG274" s="264" t="s">
        <v>5</v>
      </c>
      <c r="AH274" s="264" t="s">
        <v>6</v>
      </c>
      <c r="AI274" s="264" t="s">
        <v>7</v>
      </c>
      <c r="AJ274" s="264" t="s">
        <v>43</v>
      </c>
      <c r="AK274" s="264" t="s">
        <v>44</v>
      </c>
      <c r="AL274" s="264" t="s">
        <v>45</v>
      </c>
      <c r="AM274" s="264" t="s">
        <v>65</v>
      </c>
      <c r="AN274" s="264" t="s">
        <v>66</v>
      </c>
      <c r="AO274" s="264" t="s">
        <v>67</v>
      </c>
      <c r="AP274" s="263" t="s">
        <v>2</v>
      </c>
      <c r="AQ274" s="264" t="s">
        <v>3</v>
      </c>
      <c r="AR274" s="264" t="s">
        <v>4</v>
      </c>
      <c r="AS274" s="264" t="s">
        <v>5</v>
      </c>
      <c r="AT274" s="264" t="s">
        <v>6</v>
      </c>
      <c r="AU274" s="264" t="s">
        <v>7</v>
      </c>
      <c r="AV274" s="264" t="s">
        <v>43</v>
      </c>
      <c r="AW274" s="264" t="s">
        <v>44</v>
      </c>
      <c r="AX274" s="264" t="s">
        <v>45</v>
      </c>
      <c r="AY274" s="264" t="s">
        <v>65</v>
      </c>
      <c r="AZ274" s="264" t="s">
        <v>66</v>
      </c>
      <c r="BA274" s="407" t="s">
        <v>67</v>
      </c>
      <c r="BB274" s="264" t="s">
        <v>2</v>
      </c>
      <c r="BC274" s="264" t="s">
        <v>3</v>
      </c>
      <c r="BD274" s="264" t="s">
        <v>4</v>
      </c>
      <c r="BE274" s="264" t="s">
        <v>5</v>
      </c>
      <c r="BF274" s="264" t="s">
        <v>6</v>
      </c>
      <c r="BG274" s="264" t="s">
        <v>7</v>
      </c>
      <c r="BH274" s="264" t="s">
        <v>43</v>
      </c>
      <c r="BI274" s="264" t="s">
        <v>44</v>
      </c>
      <c r="BJ274" s="264" t="s">
        <v>45</v>
      </c>
      <c r="BK274" s="264" t="s">
        <v>65</v>
      </c>
      <c r="BL274" s="264" t="s">
        <v>66</v>
      </c>
      <c r="BM274" s="264" t="s">
        <v>67</v>
      </c>
      <c r="BN274" s="616"/>
      <c r="BO274" s="263" t="s">
        <v>2</v>
      </c>
      <c r="BP274" s="264" t="s">
        <v>3</v>
      </c>
      <c r="BQ274" s="264" t="s">
        <v>4</v>
      </c>
      <c r="BR274" s="264" t="s">
        <v>5</v>
      </c>
      <c r="BS274" s="264" t="s">
        <v>6</v>
      </c>
      <c r="BT274" s="264" t="s">
        <v>7</v>
      </c>
      <c r="BU274" s="264" t="s">
        <v>43</v>
      </c>
      <c r="BV274" s="264" t="s">
        <v>44</v>
      </c>
      <c r="BW274" s="385" t="s">
        <v>45</v>
      </c>
      <c r="BX274" s="385" t="s">
        <v>65</v>
      </c>
      <c r="BY274" s="385" t="s">
        <v>66</v>
      </c>
      <c r="BZ274" s="385" t="s">
        <v>67</v>
      </c>
      <c r="CA274" s="564" t="s">
        <v>197</v>
      </c>
      <c r="CB274" s="579" t="s">
        <v>2</v>
      </c>
      <c r="CC274" s="385" t="s">
        <v>3</v>
      </c>
      <c r="CD274" s="385" t="s">
        <v>4</v>
      </c>
      <c r="CE274" s="385" t="s">
        <v>5</v>
      </c>
      <c r="CF274" s="385" t="s">
        <v>6</v>
      </c>
      <c r="CG274" s="385" t="s">
        <v>7</v>
      </c>
      <c r="CH274" s="385" t="str">
        <f>+CH11</f>
        <v>Jul</v>
      </c>
      <c r="CI274" s="385" t="str">
        <f>+CI11</f>
        <v>Ago</v>
      </c>
      <c r="CJ274" s="385" t="str">
        <f>+CJ11</f>
        <v>Sep</v>
      </c>
      <c r="CK274" s="385" t="s">
        <v>65</v>
      </c>
      <c r="CL274" s="385" t="s">
        <v>66</v>
      </c>
      <c r="CM274" s="374" t="s">
        <v>67</v>
      </c>
      <c r="CN274" s="385" t="s">
        <v>217</v>
      </c>
      <c r="CO274" s="579" t="s">
        <v>2</v>
      </c>
      <c r="CP274" s="385" t="s">
        <v>3</v>
      </c>
      <c r="CQ274" s="385" t="s">
        <v>4</v>
      </c>
      <c r="CR274" s="385" t="s">
        <v>5</v>
      </c>
      <c r="CS274" s="385" t="s">
        <v>6</v>
      </c>
      <c r="CT274" s="385" t="s">
        <v>7</v>
      </c>
      <c r="CU274" s="385" t="s">
        <v>43</v>
      </c>
      <c r="CV274" s="385" t="s">
        <v>44</v>
      </c>
      <c r="CW274" s="385" t="s">
        <v>45</v>
      </c>
      <c r="CX274" s="385" t="s">
        <v>65</v>
      </c>
      <c r="CY274" s="385" t="s">
        <v>66</v>
      </c>
      <c r="CZ274" s="374" t="s">
        <v>67</v>
      </c>
      <c r="DA274" s="385" t="s">
        <v>223</v>
      </c>
      <c r="DB274" s="579" t="s">
        <v>2</v>
      </c>
      <c r="DC274" s="385" t="s">
        <v>3</v>
      </c>
      <c r="DD274" s="385" t="s">
        <v>4</v>
      </c>
      <c r="DE274" s="385" t="s">
        <v>5</v>
      </c>
      <c r="DF274" s="385" t="s">
        <v>6</v>
      </c>
      <c r="DG274" s="385" t="s">
        <v>7</v>
      </c>
      <c r="DH274" s="385" t="s">
        <v>43</v>
      </c>
      <c r="DI274" s="385" t="s">
        <v>44</v>
      </c>
      <c r="DJ274" s="385" t="s">
        <v>45</v>
      </c>
      <c r="DK274" s="385" t="s">
        <v>65</v>
      </c>
      <c r="DL274" s="385" t="s">
        <v>66</v>
      </c>
      <c r="DM274" s="549"/>
      <c r="DN274" s="144"/>
      <c r="DO274" s="144"/>
      <c r="DP274" s="144"/>
      <c r="DQ274" s="235"/>
      <c r="DR274" s="235"/>
      <c r="DS274" s="268"/>
      <c r="DT274" s="235"/>
      <c r="DU274" s="235"/>
      <c r="DV274" s="210"/>
      <c r="DW274" s="220"/>
      <c r="DX274" s="220"/>
      <c r="DY274" s="210"/>
      <c r="DZ274" s="210"/>
      <c r="EA274" s="210"/>
      <c r="EB274" s="210"/>
      <c r="EC274" s="210"/>
      <c r="ED274" s="210"/>
      <c r="EE274" s="210"/>
      <c r="EF274" s="210"/>
      <c r="EG274" s="210"/>
      <c r="EH274" s="210"/>
      <c r="EI274" s="210"/>
      <c r="EJ274" s="210"/>
      <c r="EK274" s="210"/>
      <c r="EL274" s="210"/>
      <c r="EM274" s="210"/>
    </row>
    <row r="275" spans="1:143" s="43" customFormat="1" ht="20.100000000000001" customHeight="1" x14ac:dyDescent="0.25">
      <c r="A275" s="536"/>
      <c r="B275" s="48" t="s">
        <v>52</v>
      </c>
      <c r="C275" s="70"/>
      <c r="D275" s="395"/>
      <c r="E275" s="396"/>
      <c r="F275" s="396"/>
      <c r="G275" s="396"/>
      <c r="H275" s="396"/>
      <c r="I275" s="396"/>
      <c r="J275" s="396"/>
      <c r="K275" s="396"/>
      <c r="L275" s="396"/>
      <c r="M275" s="396"/>
      <c r="N275" s="396"/>
      <c r="O275" s="396"/>
      <c r="P275" s="118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118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69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69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69"/>
      <c r="BO275" s="69"/>
      <c r="BP275" s="30"/>
      <c r="BQ275" s="30"/>
      <c r="BR275" s="30"/>
      <c r="BS275" s="30"/>
      <c r="BT275" s="30"/>
      <c r="BU275" s="30"/>
      <c r="BV275" s="30"/>
      <c r="BW275" s="111"/>
      <c r="BX275" s="111"/>
      <c r="BY275" s="111"/>
      <c r="BZ275" s="111"/>
      <c r="CA275" s="565"/>
      <c r="CB275" s="548"/>
      <c r="CC275" s="111"/>
      <c r="CD275" s="111"/>
      <c r="CE275" s="111"/>
      <c r="CF275" s="111"/>
      <c r="CG275" s="111"/>
      <c r="CH275" s="111"/>
      <c r="CI275" s="111"/>
      <c r="CJ275" s="111"/>
      <c r="CK275" s="111"/>
      <c r="CL275" s="111"/>
      <c r="CM275" s="246"/>
      <c r="CN275" s="111"/>
      <c r="CO275" s="548"/>
      <c r="CP275" s="111"/>
      <c r="CQ275" s="111"/>
      <c r="CR275" s="111"/>
      <c r="CS275" s="111"/>
      <c r="CT275" s="80"/>
      <c r="CU275" s="80"/>
      <c r="CV275" s="80"/>
      <c r="CW275" s="80"/>
      <c r="CX275" s="80"/>
      <c r="CY275" s="80"/>
      <c r="CZ275" s="27"/>
      <c r="DA275" s="80"/>
      <c r="DB275" s="549"/>
      <c r="DC275" s="80"/>
      <c r="DD275" s="80"/>
      <c r="DE275" s="80"/>
      <c r="DF275" s="80"/>
      <c r="DG275" s="80"/>
      <c r="DH275" s="80"/>
      <c r="DI275" s="80"/>
      <c r="DJ275" s="80"/>
      <c r="DK275" s="80"/>
      <c r="DL275" s="80"/>
      <c r="DM275" s="549"/>
      <c r="DN275" s="145"/>
      <c r="DO275" s="145"/>
      <c r="DP275" s="145"/>
      <c r="DQ275" s="236"/>
      <c r="DR275" s="236"/>
      <c r="DS275" s="268"/>
      <c r="DT275" s="236"/>
      <c r="DU275" s="236"/>
      <c r="DV275" s="211"/>
      <c r="DW275" s="221"/>
      <c r="DX275" s="221"/>
      <c r="DY275" s="211"/>
      <c r="DZ275" s="211"/>
      <c r="EA275" s="211"/>
      <c r="EB275" s="211"/>
      <c r="EC275" s="211"/>
      <c r="ED275" s="211"/>
      <c r="EE275" s="211"/>
      <c r="EF275" s="211"/>
      <c r="EG275" s="211"/>
      <c r="EH275" s="211"/>
      <c r="EI275" s="211"/>
      <c r="EJ275" s="211"/>
      <c r="EK275" s="211"/>
      <c r="EL275" s="211"/>
      <c r="EM275" s="211"/>
    </row>
    <row r="276" spans="1:143" ht="20.100000000000001" customHeight="1" thickBot="1" x14ac:dyDescent="0.25">
      <c r="A276" s="536"/>
      <c r="B276" s="617" t="s">
        <v>62</v>
      </c>
      <c r="C276" s="618"/>
      <c r="D276" s="243">
        <f>+(D215+D236+D243+D254+D264)/(D225+D240+D248+D257+D268)*1000000</f>
        <v>6994.0144640152284</v>
      </c>
      <c r="E276" s="244">
        <f t="shared" ref="E276:BP276" si="331">+(E215+E236+E243+E254+E262)/(E225+E240+E248+E257+E267)*1000000</f>
        <v>6700.0286369800979</v>
      </c>
      <c r="F276" s="244">
        <f t="shared" si="331"/>
        <v>6704.1927973822267</v>
      </c>
      <c r="G276" s="244">
        <f t="shared" si="331"/>
        <v>7242.7173906674989</v>
      </c>
      <c r="H276" s="244">
        <f t="shared" si="331"/>
        <v>6375.1049396999088</v>
      </c>
      <c r="I276" s="244">
        <f t="shared" si="331"/>
        <v>6391.4806707805128</v>
      </c>
      <c r="J276" s="244">
        <f t="shared" si="331"/>
        <v>6720.2920815071557</v>
      </c>
      <c r="K276" s="244">
        <f t="shared" si="331"/>
        <v>6332.1883734693283</v>
      </c>
      <c r="L276" s="244">
        <f t="shared" si="331"/>
        <v>7140.3545413130032</v>
      </c>
      <c r="M276" s="244">
        <f t="shared" si="331"/>
        <v>7386.8286313695826</v>
      </c>
      <c r="N276" s="244">
        <f t="shared" si="331"/>
        <v>7056.0225465133835</v>
      </c>
      <c r="O276" s="244">
        <f t="shared" si="331"/>
        <v>7619.1476933791409</v>
      </c>
      <c r="P276" s="397">
        <f t="shared" si="331"/>
        <v>6909.4229696788643</v>
      </c>
      <c r="Q276" s="244">
        <f t="shared" si="331"/>
        <v>6649.8887177649212</v>
      </c>
      <c r="R276" s="244">
        <f t="shared" si="331"/>
        <v>6681.9521330400576</v>
      </c>
      <c r="S276" s="244">
        <f t="shared" si="331"/>
        <v>6974.3353133963383</v>
      </c>
      <c r="T276" s="244">
        <f t="shared" si="331"/>
        <v>7001.5314339936704</v>
      </c>
      <c r="U276" s="244">
        <f t="shared" si="331"/>
        <v>6465.3527367148345</v>
      </c>
      <c r="V276" s="244">
        <f t="shared" si="331"/>
        <v>6501.1272407900851</v>
      </c>
      <c r="W276" s="244">
        <f t="shared" si="331"/>
        <v>7157.2900309839788</v>
      </c>
      <c r="X276" s="244">
        <f t="shared" si="331"/>
        <v>7260.365101693601</v>
      </c>
      <c r="Y276" s="244">
        <f t="shared" si="331"/>
        <v>6946.8084092051658</v>
      </c>
      <c r="Z276" s="244">
        <f t="shared" si="331"/>
        <v>7452.9920164509513</v>
      </c>
      <c r="AA276" s="244">
        <f t="shared" si="331"/>
        <v>7040.5849014400501</v>
      </c>
      <c r="AB276" s="244">
        <f t="shared" si="331"/>
        <v>7929.5149940394886</v>
      </c>
      <c r="AC276" s="397">
        <f t="shared" si="331"/>
        <v>7036.192306246252</v>
      </c>
      <c r="AD276" s="244">
        <f t="shared" si="331"/>
        <v>7198.7004975888976</v>
      </c>
      <c r="AE276" s="244">
        <f t="shared" si="331"/>
        <v>7477.1033186580016</v>
      </c>
      <c r="AF276" s="244">
        <f t="shared" si="331"/>
        <v>7839.7161240276355</v>
      </c>
      <c r="AG276" s="244">
        <f t="shared" si="331"/>
        <v>8070.8531870703555</v>
      </c>
      <c r="AH276" s="244">
        <f t="shared" si="331"/>
        <v>8268.1736297506777</v>
      </c>
      <c r="AI276" s="244">
        <f t="shared" si="331"/>
        <v>7854.4805673061537</v>
      </c>
      <c r="AJ276" s="244">
        <f t="shared" si="331"/>
        <v>9763.8630330538163</v>
      </c>
      <c r="AK276" s="244">
        <f t="shared" si="331"/>
        <v>8511.3066469123023</v>
      </c>
      <c r="AL276" s="244">
        <f t="shared" si="331"/>
        <v>9131.3422749368674</v>
      </c>
      <c r="AM276" s="244">
        <f t="shared" si="331"/>
        <v>8530.4826928422317</v>
      </c>
      <c r="AN276" s="244">
        <f t="shared" si="331"/>
        <v>8701.3816037546803</v>
      </c>
      <c r="AO276" s="244">
        <f t="shared" si="331"/>
        <v>9573.043852526469</v>
      </c>
      <c r="AP276" s="243">
        <f t="shared" si="331"/>
        <v>7944.5262111773209</v>
      </c>
      <c r="AQ276" s="244">
        <f t="shared" si="331"/>
        <v>7141.4697639852202</v>
      </c>
      <c r="AR276" s="244">
        <f t="shared" si="331"/>
        <v>8186.2766929520149</v>
      </c>
      <c r="AS276" s="244">
        <f t="shared" si="331"/>
        <v>8604.2160934800722</v>
      </c>
      <c r="AT276" s="244">
        <f t="shared" si="331"/>
        <v>8807.0830682392861</v>
      </c>
      <c r="AU276" s="244">
        <f t="shared" si="331"/>
        <v>8096.8504652461997</v>
      </c>
      <c r="AV276" s="244">
        <f t="shared" si="331"/>
        <v>9444.0943419167597</v>
      </c>
      <c r="AW276" s="244">
        <f t="shared" si="331"/>
        <v>8840.2715879553671</v>
      </c>
      <c r="AX276" s="244">
        <f t="shared" si="331"/>
        <v>8328.6617760657264</v>
      </c>
      <c r="AY276" s="244">
        <f t="shared" si="331"/>
        <v>10021.328278412395</v>
      </c>
      <c r="AZ276" s="244">
        <f t="shared" si="331"/>
        <v>9165.1003270760702</v>
      </c>
      <c r="BA276" s="244">
        <f t="shared" si="331"/>
        <v>9655.8296993968634</v>
      </c>
      <c r="BB276" s="243">
        <f t="shared" si="331"/>
        <v>9785.2486183243309</v>
      </c>
      <c r="BC276" s="244">
        <f t="shared" si="331"/>
        <v>8706.5081503878737</v>
      </c>
      <c r="BD276" s="244">
        <f t="shared" si="331"/>
        <v>9081.7032794831957</v>
      </c>
      <c r="BE276" s="244">
        <f t="shared" si="331"/>
        <v>10275.462401105571</v>
      </c>
      <c r="BF276" s="244">
        <f t="shared" si="331"/>
        <v>9377.6624980665983</v>
      </c>
      <c r="BG276" s="244">
        <f t="shared" si="331"/>
        <v>9027.5163889504074</v>
      </c>
      <c r="BH276" s="244">
        <f t="shared" si="331"/>
        <v>9647.927593908038</v>
      </c>
      <c r="BI276" s="244">
        <f t="shared" si="331"/>
        <v>9207.8293233445729</v>
      </c>
      <c r="BJ276" s="244">
        <f t="shared" si="331"/>
        <v>8932.5281422322259</v>
      </c>
      <c r="BK276" s="244">
        <f t="shared" si="331"/>
        <v>9919.7526558582485</v>
      </c>
      <c r="BL276" s="244">
        <f t="shared" si="331"/>
        <v>9501.7696716850805</v>
      </c>
      <c r="BM276" s="244">
        <f t="shared" si="331"/>
        <v>10690.251307913426</v>
      </c>
      <c r="BN276" s="243">
        <f t="shared" si="331"/>
        <v>9539.8429245431344</v>
      </c>
      <c r="BO276" s="243">
        <f t="shared" si="331"/>
        <v>10388.55593312276</v>
      </c>
      <c r="BP276" s="244">
        <f t="shared" si="331"/>
        <v>9216.8740186098257</v>
      </c>
      <c r="BQ276" s="244">
        <f t="shared" ref="BQ276:CL276" si="332">+(BQ215+BQ236+BQ243+BQ254+BQ262)/(BQ225+BQ240+BQ248+BQ257+BQ267)*1000000</f>
        <v>8785.1338560901331</v>
      </c>
      <c r="BR276" s="244">
        <f t="shared" si="332"/>
        <v>10299.38457561695</v>
      </c>
      <c r="BS276" s="244">
        <f t="shared" si="332"/>
        <v>9691.922217558953</v>
      </c>
      <c r="BT276" s="244">
        <f t="shared" si="332"/>
        <v>8773.6485750812008</v>
      </c>
      <c r="BU276" s="244">
        <f t="shared" si="332"/>
        <v>11123.5716362413</v>
      </c>
      <c r="BV276" s="244">
        <f t="shared" si="332"/>
        <v>9246.3651193849564</v>
      </c>
      <c r="BW276" s="244">
        <f t="shared" si="332"/>
        <v>10447.103367611277</v>
      </c>
      <c r="BX276" s="244">
        <f t="shared" si="332"/>
        <v>11761.685032556115</v>
      </c>
      <c r="BY276" s="244">
        <f t="shared" si="332"/>
        <v>9265.6771187537906</v>
      </c>
      <c r="BZ276" s="244">
        <f t="shared" si="332"/>
        <v>11082.181696053609</v>
      </c>
      <c r="CA276" s="397">
        <f t="shared" si="332"/>
        <v>10036.108947791941</v>
      </c>
      <c r="CB276" s="243">
        <f t="shared" si="332"/>
        <v>9150.5276354429898</v>
      </c>
      <c r="CC276" s="244">
        <f t="shared" si="332"/>
        <v>8663.5851264271314</v>
      </c>
      <c r="CD276" s="244">
        <f t="shared" si="332"/>
        <v>7160.0005763949666</v>
      </c>
      <c r="CE276" s="244">
        <f t="shared" si="332"/>
        <v>5273.4496624157264</v>
      </c>
      <c r="CF276" s="244">
        <f t="shared" si="332"/>
        <v>5009.2889234180057</v>
      </c>
      <c r="CG276" s="244">
        <f t="shared" si="332"/>
        <v>5587.4486914444533</v>
      </c>
      <c r="CH276" s="244">
        <f t="shared" si="332"/>
        <v>5215.5308515721226</v>
      </c>
      <c r="CI276" s="244">
        <f t="shared" si="332"/>
        <v>4226.1693010352392</v>
      </c>
      <c r="CJ276" s="244">
        <f t="shared" si="332"/>
        <v>4820.8303166973046</v>
      </c>
      <c r="CK276" s="244">
        <f t="shared" si="332"/>
        <v>4535.7797602174478</v>
      </c>
      <c r="CL276" s="244">
        <f t="shared" si="332"/>
        <v>3417.3671093241105</v>
      </c>
      <c r="CM276" s="245">
        <f t="shared" ref="CM276:CO276" si="333">+(CM215+CM236+CM243+CM254+CM262)/(CM225+CM240+CM248+CM257+CM267)*1000000</f>
        <v>3988.7017051685675</v>
      </c>
      <c r="CN276" s="245">
        <f t="shared" si="333"/>
        <v>5044.7026088640905</v>
      </c>
      <c r="CO276" s="243">
        <f t="shared" si="333"/>
        <v>3169.6669661731626</v>
      </c>
      <c r="CP276" s="244">
        <f t="shared" ref="CP276:CQ276" si="334">+(CP215+CP236+CP243+CP254+CP262)/(CP225+CP240+CP248+CP257+CP267)*1000000</f>
        <v>3030.3322897829976</v>
      </c>
      <c r="CQ276" s="244">
        <f t="shared" si="334"/>
        <v>3050.4038725672744</v>
      </c>
      <c r="CR276" s="244">
        <f t="shared" ref="CR276:CS276" si="335">+(CR215+CR236+CR243+CR254+CR262)/(CR225+CR240+CR248+CR257+CR267)*1000000</f>
        <v>3029.978789734042</v>
      </c>
      <c r="CS276" s="244">
        <f t="shared" si="335"/>
        <v>2917.8007588150772</v>
      </c>
      <c r="CT276" s="244">
        <f t="shared" ref="CT276:CU276" si="336">+(CT215+CT236+CT243+CT254+CT262)/(CT225+CT240+CT248+CT257+CT267)*1000000</f>
        <v>3099.3584345767986</v>
      </c>
      <c r="CU276" s="244">
        <f t="shared" si="336"/>
        <v>2683.6614836183185</v>
      </c>
      <c r="CV276" s="244">
        <f t="shared" ref="CV276:CW276" si="337">+(CV215+CV236+CV243+CV254+CV262)/(CV225+CV240+CV248+CV257+CV267)*1000000</f>
        <v>2666.5354173798801</v>
      </c>
      <c r="CW276" s="244">
        <f t="shared" si="337"/>
        <v>2780.9447651235905</v>
      </c>
      <c r="CX276" s="244">
        <f t="shared" ref="CX276:CY276" si="338">+(CX215+CX236+CX243+CX254+CX262)/(CX225+CX240+CX248+CX257+CX267)*1000000</f>
        <v>2541.6583872503102</v>
      </c>
      <c r="CY276" s="244">
        <f t="shared" si="338"/>
        <v>2704.0782659078964</v>
      </c>
      <c r="CZ276" s="245">
        <f t="shared" ref="CZ276:DB276" si="339">+(CZ215+CZ236+CZ243+CZ254+CZ262)/(CZ225+CZ240+CZ248+CZ257+CZ267)*1000000</f>
        <v>3286.3642708754505</v>
      </c>
      <c r="DA276" s="245">
        <f t="shared" si="339"/>
        <v>2902.3643922957644</v>
      </c>
      <c r="DB276" s="243">
        <f t="shared" si="339"/>
        <v>2468.8755536630592</v>
      </c>
      <c r="DC276" s="244">
        <f t="shared" ref="DC276:DD276" si="340">+(DC215+DC236+DC243+DC254+DC262)/(DC225+DC240+DC248+DC257+DC267)*1000000</f>
        <v>2241.9859521768644</v>
      </c>
      <c r="DD276" s="244">
        <f t="shared" si="340"/>
        <v>2578.9240215054292</v>
      </c>
      <c r="DE276" s="244">
        <f t="shared" ref="DE276:DF276" si="341">+(DE215+DE236+DE243+DE254+DE262)/(DE225+DE240+DE248+DE257+DE267)*1000000</f>
        <v>2618.8694980562209</v>
      </c>
      <c r="DF276" s="244">
        <f t="shared" si="341"/>
        <v>2532.4983044141741</v>
      </c>
      <c r="DG276" s="244">
        <f t="shared" ref="DG276:DH276" si="342">+(DG215+DG236+DG243+DG254+DG262)/(DG225+DG240+DG248+DG257+DG267)*1000000</f>
        <v>2455.7829530858035</v>
      </c>
      <c r="DH276" s="244">
        <f t="shared" si="342"/>
        <v>2522.7367349847536</v>
      </c>
      <c r="DI276" s="244">
        <f t="shared" ref="DI276:DJ276" si="343">+(DI215+DI236+DI243+DI254+DI262)/(DI225+DI240+DI248+DI257+DI267)*1000000</f>
        <v>2434.3071275319867</v>
      </c>
      <c r="DJ276" s="244">
        <f t="shared" si="343"/>
        <v>2389.5607117842196</v>
      </c>
      <c r="DK276" s="244">
        <f t="shared" ref="DK276:DL276" si="344">+(DK215+DK236+DK243+DK254+DK262)/(DK225+DK240+DK248+DK257+DK267)*1000000</f>
        <v>2439.5556767650037</v>
      </c>
      <c r="DL276" s="244">
        <f t="shared" si="344"/>
        <v>2390.2668864960315</v>
      </c>
      <c r="DM276" s="137"/>
      <c r="DN276" s="81"/>
      <c r="DO276" s="81"/>
      <c r="DP276" s="81"/>
      <c r="DS276" s="268"/>
    </row>
    <row r="277" spans="1:143" ht="20.100000000000001" customHeight="1" x14ac:dyDescent="0.25">
      <c r="A277" s="536"/>
      <c r="B277" s="28" t="s">
        <v>53</v>
      </c>
      <c r="C277" s="29"/>
      <c r="D277" s="52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5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5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98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98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98"/>
      <c r="BO277" s="398"/>
      <c r="BP277" s="37"/>
      <c r="BQ277" s="37"/>
      <c r="BR277" s="37"/>
      <c r="BS277" s="37"/>
      <c r="BT277" s="37"/>
      <c r="BU277" s="37"/>
      <c r="BV277" s="37"/>
      <c r="BW277" s="80"/>
      <c r="BX277" s="80"/>
      <c r="BY277" s="80"/>
      <c r="BZ277" s="80"/>
      <c r="CA277" s="25"/>
      <c r="CB277" s="549"/>
      <c r="CC277" s="80"/>
      <c r="CD277" s="80"/>
      <c r="CE277" s="80"/>
      <c r="CF277" s="80"/>
      <c r="CG277" s="80"/>
      <c r="CH277" s="80"/>
      <c r="CI277" s="80"/>
      <c r="CJ277" s="80"/>
      <c r="CK277" s="80"/>
      <c r="CL277" s="80"/>
      <c r="CM277" s="27"/>
      <c r="CN277" s="80"/>
      <c r="CO277" s="549"/>
      <c r="CP277" s="80"/>
      <c r="CQ277" s="80"/>
      <c r="CR277" s="80"/>
      <c r="CS277" s="80"/>
      <c r="CT277" s="80"/>
      <c r="CU277" s="80"/>
      <c r="CV277" s="80"/>
      <c r="CW277" s="80"/>
      <c r="CX277" s="80"/>
      <c r="CY277" s="80"/>
      <c r="CZ277" s="27"/>
      <c r="DA277" s="80"/>
      <c r="DB277" s="549"/>
      <c r="DC277" s="80"/>
      <c r="DD277" s="80"/>
      <c r="DE277" s="80"/>
      <c r="DF277" s="80"/>
      <c r="DG277" s="80"/>
      <c r="DH277" s="80"/>
      <c r="DI277" s="80"/>
      <c r="DJ277" s="80"/>
      <c r="DK277" s="80"/>
      <c r="DL277" s="80"/>
      <c r="DM277" s="549"/>
      <c r="DN277" s="81"/>
      <c r="DO277" s="81"/>
      <c r="DP277" s="81"/>
      <c r="DS277" s="268"/>
    </row>
    <row r="278" spans="1:143" ht="20.100000000000001" customHeight="1" thickBot="1" x14ac:dyDescent="0.25">
      <c r="A278" s="536"/>
      <c r="B278" s="617" t="s">
        <v>62</v>
      </c>
      <c r="C278" s="618"/>
      <c r="D278" s="243">
        <f>+(D220+D238+D266)/(D229+D241+D269)*1000000</f>
        <v>66969.351410325908</v>
      </c>
      <c r="E278" s="244">
        <f t="shared" ref="E278:BP278" si="345">+(E220+E238+E266)/(E229+E241+E269)*1000000</f>
        <v>64161.14569767459</v>
      </c>
      <c r="F278" s="244">
        <f t="shared" si="345"/>
        <v>64031.750710863744</v>
      </c>
      <c r="G278" s="244">
        <f t="shared" si="345"/>
        <v>67092.603911707571</v>
      </c>
      <c r="H278" s="244">
        <f t="shared" si="345"/>
        <v>75324.480524418454</v>
      </c>
      <c r="I278" s="244">
        <f t="shared" si="345"/>
        <v>74513.844525763154</v>
      </c>
      <c r="J278" s="244">
        <f t="shared" si="345"/>
        <v>73880.601738829864</v>
      </c>
      <c r="K278" s="244">
        <f t="shared" si="345"/>
        <v>79388.275972298405</v>
      </c>
      <c r="L278" s="244">
        <f t="shared" si="345"/>
        <v>68490.873010843628</v>
      </c>
      <c r="M278" s="244">
        <f t="shared" si="345"/>
        <v>72650.732827051106</v>
      </c>
      <c r="N278" s="244">
        <f t="shared" si="345"/>
        <v>72250.441003269836</v>
      </c>
      <c r="O278" s="245">
        <f t="shared" si="345"/>
        <v>71954.139975154423</v>
      </c>
      <c r="P278" s="243">
        <f t="shared" si="345"/>
        <v>71082.499558136056</v>
      </c>
      <c r="Q278" s="243">
        <f t="shared" si="345"/>
        <v>73930.81219379227</v>
      </c>
      <c r="R278" s="244">
        <f t="shared" si="345"/>
        <v>65188.845843350093</v>
      </c>
      <c r="S278" s="244">
        <f t="shared" si="345"/>
        <v>63817.720840542715</v>
      </c>
      <c r="T278" s="244">
        <f t="shared" si="345"/>
        <v>77335.390399070544</v>
      </c>
      <c r="U278" s="244">
        <f t="shared" si="345"/>
        <v>72881.988099084789</v>
      </c>
      <c r="V278" s="244">
        <f t="shared" si="345"/>
        <v>70145.900803895303</v>
      </c>
      <c r="W278" s="244">
        <f t="shared" si="345"/>
        <v>68374.225717435998</v>
      </c>
      <c r="X278" s="244">
        <f t="shared" si="345"/>
        <v>66167.099341822206</v>
      </c>
      <c r="Y278" s="244">
        <f t="shared" si="345"/>
        <v>62338.438429161382</v>
      </c>
      <c r="Z278" s="244">
        <f t="shared" si="345"/>
        <v>65295.469484618436</v>
      </c>
      <c r="AA278" s="244">
        <f t="shared" si="345"/>
        <v>70095.975387350831</v>
      </c>
      <c r="AB278" s="245">
        <f t="shared" si="345"/>
        <v>78350.350150044891</v>
      </c>
      <c r="AC278" s="243">
        <f t="shared" si="345"/>
        <v>69549.478221692363</v>
      </c>
      <c r="AD278" s="243">
        <f t="shared" si="345"/>
        <v>70423.494266765381</v>
      </c>
      <c r="AE278" s="244">
        <f t="shared" si="345"/>
        <v>64344.208189705554</v>
      </c>
      <c r="AF278" s="244">
        <f t="shared" si="345"/>
        <v>67223.992509859032</v>
      </c>
      <c r="AG278" s="244">
        <f t="shared" si="345"/>
        <v>86118.936272266583</v>
      </c>
      <c r="AH278" s="244">
        <f t="shared" si="345"/>
        <v>88044.545103181532</v>
      </c>
      <c r="AI278" s="244">
        <f t="shared" si="345"/>
        <v>78206.869396091817</v>
      </c>
      <c r="AJ278" s="244">
        <f t="shared" si="345"/>
        <v>81958.198002619203</v>
      </c>
      <c r="AK278" s="244">
        <f t="shared" si="345"/>
        <v>79011.922123028897</v>
      </c>
      <c r="AL278" s="244">
        <f t="shared" si="345"/>
        <v>81729.892452607659</v>
      </c>
      <c r="AM278" s="244">
        <f t="shared" si="345"/>
        <v>79782.598484106056</v>
      </c>
      <c r="AN278" s="244">
        <f t="shared" si="345"/>
        <v>72712.930464116493</v>
      </c>
      <c r="AO278" s="245">
        <f t="shared" si="345"/>
        <v>85786.616494730217</v>
      </c>
      <c r="AP278" s="243">
        <f t="shared" si="345"/>
        <v>74512.56099001503</v>
      </c>
      <c r="AQ278" s="244">
        <f t="shared" si="345"/>
        <v>74974.97385006462</v>
      </c>
      <c r="AR278" s="244">
        <f t="shared" si="345"/>
        <v>77630.042741530968</v>
      </c>
      <c r="AS278" s="244">
        <f t="shared" si="345"/>
        <v>98061.699709101362</v>
      </c>
      <c r="AT278" s="244">
        <f t="shared" si="345"/>
        <v>96505.33223121069</v>
      </c>
      <c r="AU278" s="244">
        <f t="shared" si="345"/>
        <v>84339.67699348749</v>
      </c>
      <c r="AV278" s="244">
        <f t="shared" si="345"/>
        <v>76959.926780720809</v>
      </c>
      <c r="AW278" s="244">
        <f t="shared" si="345"/>
        <v>75110.244570783922</v>
      </c>
      <c r="AX278" s="244">
        <f t="shared" si="345"/>
        <v>78953.961505724248</v>
      </c>
      <c r="AY278" s="244">
        <f t="shared" si="345"/>
        <v>79413.123942750404</v>
      </c>
      <c r="AZ278" s="244">
        <f t="shared" si="345"/>
        <v>76806.925523508064</v>
      </c>
      <c r="BA278" s="245">
        <f t="shared" si="345"/>
        <v>84547.998755073888</v>
      </c>
      <c r="BB278" s="243">
        <f t="shared" si="345"/>
        <v>79291.624081247472</v>
      </c>
      <c r="BC278" s="244">
        <f t="shared" si="345"/>
        <v>79455.429773190961</v>
      </c>
      <c r="BD278" s="244">
        <f t="shared" si="345"/>
        <v>83114.453904808048</v>
      </c>
      <c r="BE278" s="244">
        <f t="shared" si="345"/>
        <v>86305.694067896067</v>
      </c>
      <c r="BF278" s="244">
        <f t="shared" si="345"/>
        <v>99495.095257158871</v>
      </c>
      <c r="BG278" s="244">
        <f t="shared" si="345"/>
        <v>103133.5934266227</v>
      </c>
      <c r="BH278" s="244">
        <f t="shared" si="345"/>
        <v>87926.283748756847</v>
      </c>
      <c r="BI278" s="244">
        <f t="shared" si="345"/>
        <v>86152.547019504782</v>
      </c>
      <c r="BJ278" s="244">
        <f t="shared" si="345"/>
        <v>93727.364139201032</v>
      </c>
      <c r="BK278" s="244">
        <f t="shared" si="345"/>
        <v>80867.556327712766</v>
      </c>
      <c r="BL278" s="244">
        <f t="shared" si="345"/>
        <v>84280.629044610512</v>
      </c>
      <c r="BM278" s="245">
        <f t="shared" si="345"/>
        <v>87998.784901776438</v>
      </c>
      <c r="BN278" s="243">
        <f t="shared" si="345"/>
        <v>87704.470331314733</v>
      </c>
      <c r="BO278" s="243">
        <f t="shared" si="345"/>
        <v>85659.128891132714</v>
      </c>
      <c r="BP278" s="244">
        <f t="shared" si="345"/>
        <v>77279.252244310235</v>
      </c>
      <c r="BQ278" s="244">
        <f t="shared" ref="BQ278:CL278" si="346">+(BQ220+BQ238+BQ266)/(BQ229+BQ241+BQ269)*1000000</f>
        <v>79717.042016075851</v>
      </c>
      <c r="BR278" s="244">
        <f t="shared" si="346"/>
        <v>88337.324186089929</v>
      </c>
      <c r="BS278" s="244">
        <f t="shared" si="346"/>
        <v>98160.048521963006</v>
      </c>
      <c r="BT278" s="244">
        <f t="shared" si="346"/>
        <v>86228.089928514339</v>
      </c>
      <c r="BU278" s="244">
        <f t="shared" si="346"/>
        <v>82261.131272267361</v>
      </c>
      <c r="BV278" s="244">
        <f t="shared" si="346"/>
        <v>80538.45741851606</v>
      </c>
      <c r="BW278" s="244">
        <f t="shared" si="346"/>
        <v>76477.449061074978</v>
      </c>
      <c r="BX278" s="244">
        <f t="shared" si="346"/>
        <v>79116.105344438532</v>
      </c>
      <c r="BY278" s="244">
        <f t="shared" si="346"/>
        <v>84716.275572165439</v>
      </c>
      <c r="BZ278" s="244">
        <f t="shared" si="346"/>
        <v>88972.495509330736</v>
      </c>
      <c r="CA278" s="397">
        <f t="shared" si="346"/>
        <v>84052.621707859027</v>
      </c>
      <c r="CB278" s="243">
        <f t="shared" si="346"/>
        <v>78881.014501209997</v>
      </c>
      <c r="CC278" s="244">
        <f t="shared" si="346"/>
        <v>73539.809616626822</v>
      </c>
      <c r="CD278" s="244">
        <f t="shared" si="346"/>
        <v>70169.358618787184</v>
      </c>
      <c r="CE278" s="244">
        <f t="shared" si="346"/>
        <v>91339.469883821745</v>
      </c>
      <c r="CF278" s="244">
        <f t="shared" si="346"/>
        <v>85812.148373069082</v>
      </c>
      <c r="CG278" s="244">
        <f t="shared" si="346"/>
        <v>83252.529106772912</v>
      </c>
      <c r="CH278" s="244">
        <f t="shared" si="346"/>
        <v>67199.079298494325</v>
      </c>
      <c r="CI278" s="244">
        <f t="shared" si="346"/>
        <v>67158.269591388176</v>
      </c>
      <c r="CJ278" s="244">
        <f t="shared" si="346"/>
        <v>65824.454065256607</v>
      </c>
      <c r="CK278" s="244">
        <f t="shared" si="346"/>
        <v>80902.023500186988</v>
      </c>
      <c r="CL278" s="244">
        <f t="shared" si="346"/>
        <v>67823.871752443854</v>
      </c>
      <c r="CM278" s="245">
        <f t="shared" ref="CM278:CO278" si="347">+(CM220+CM238+CM266)/(CM229+CM241+CM269)*1000000</f>
        <v>105763.85668972295</v>
      </c>
      <c r="CN278" s="245">
        <f t="shared" si="347"/>
        <v>78564.151102193602</v>
      </c>
      <c r="CO278" s="243">
        <f t="shared" si="347"/>
        <v>76965.430603668181</v>
      </c>
      <c r="CP278" s="244">
        <f t="shared" ref="CP278:CQ278" si="348">+(CP220+CP238+CP266)/(CP229+CP241+CP269)*1000000</f>
        <v>69594.194264784499</v>
      </c>
      <c r="CQ278" s="244">
        <f t="shared" si="348"/>
        <v>83974.264853666755</v>
      </c>
      <c r="CR278" s="244">
        <f t="shared" ref="CR278:CS278" si="349">+(CR220+CR238+CR266)/(CR229+CR241+CR269)*1000000</f>
        <v>92053.742642041208</v>
      </c>
      <c r="CS278" s="244">
        <f t="shared" si="349"/>
        <v>87998.962947153515</v>
      </c>
      <c r="CT278" s="244">
        <f t="shared" ref="CT278:CU278" si="350">+(CT220+CT238+CT266)/(CT229+CT241+CT269)*1000000</f>
        <v>79346.893974246836</v>
      </c>
      <c r="CU278" s="244">
        <f t="shared" si="350"/>
        <v>62998.360908782139</v>
      </c>
      <c r="CV278" s="244">
        <f t="shared" ref="CV278:CW278" si="351">+(CV220+CV238+CV266)/(CV229+CV241+CV269)*1000000</f>
        <v>66150.601732293915</v>
      </c>
      <c r="CW278" s="244">
        <f t="shared" si="351"/>
        <v>62459.153455967265</v>
      </c>
      <c r="CX278" s="244">
        <f t="shared" ref="CX278:CY278" si="352">+(CX220+CX238+CX266)/(CX229+CX241+CX269)*1000000</f>
        <v>59850.791658586342</v>
      </c>
      <c r="CY278" s="244">
        <f t="shared" si="352"/>
        <v>64541.343027456882</v>
      </c>
      <c r="CZ278" s="245">
        <f t="shared" ref="CZ278:DB278" si="353">+(CZ220+CZ238+CZ266)/(CZ229+CZ241+CZ269)*1000000</f>
        <v>68070.467674316911</v>
      </c>
      <c r="DA278" s="245">
        <f t="shared" si="353"/>
        <v>72757.780559906023</v>
      </c>
      <c r="DB278" s="243">
        <f t="shared" si="353"/>
        <v>58301.382145970783</v>
      </c>
      <c r="DC278" s="244">
        <f t="shared" ref="DC278:DD278" si="354">+(DC220+DC238+DC266)/(DC229+DC241+DC269)*1000000</f>
        <v>64243.623981191638</v>
      </c>
      <c r="DD278" s="244">
        <f t="shared" si="354"/>
        <v>64301.715695390725</v>
      </c>
      <c r="DE278" s="244">
        <f t="shared" ref="DE278:DF278" si="355">+(DE220+DE238+DE266)/(DE229+DE241+DE269)*1000000</f>
        <v>64117.009030309047</v>
      </c>
      <c r="DF278" s="244">
        <f t="shared" si="355"/>
        <v>87896.836354628671</v>
      </c>
      <c r="DG278" s="244">
        <f t="shared" ref="DG278:DH278" si="356">+(DG220+DG238+DG266)/(DG229+DG241+DG269)*1000000</f>
        <v>72465.110884998518</v>
      </c>
      <c r="DH278" s="244">
        <f t="shared" si="356"/>
        <v>59937.149601375939</v>
      </c>
      <c r="DI278" s="244">
        <f t="shared" ref="DI278:DJ278" si="357">+(DI220+DI238+DI266)/(DI229+DI241+DI269)*1000000</f>
        <v>61147.011912957983</v>
      </c>
      <c r="DJ278" s="244">
        <f t="shared" si="357"/>
        <v>68219.157871224801</v>
      </c>
      <c r="DK278" s="244">
        <f t="shared" ref="DK278:DL278" si="358">+(DK220+DK238+DK266)/(DK229+DK241+DK269)*1000000</f>
        <v>63341.334231420078</v>
      </c>
      <c r="DL278" s="244">
        <f t="shared" si="358"/>
        <v>65038.501279571028</v>
      </c>
      <c r="DM278" s="137"/>
      <c r="DN278" s="81"/>
      <c r="DO278" s="81"/>
      <c r="DP278" s="81"/>
      <c r="DS278" s="268"/>
    </row>
    <row r="279" spans="1:143" ht="20.100000000000001" customHeight="1" x14ac:dyDescent="0.25">
      <c r="B279" s="212"/>
      <c r="C279" s="213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04"/>
      <c r="AE279" s="202"/>
      <c r="AF279" s="202"/>
      <c r="AG279" s="202"/>
      <c r="AH279" s="202"/>
      <c r="AI279" s="202"/>
      <c r="AJ279" s="202"/>
      <c r="AK279" s="202"/>
      <c r="AL279" s="202"/>
      <c r="AM279" s="202"/>
      <c r="AN279" s="202"/>
      <c r="AO279" s="202"/>
      <c r="AP279" s="202"/>
      <c r="AQ279" s="202"/>
      <c r="AR279" s="202"/>
      <c r="AS279" s="271"/>
      <c r="AT279" s="271"/>
      <c r="AU279" s="271"/>
      <c r="AV279" s="271"/>
      <c r="AW279" s="271"/>
      <c r="AX279" s="271"/>
      <c r="AY279" s="271"/>
      <c r="AZ279" s="271"/>
      <c r="BA279" s="271"/>
      <c r="BB279" s="271"/>
      <c r="BC279" s="271"/>
      <c r="BD279" s="271"/>
      <c r="BE279" s="202"/>
      <c r="BF279" s="202"/>
      <c r="BG279" s="202"/>
      <c r="BH279" s="202"/>
      <c r="BI279" s="202"/>
      <c r="BJ279" s="202"/>
      <c r="BK279" s="202"/>
      <c r="BL279" s="202"/>
      <c r="BM279" s="202"/>
      <c r="BN279" s="202"/>
      <c r="BO279" s="202"/>
      <c r="BP279" s="202"/>
      <c r="BQ279" s="202"/>
      <c r="BR279" s="202"/>
      <c r="BS279" s="202"/>
      <c r="BT279" s="202"/>
      <c r="BU279" s="202"/>
      <c r="BV279" s="202"/>
      <c r="BW279" s="202"/>
      <c r="BX279" s="202"/>
      <c r="BY279" s="202"/>
      <c r="BZ279" s="202"/>
      <c r="CA279" s="202"/>
      <c r="CB279" s="202"/>
      <c r="CC279" s="202"/>
      <c r="CD279" s="202"/>
      <c r="CE279" s="202"/>
      <c r="CF279" s="202"/>
      <c r="CG279" s="202"/>
      <c r="CH279" s="202"/>
      <c r="CI279" s="202"/>
      <c r="CJ279" s="202"/>
      <c r="CK279" s="202"/>
      <c r="CL279" s="202"/>
      <c r="CM279" s="202"/>
      <c r="CN279" s="202"/>
      <c r="CO279" s="202"/>
      <c r="CP279" s="202"/>
      <c r="CQ279" s="202"/>
      <c r="CR279" s="202"/>
      <c r="CS279" s="202"/>
      <c r="CT279" s="202"/>
      <c r="CU279" s="202"/>
      <c r="CV279" s="202"/>
      <c r="CW279" s="202"/>
      <c r="CX279" s="202"/>
      <c r="CY279" s="202"/>
      <c r="CZ279" s="202"/>
      <c r="DA279" s="202"/>
      <c r="DB279" s="202"/>
      <c r="DC279" s="202"/>
      <c r="DD279" s="202"/>
      <c r="DE279" s="202"/>
      <c r="DF279" s="202"/>
      <c r="DG279" s="202"/>
      <c r="DH279" s="202"/>
      <c r="DI279" s="202"/>
      <c r="DJ279" s="202"/>
      <c r="DK279" s="202"/>
      <c r="DL279" s="202"/>
      <c r="DM279" s="202"/>
      <c r="DN279" s="202"/>
      <c r="DO279" s="202"/>
      <c r="DP279" s="202"/>
    </row>
    <row r="280" spans="1:143" ht="20.100000000000001" customHeight="1" x14ac:dyDescent="0.25">
      <c r="B280" s="212"/>
      <c r="C280" s="213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4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/>
      <c r="BN280" s="202"/>
      <c r="BO280" s="202"/>
      <c r="BP280" s="202"/>
      <c r="BQ280" s="202"/>
      <c r="BR280" s="202"/>
      <c r="BS280" s="202"/>
      <c r="BT280" s="202"/>
      <c r="BU280" s="202"/>
      <c r="BV280" s="202"/>
      <c r="BW280" s="202"/>
      <c r="BX280" s="202"/>
      <c r="BY280" s="202"/>
      <c r="BZ280" s="202"/>
      <c r="CA280" s="202"/>
      <c r="CB280" s="202"/>
      <c r="CC280" s="202"/>
      <c r="CD280" s="202"/>
      <c r="CE280" s="202"/>
      <c r="CF280" s="202"/>
      <c r="CG280" s="202"/>
      <c r="CH280" s="202"/>
      <c r="CI280" s="202"/>
      <c r="CJ280" s="202"/>
      <c r="CK280" s="202"/>
      <c r="CL280" s="202"/>
      <c r="CM280" s="202"/>
      <c r="CN280" s="202"/>
      <c r="CO280" s="202"/>
      <c r="CP280" s="202"/>
      <c r="CQ280" s="202"/>
      <c r="CR280" s="202"/>
      <c r="CS280" s="202"/>
      <c r="CT280" s="202"/>
      <c r="CU280" s="202"/>
      <c r="CV280" s="202"/>
      <c r="CW280" s="202"/>
      <c r="CX280" s="202"/>
      <c r="CY280" s="202"/>
      <c r="CZ280" s="202"/>
      <c r="DA280" s="202"/>
      <c r="DB280" s="202"/>
      <c r="DC280" s="202"/>
      <c r="DD280" s="202"/>
      <c r="DE280" s="202"/>
      <c r="DF280" s="202"/>
      <c r="DG280" s="202"/>
      <c r="DH280" s="202"/>
      <c r="DI280" s="202"/>
      <c r="DJ280" s="202"/>
      <c r="DK280" s="202"/>
      <c r="DL280" s="202"/>
      <c r="DM280" s="202"/>
      <c r="DN280" s="202"/>
      <c r="DO280" s="202"/>
      <c r="DP280" s="202"/>
    </row>
    <row r="281" spans="1:143" ht="20.100000000000001" customHeight="1" x14ac:dyDescent="0.25">
      <c r="B281" s="212"/>
      <c r="C281" s="213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02"/>
      <c r="BN281" s="202"/>
      <c r="BO281" s="202"/>
      <c r="BP281" s="202"/>
      <c r="BQ281" s="202"/>
      <c r="BR281" s="202"/>
      <c r="BS281" s="202"/>
      <c r="BT281" s="202"/>
      <c r="BU281" s="202"/>
      <c r="BV281" s="202"/>
      <c r="BW281" s="202"/>
      <c r="BX281" s="202"/>
      <c r="BY281" s="202"/>
      <c r="BZ281" s="202"/>
      <c r="CA281" s="202"/>
      <c r="CB281" s="202"/>
      <c r="CC281" s="202"/>
      <c r="CD281" s="202"/>
      <c r="CE281" s="202"/>
      <c r="CF281" s="202"/>
      <c r="CG281" s="202"/>
      <c r="CH281" s="202"/>
      <c r="CI281" s="202"/>
      <c r="CJ281" s="202"/>
      <c r="CK281" s="202"/>
      <c r="CL281" s="202"/>
      <c r="CM281" s="202"/>
      <c r="CN281" s="202"/>
      <c r="CO281" s="202"/>
      <c r="CP281" s="202"/>
      <c r="CQ281" s="202"/>
      <c r="CR281" s="202"/>
      <c r="CS281" s="202"/>
      <c r="CT281" s="202"/>
      <c r="CU281" s="202"/>
      <c r="CV281" s="202"/>
      <c r="CW281" s="202"/>
      <c r="CX281" s="202"/>
      <c r="CY281" s="202"/>
      <c r="CZ281" s="202"/>
      <c r="DA281" s="202"/>
      <c r="DB281" s="202"/>
      <c r="DC281" s="202"/>
      <c r="DD281" s="202"/>
      <c r="DE281" s="202"/>
      <c r="DF281" s="202"/>
      <c r="DG281" s="202"/>
      <c r="DH281" s="202"/>
      <c r="DI281" s="202"/>
      <c r="DJ281" s="202"/>
      <c r="DK281" s="202"/>
      <c r="DL281" s="202"/>
      <c r="DM281" s="202"/>
      <c r="DN281" s="202"/>
      <c r="DO281" s="202"/>
      <c r="DP281" s="202"/>
    </row>
    <row r="282" spans="1:143" ht="20.100000000000001" customHeight="1" x14ac:dyDescent="0.2">
      <c r="B282" s="376" t="s">
        <v>169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  <c r="AP282" s="226"/>
      <c r="AQ282" s="226"/>
      <c r="AR282" s="226"/>
      <c r="AS282" s="226"/>
      <c r="AT282" s="226"/>
      <c r="AU282" s="226"/>
      <c r="AV282" s="226"/>
      <c r="AW282" s="226"/>
      <c r="AX282" s="226"/>
      <c r="AY282" s="226"/>
      <c r="AZ282" s="226"/>
      <c r="BA282" s="226"/>
      <c r="BB282" s="226"/>
      <c r="BC282" s="226"/>
      <c r="BD282" s="226"/>
      <c r="BE282" s="226"/>
      <c r="BF282" s="226"/>
      <c r="BG282" s="226"/>
      <c r="BH282" s="226"/>
      <c r="BI282" s="226"/>
      <c r="BJ282" s="226"/>
      <c r="BK282" s="226"/>
      <c r="BL282" s="226"/>
      <c r="BM282" s="202" t="s">
        <v>147</v>
      </c>
      <c r="BN282" s="202"/>
      <c r="BO282" s="377">
        <f t="shared" ref="BO282" si="359">+BO57+BO58+BO95+BO31+BO87</f>
        <v>3.1219999999999999</v>
      </c>
      <c r="BP282" s="377">
        <f t="shared" ref="BP282:BW282" si="360">+BP57+BP58+BP95+BP31+BP87</f>
        <v>2.5954999999999999</v>
      </c>
      <c r="BQ282" s="377">
        <f t="shared" si="360"/>
        <v>1.7664500000000001</v>
      </c>
      <c r="BR282" s="377">
        <f t="shared" si="360"/>
        <v>1.19</v>
      </c>
      <c r="BS282" s="377">
        <f t="shared" si="360"/>
        <v>0.59928000000000003</v>
      </c>
      <c r="BT282" s="377">
        <f t="shared" si="360"/>
        <v>0.375</v>
      </c>
      <c r="BU282" s="377">
        <f t="shared" si="360"/>
        <v>0.83199999999999996</v>
      </c>
      <c r="BV282" s="377">
        <f t="shared" si="360"/>
        <v>0.78200000000000003</v>
      </c>
      <c r="BW282" s="377">
        <f t="shared" si="360"/>
        <v>0.78300000000000003</v>
      </c>
      <c r="BX282" s="377">
        <f t="shared" ref="BX282:CB282" si="361">+BX57+BX58+BX95+BX31+BX87</f>
        <v>0.78400000000000003</v>
      </c>
      <c r="BY282" s="377">
        <f t="shared" si="361"/>
        <v>0.217</v>
      </c>
      <c r="BZ282" s="377">
        <f t="shared" si="361"/>
        <v>2.8071681583999997</v>
      </c>
      <c r="CA282" s="377">
        <f t="shared" si="361"/>
        <v>15.853398158400003</v>
      </c>
      <c r="CB282" s="377">
        <f t="shared" si="361"/>
        <v>1.1879082852</v>
      </c>
      <c r="CC282" s="377">
        <f t="shared" ref="CC282:DC282" si="362">+CC57+CC58+CC95+CC31+CC87</f>
        <v>1.2166076293999999</v>
      </c>
      <c r="CD282" s="377">
        <f t="shared" si="362"/>
        <v>18.181407200999999</v>
      </c>
      <c r="CE282" s="377">
        <f t="shared" si="362"/>
        <v>11.9633462224</v>
      </c>
      <c r="CF282" s="377">
        <f t="shared" si="362"/>
        <v>176.55444711519999</v>
      </c>
      <c r="CG282" s="377">
        <f t="shared" si="362"/>
        <v>41.379251540200002</v>
      </c>
      <c r="CH282" s="377">
        <f t="shared" si="362"/>
        <v>59.612889138600003</v>
      </c>
      <c r="CI282" s="377">
        <f t="shared" si="362"/>
        <v>141.30161945339998</v>
      </c>
      <c r="CJ282" s="377">
        <f t="shared" si="362"/>
        <v>91.462457577000009</v>
      </c>
      <c r="CK282" s="377">
        <f t="shared" si="362"/>
        <v>29.992892925</v>
      </c>
      <c r="CL282" s="377">
        <f t="shared" si="362"/>
        <v>14.005588703800001</v>
      </c>
      <c r="CM282" s="377">
        <f t="shared" si="362"/>
        <v>53.59589019860001</v>
      </c>
      <c r="CN282" s="377">
        <f t="shared" si="362"/>
        <v>640.4543059898001</v>
      </c>
      <c r="CO282" s="377">
        <f t="shared" si="362"/>
        <v>7.6998321784000003</v>
      </c>
      <c r="CP282" s="377">
        <f t="shared" si="362"/>
        <v>13.637029353800001</v>
      </c>
      <c r="CQ282" s="377">
        <f t="shared" si="362"/>
        <v>27.512593888400001</v>
      </c>
      <c r="CR282" s="377">
        <f t="shared" si="362"/>
        <v>104.27660910359999</v>
      </c>
      <c r="CS282" s="377">
        <f t="shared" si="362"/>
        <v>9.0979531598000012</v>
      </c>
      <c r="CT282" s="377">
        <f t="shared" si="362"/>
        <v>178.90961905820004</v>
      </c>
      <c r="CU282" s="377">
        <f t="shared" si="362"/>
        <v>29.433642147799997</v>
      </c>
      <c r="CV282" s="377">
        <f t="shared" si="362"/>
        <v>260.75708602599997</v>
      </c>
      <c r="CW282" s="377">
        <f t="shared" si="362"/>
        <v>58.839705377999998</v>
      </c>
      <c r="CX282" s="377">
        <f t="shared" si="362"/>
        <v>13.009140163800001</v>
      </c>
      <c r="CY282" s="377">
        <f t="shared" si="362"/>
        <v>33.8577283276</v>
      </c>
      <c r="CZ282" s="377">
        <f t="shared" si="362"/>
        <v>342.23231038260002</v>
      </c>
      <c r="DA282" s="377">
        <f t="shared" ref="DA282" si="363">+DA57+DA58+DA95+DA31+DA87</f>
        <v>1079.2632491679997</v>
      </c>
      <c r="DB282" s="377">
        <f t="shared" si="362"/>
        <v>3.2091559263999998</v>
      </c>
      <c r="DC282" s="377">
        <f t="shared" si="362"/>
        <v>35.831137426200002</v>
      </c>
      <c r="DD282" s="377">
        <f t="shared" ref="DD282:DE282" si="364">+DD57+DD58+DD95+DD31+DD87</f>
        <v>35.849027671800002</v>
      </c>
      <c r="DE282" s="377">
        <f t="shared" si="364"/>
        <v>32.933402233599999</v>
      </c>
      <c r="DF282" s="377">
        <f t="shared" ref="DF282:DG282" si="365">+DF57+DF58+DF95+DF31+DF87</f>
        <v>263.66725800279994</v>
      </c>
      <c r="DG282" s="377">
        <f t="shared" si="365"/>
        <v>11.857227152200002</v>
      </c>
      <c r="DH282" s="377">
        <f t="shared" ref="DH282:DI282" si="366">+DH57+DH58+DH95+DH31+DH87</f>
        <v>26.047165110599998</v>
      </c>
      <c r="DI282" s="377">
        <f t="shared" si="366"/>
        <v>140.91874427560001</v>
      </c>
      <c r="DJ282" s="377">
        <f t="shared" ref="DJ282:DK282" si="367">+DJ57+DJ58+DJ95+DJ31+DJ87</f>
        <v>13.377444293599998</v>
      </c>
      <c r="DK282" s="377">
        <f t="shared" si="367"/>
        <v>40.189987687200009</v>
      </c>
      <c r="DL282" s="377">
        <f t="shared" ref="DL282" si="368">+DL57+DL58+DL95+DL31+DL87</f>
        <v>21.011755544000003</v>
      </c>
      <c r="DM282" s="202"/>
      <c r="DN282" s="202"/>
      <c r="DO282" s="202"/>
      <c r="DP282" s="202"/>
    </row>
    <row r="283" spans="1:143" ht="20.100000000000001" customHeight="1" x14ac:dyDescent="0.2">
      <c r="B283" s="376" t="s">
        <v>170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2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146</v>
      </c>
      <c r="BN283" s="202"/>
      <c r="BO283" s="226">
        <f t="shared" ref="BO283" si="369">+BO33+BO36+BO76+BO78+BO34+BO77+BO37</f>
        <v>0</v>
      </c>
      <c r="BP283" s="226">
        <f t="shared" ref="BP283:BW283" si="370">+BP33+BP36+BP76+BP78+BP34+BP77+BP37</f>
        <v>0</v>
      </c>
      <c r="BQ283" s="226">
        <f t="shared" si="370"/>
        <v>0</v>
      </c>
      <c r="BR283" s="226">
        <f t="shared" si="370"/>
        <v>40.519954799999994</v>
      </c>
      <c r="BS283" s="226">
        <f t="shared" si="370"/>
        <v>52</v>
      </c>
      <c r="BT283" s="226">
        <f t="shared" si="370"/>
        <v>0</v>
      </c>
      <c r="BU283" s="226">
        <f t="shared" si="370"/>
        <v>704.97600000000011</v>
      </c>
      <c r="BV283" s="226">
        <f t="shared" si="370"/>
        <v>888.12000000000012</v>
      </c>
      <c r="BW283" s="226">
        <f t="shared" si="370"/>
        <v>164.64</v>
      </c>
      <c r="BX283" s="226">
        <f t="shared" ref="BX283:CA283" si="371">+BX33+BX36+BX76+BX78+BX34+BX77+BX37</f>
        <v>0</v>
      </c>
      <c r="BY283" s="226">
        <f t="shared" si="371"/>
        <v>17.952162875200003</v>
      </c>
      <c r="BZ283" s="226">
        <f t="shared" si="371"/>
        <v>280.04999999</v>
      </c>
      <c r="CA283" s="226">
        <f t="shared" si="371"/>
        <v>2148.2581176652002</v>
      </c>
      <c r="CB283" s="226">
        <f>+CB33+CB36+CB76+CB78+CB34+CB77+CB37+CB35+CB23</f>
        <v>30.004000000000001</v>
      </c>
      <c r="CC283" s="226">
        <f t="shared" ref="CC283:DC283" si="372">+CC33+CC36+CC76+CC78+CC34+CC77+CC37+CC35+CC23</f>
        <v>0</v>
      </c>
      <c r="CD283" s="226">
        <f t="shared" si="372"/>
        <v>0</v>
      </c>
      <c r="CE283" s="226">
        <f t="shared" si="372"/>
        <v>0</v>
      </c>
      <c r="CF283" s="226">
        <f t="shared" si="372"/>
        <v>0</v>
      </c>
      <c r="CG283" s="226">
        <f t="shared" si="372"/>
        <v>18.873070104</v>
      </c>
      <c r="CH283" s="226">
        <f t="shared" si="372"/>
        <v>31.742034576000002</v>
      </c>
      <c r="CI283" s="226">
        <f t="shared" si="372"/>
        <v>38.779908456800001</v>
      </c>
      <c r="CJ283" s="226">
        <f t="shared" si="372"/>
        <v>25.582630783600003</v>
      </c>
      <c r="CK283" s="226">
        <f t="shared" si="372"/>
        <v>38.099068113399994</v>
      </c>
      <c r="CL283" s="226">
        <f t="shared" si="372"/>
        <v>34.4217647352</v>
      </c>
      <c r="CM283" s="226">
        <f t="shared" si="372"/>
        <v>30.886140550999997</v>
      </c>
      <c r="CN283" s="226">
        <f t="shared" si="372"/>
        <v>248.38861731999998</v>
      </c>
      <c r="CO283" s="226">
        <f t="shared" si="372"/>
        <v>352.85828068720002</v>
      </c>
      <c r="CP283" s="226">
        <f t="shared" si="372"/>
        <v>130.48013772459998</v>
      </c>
      <c r="CQ283" s="226">
        <f t="shared" si="372"/>
        <v>230.25980129360002</v>
      </c>
      <c r="CR283" s="226">
        <f t="shared" si="372"/>
        <v>242.70716234340003</v>
      </c>
      <c r="CS283" s="226">
        <f t="shared" si="372"/>
        <v>136.83203639420003</v>
      </c>
      <c r="CT283" s="226">
        <f t="shared" si="372"/>
        <v>7.4515017318000005</v>
      </c>
      <c r="CU283" s="226">
        <f t="shared" si="372"/>
        <v>10.2172790326</v>
      </c>
      <c r="CV283" s="226">
        <f t="shared" si="372"/>
        <v>23.8150999926</v>
      </c>
      <c r="CW283" s="226">
        <f t="shared" si="372"/>
        <v>4.2135756319999995</v>
      </c>
      <c r="CX283" s="226">
        <f t="shared" si="372"/>
        <v>141.5785787826</v>
      </c>
      <c r="CY283" s="226">
        <f t="shared" si="372"/>
        <v>368.64890669179999</v>
      </c>
      <c r="CZ283" s="226">
        <f t="shared" si="372"/>
        <v>448.1879653062</v>
      </c>
      <c r="DA283" s="226">
        <f t="shared" ref="DA283" si="373">+DA33+DA36+DA76+DA78+DA34+DA77+DA37+DA35+DA23</f>
        <v>2097.2503256126001</v>
      </c>
      <c r="DB283" s="226">
        <f t="shared" si="372"/>
        <v>217.17196322000001</v>
      </c>
      <c r="DC283" s="226">
        <f t="shared" si="372"/>
        <v>8.8675915099999987</v>
      </c>
      <c r="DD283" s="226">
        <f t="shared" ref="DD283:DE283" si="374">+DD33+DD36+DD76+DD78+DD34+DD77+DD37+DD35+DD23</f>
        <v>0</v>
      </c>
      <c r="DE283" s="226">
        <f t="shared" si="374"/>
        <v>451.96945495759996</v>
      </c>
      <c r="DF283" s="226">
        <f t="shared" ref="DF283:DG283" si="375">+DF33+DF36+DF76+DF78+DF34+DF77+DF37+DF35+DF23</f>
        <v>3715.7944478500003</v>
      </c>
      <c r="DG283" s="226">
        <f t="shared" si="375"/>
        <v>178.88583332000002</v>
      </c>
      <c r="DH283" s="226">
        <f t="shared" ref="DH283:DI283" si="376">+DH33+DH36+DH76+DH78+DH34+DH77+DH37+DH35+DH23</f>
        <v>170.24744081379998</v>
      </c>
      <c r="DI283" s="226">
        <f t="shared" si="376"/>
        <v>456.60729225480003</v>
      </c>
      <c r="DJ283" s="226">
        <f t="shared" ref="DJ283:DK283" si="377">+DJ33+DJ36+DJ76+DJ78+DJ34+DJ77+DJ37+DJ35+DJ23</f>
        <v>395.0922707862</v>
      </c>
      <c r="DK283" s="226">
        <f t="shared" si="377"/>
        <v>375.44332834180005</v>
      </c>
      <c r="DL283" s="226">
        <f t="shared" ref="DL283" si="378">+DL33+DL36+DL76+DL78+DL34+DL77+DL37+DL35+DL23</f>
        <v>191.9256097462</v>
      </c>
      <c r="DM283" s="202"/>
      <c r="DN283" s="202"/>
      <c r="DO283" s="202"/>
      <c r="DP283" s="202"/>
    </row>
    <row r="284" spans="1:143" ht="20.100000000000001" customHeight="1" x14ac:dyDescent="0.2">
      <c r="B284" s="376" t="s">
        <v>171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26" t="s">
        <v>145</v>
      </c>
      <c r="BN284" s="226"/>
      <c r="BO284" s="226">
        <f t="shared" ref="BO284" si="379">+BO21+BO66+BO98+BO101</f>
        <v>0</v>
      </c>
      <c r="BP284" s="226">
        <f t="shared" ref="BP284:BW284" si="380">+BP21+BP66+BP98+BP101</f>
        <v>0</v>
      </c>
      <c r="BQ284" s="226">
        <f t="shared" si="380"/>
        <v>0</v>
      </c>
      <c r="BR284" s="226">
        <f t="shared" si="380"/>
        <v>0</v>
      </c>
      <c r="BS284" s="226">
        <f t="shared" si="380"/>
        <v>1.08938</v>
      </c>
      <c r="BT284" s="226">
        <f t="shared" si="380"/>
        <v>0</v>
      </c>
      <c r="BU284" s="226">
        <f t="shared" si="380"/>
        <v>5.92</v>
      </c>
      <c r="BV284" s="226">
        <f t="shared" si="380"/>
        <v>0</v>
      </c>
      <c r="BW284" s="226">
        <f t="shared" si="380"/>
        <v>0</v>
      </c>
      <c r="BX284" s="226">
        <f t="shared" ref="BX284:CB284" si="381">+BX21+BX66+BX98+BX101</f>
        <v>0.29988199999999998</v>
      </c>
      <c r="BY284" s="226">
        <f t="shared" si="381"/>
        <v>0</v>
      </c>
      <c r="BZ284" s="226">
        <f t="shared" si="381"/>
        <v>0</v>
      </c>
      <c r="CA284" s="226">
        <f t="shared" si="381"/>
        <v>7.3092620000000004</v>
      </c>
      <c r="CB284" s="226">
        <f t="shared" si="381"/>
        <v>1.5</v>
      </c>
      <c r="CC284" s="226">
        <f t="shared" ref="CC284:DC284" si="382">+CC21+CC66+CC98+CC101</f>
        <v>2.0000010000000001</v>
      </c>
      <c r="CD284" s="226">
        <f t="shared" si="382"/>
        <v>2E-8</v>
      </c>
      <c r="CE284" s="226">
        <f t="shared" si="382"/>
        <v>0.25</v>
      </c>
      <c r="CF284" s="226">
        <f t="shared" si="382"/>
        <v>8</v>
      </c>
      <c r="CG284" s="226">
        <f t="shared" si="382"/>
        <v>0</v>
      </c>
      <c r="CH284" s="226">
        <f t="shared" si="382"/>
        <v>7</v>
      </c>
      <c r="CI284" s="226">
        <f t="shared" si="382"/>
        <v>0.84662099999999996</v>
      </c>
      <c r="CJ284" s="226">
        <f t="shared" si="382"/>
        <v>0.62308200000000002</v>
      </c>
      <c r="CK284" s="226">
        <f t="shared" si="382"/>
        <v>0.34300000000000003</v>
      </c>
      <c r="CL284" s="226">
        <f t="shared" si="382"/>
        <v>0</v>
      </c>
      <c r="CM284" s="226">
        <f t="shared" si="382"/>
        <v>18.5</v>
      </c>
      <c r="CN284" s="226">
        <f t="shared" si="382"/>
        <v>39.062704019999998</v>
      </c>
      <c r="CO284" s="226">
        <f t="shared" si="382"/>
        <v>0.2</v>
      </c>
      <c r="CP284" s="226">
        <f t="shared" si="382"/>
        <v>0</v>
      </c>
      <c r="CQ284" s="226">
        <f t="shared" si="382"/>
        <v>14</v>
      </c>
      <c r="CR284" s="226">
        <f t="shared" si="382"/>
        <v>0.1058085</v>
      </c>
      <c r="CS284" s="226">
        <f t="shared" si="382"/>
        <v>0.212255</v>
      </c>
      <c r="CT284" s="226">
        <f t="shared" si="382"/>
        <v>1.696124</v>
      </c>
      <c r="CU284" s="226">
        <f t="shared" si="382"/>
        <v>0.13906945000000001</v>
      </c>
      <c r="CV284" s="226">
        <f t="shared" si="382"/>
        <v>7.4988199999999991E-2</v>
      </c>
      <c r="CW284" s="226">
        <f t="shared" si="382"/>
        <v>0.59102955000000001</v>
      </c>
      <c r="CX284" s="226">
        <f t="shared" si="382"/>
        <v>0.45237569999999999</v>
      </c>
      <c r="CY284" s="226">
        <f t="shared" si="382"/>
        <v>0.64847099997711199</v>
      </c>
      <c r="CZ284" s="226">
        <f t="shared" si="382"/>
        <v>0.43438599999999999</v>
      </c>
      <c r="DA284" s="226">
        <f t="shared" ref="DA284" si="383">+DA21+DA66+DA98+DA101</f>
        <v>18.554507399977112</v>
      </c>
      <c r="DB284" s="226">
        <f t="shared" si="382"/>
        <v>0</v>
      </c>
      <c r="DC284" s="226">
        <f t="shared" si="382"/>
        <v>0.13719999999999999</v>
      </c>
      <c r="DD284" s="226">
        <f t="shared" ref="DD284:DE284" si="384">+DD21+DD66+DD98+DD101</f>
        <v>0</v>
      </c>
      <c r="DE284" s="226">
        <f t="shared" si="384"/>
        <v>1.3606703</v>
      </c>
      <c r="DF284" s="226">
        <f t="shared" ref="DF284:DG284" si="385">+DF21+DF66+DF98+DF101</f>
        <v>2.4660426000000002</v>
      </c>
      <c r="DG284" s="226">
        <f t="shared" si="385"/>
        <v>0.22065699999999999</v>
      </c>
      <c r="DH284" s="226">
        <f t="shared" ref="DH284:DI284" si="386">+DH21+DH66+DH98+DH101</f>
        <v>0.22090499999999999</v>
      </c>
      <c r="DI284" s="226">
        <f t="shared" si="386"/>
        <v>0</v>
      </c>
      <c r="DJ284" s="226">
        <f t="shared" ref="DJ284:DK284" si="387">+DJ21+DJ66+DJ98+DJ101</f>
        <v>0.29757050516357425</v>
      </c>
      <c r="DK284" s="226">
        <f t="shared" si="387"/>
        <v>0.42765409999999998</v>
      </c>
      <c r="DL284" s="226">
        <f t="shared" ref="DL284" si="388">+DL21+DL66+DL98+DL101</f>
        <v>0.5130844</v>
      </c>
      <c r="DM284" s="202"/>
      <c r="DN284" s="202"/>
      <c r="DO284" s="202"/>
      <c r="DP284" s="202"/>
    </row>
    <row r="285" spans="1:143" ht="20.100000000000001" customHeight="1" x14ac:dyDescent="0.2">
      <c r="B285" s="376" t="s">
        <v>172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143</v>
      </c>
      <c r="BN285" s="202"/>
      <c r="BO285" s="226">
        <f t="shared" ref="BO285" si="389">+BO20+BO65</f>
        <v>1052.994322</v>
      </c>
      <c r="BP285" s="226">
        <f t="shared" ref="BP285:BW285" si="390">+BP20+BP65</f>
        <v>1052.8099070000001</v>
      </c>
      <c r="BQ285" s="226">
        <f t="shared" si="390"/>
        <v>979.01097300000004</v>
      </c>
      <c r="BR285" s="226">
        <f t="shared" si="390"/>
        <v>1027.0750869999999</v>
      </c>
      <c r="BS285" s="226">
        <f t="shared" si="390"/>
        <v>1074.820293</v>
      </c>
      <c r="BT285" s="226">
        <f t="shared" si="390"/>
        <v>1049.9542980000001</v>
      </c>
      <c r="BU285" s="226">
        <f t="shared" si="390"/>
        <v>1195.027184</v>
      </c>
      <c r="BV285" s="226">
        <f t="shared" si="390"/>
        <v>1033.5204659999999</v>
      </c>
      <c r="BW285" s="226">
        <f t="shared" si="390"/>
        <v>1174.2384609999999</v>
      </c>
      <c r="BX285" s="226">
        <f t="shared" ref="BX285:CB285" si="391">+BX20+BX65</f>
        <v>1262.657913</v>
      </c>
      <c r="BY285" s="226">
        <f t="shared" si="391"/>
        <v>1194.6190590000001</v>
      </c>
      <c r="BZ285" s="226">
        <f t="shared" si="391"/>
        <v>1374.775969</v>
      </c>
      <c r="CA285" s="226">
        <f t="shared" si="391"/>
        <v>13471.503932000001</v>
      </c>
      <c r="CB285" s="226">
        <f t="shared" si="391"/>
        <v>1108.948093</v>
      </c>
      <c r="CC285" s="226">
        <f t="shared" ref="CC285:DC285" si="392">+CC20+CC65</f>
        <v>1044.9414079999999</v>
      </c>
      <c r="CD285" s="226">
        <f t="shared" si="392"/>
        <v>1193.495273</v>
      </c>
      <c r="CE285" s="226">
        <f t="shared" si="392"/>
        <v>1054.235197</v>
      </c>
      <c r="CF285" s="226">
        <f t="shared" si="392"/>
        <v>1039.483502</v>
      </c>
      <c r="CG285" s="226">
        <f t="shared" si="392"/>
        <v>1062.1962940000001</v>
      </c>
      <c r="CH285" s="226">
        <f t="shared" si="392"/>
        <v>1141.535952</v>
      </c>
      <c r="CI285" s="226">
        <f t="shared" si="392"/>
        <v>1281.5901779999999</v>
      </c>
      <c r="CJ285" s="226">
        <f t="shared" si="392"/>
        <v>1201.8328710000001</v>
      </c>
      <c r="CK285" s="226">
        <f t="shared" si="392"/>
        <v>1256.04114</v>
      </c>
      <c r="CL285" s="226">
        <f t="shared" si="392"/>
        <v>1185.881449</v>
      </c>
      <c r="CM285" s="226">
        <f t="shared" si="392"/>
        <v>1564.7624499999999</v>
      </c>
      <c r="CN285" s="226">
        <f t="shared" si="392"/>
        <v>14134.943807000001</v>
      </c>
      <c r="CO285" s="226">
        <f t="shared" si="392"/>
        <v>968.43935500999999</v>
      </c>
      <c r="CP285" s="226">
        <f t="shared" si="392"/>
        <v>919.74703</v>
      </c>
      <c r="CQ285" s="226">
        <f t="shared" si="392"/>
        <v>1014.058729</v>
      </c>
      <c r="CR285" s="226">
        <f t="shared" si="392"/>
        <v>996.04722700000002</v>
      </c>
      <c r="CS285" s="226">
        <f t="shared" si="392"/>
        <v>964.39730199999997</v>
      </c>
      <c r="CT285" s="226">
        <f t="shared" si="392"/>
        <v>988.72804499999995</v>
      </c>
      <c r="CU285" s="226">
        <f t="shared" si="392"/>
        <v>962.11794799999996</v>
      </c>
      <c r="CV285" s="226">
        <f t="shared" si="392"/>
        <v>1114.774234</v>
      </c>
      <c r="CW285" s="226">
        <f t="shared" si="392"/>
        <v>1034.985862</v>
      </c>
      <c r="CX285" s="226">
        <f t="shared" si="392"/>
        <v>986.33783800000003</v>
      </c>
      <c r="CY285" s="226">
        <f t="shared" si="392"/>
        <v>1109.479212</v>
      </c>
      <c r="CZ285" s="226">
        <f t="shared" si="392"/>
        <v>1302.1126690000001</v>
      </c>
      <c r="DA285" s="226">
        <f t="shared" ref="DA285" si="393">+DA20+DA65</f>
        <v>12361.225451009999</v>
      </c>
      <c r="DB285" s="226">
        <f t="shared" si="392"/>
        <v>1155.2892509999999</v>
      </c>
      <c r="DC285" s="226">
        <f t="shared" si="392"/>
        <v>1055.0994049999999</v>
      </c>
      <c r="DD285" s="226">
        <f t="shared" ref="DD285:DE285" si="394">+DD20+DD65</f>
        <v>1267.294834</v>
      </c>
      <c r="DE285" s="226">
        <f t="shared" si="394"/>
        <v>930.16406700000005</v>
      </c>
      <c r="DF285" s="226">
        <f t="shared" ref="DF285:DG285" si="395">+DF20+DF65</f>
        <v>1106.1162159999999</v>
      </c>
      <c r="DG285" s="226">
        <f t="shared" si="395"/>
        <v>1043.15445</v>
      </c>
      <c r="DH285" s="226">
        <f t="shared" ref="DH285:DI285" si="396">+DH20+DH65</f>
        <v>1026.143677</v>
      </c>
      <c r="DI285" s="226">
        <f t="shared" si="396"/>
        <v>1155.81895001</v>
      </c>
      <c r="DJ285" s="226">
        <f t="shared" ref="DJ285:DK285" si="397">+DJ20+DJ65</f>
        <v>1087.2005449999999</v>
      </c>
      <c r="DK285" s="226">
        <f t="shared" si="397"/>
        <v>1139.430746</v>
      </c>
      <c r="DL285" s="226">
        <f t="shared" ref="DL285" si="398">+DL20+DL65</f>
        <v>1132.6151689999999</v>
      </c>
      <c r="DM285" s="202"/>
      <c r="DN285" s="202"/>
      <c r="DO285" s="202"/>
      <c r="DP285" s="202"/>
    </row>
    <row r="286" spans="1:143" ht="20.100000000000001" customHeight="1" x14ac:dyDescent="0.2">
      <c r="B286" s="376" t="s">
        <v>173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144</v>
      </c>
      <c r="BN286" s="202"/>
      <c r="BO286" s="226">
        <f t="shared" ref="BO286" si="399">+BO51+BO52+BO53+BO54</f>
        <v>4333.7999999999993</v>
      </c>
      <c r="BP286" s="226">
        <f t="shared" ref="BP286:BW286" si="400">+BP51+BP52+BP53+BP54</f>
        <v>2806.54</v>
      </c>
      <c r="BQ286" s="226">
        <f t="shared" si="400"/>
        <v>2967.22</v>
      </c>
      <c r="BR286" s="226">
        <f t="shared" si="400"/>
        <v>3168.92</v>
      </c>
      <c r="BS286" s="226">
        <f t="shared" si="400"/>
        <v>3711.72</v>
      </c>
      <c r="BT286" s="226">
        <f t="shared" si="400"/>
        <v>3653.3600000000006</v>
      </c>
      <c r="BU286" s="226">
        <f t="shared" si="400"/>
        <v>3718.96</v>
      </c>
      <c r="BV286" s="226">
        <f t="shared" si="400"/>
        <v>3639.95</v>
      </c>
      <c r="BW286" s="226">
        <f t="shared" si="400"/>
        <v>2828.7513316999998</v>
      </c>
      <c r="BX286" s="226">
        <f t="shared" ref="BX286:CB286" si="401">+BX51+BX52+BX53+BX54</f>
        <v>4454.6099999999997</v>
      </c>
      <c r="BY286" s="226">
        <f t="shared" si="401"/>
        <v>3451.4500000000003</v>
      </c>
      <c r="BZ286" s="226">
        <f t="shared" si="401"/>
        <v>5895.6600000000008</v>
      </c>
      <c r="CA286" s="226">
        <f t="shared" si="401"/>
        <v>44630.9413317</v>
      </c>
      <c r="CB286" s="226">
        <f t="shared" si="401"/>
        <v>4175.38</v>
      </c>
      <c r="CC286" s="226">
        <f t="shared" ref="CC286:DC286" si="402">+CC51+CC52+CC53+CC54</f>
        <v>2767.54</v>
      </c>
      <c r="CD286" s="226">
        <f t="shared" si="402"/>
        <v>3303.2200000000003</v>
      </c>
      <c r="CE286" s="226">
        <f t="shared" si="402"/>
        <v>3613.71</v>
      </c>
      <c r="CF286" s="226">
        <f t="shared" si="402"/>
        <v>3755.64</v>
      </c>
      <c r="CG286" s="226">
        <f t="shared" si="402"/>
        <v>3970.2000000000003</v>
      </c>
      <c r="CH286" s="226">
        <f t="shared" si="402"/>
        <v>3493.4500000000003</v>
      </c>
      <c r="CI286" s="226">
        <f t="shared" si="402"/>
        <v>3404.75</v>
      </c>
      <c r="CJ286" s="226">
        <f t="shared" si="402"/>
        <v>3701.9300000000003</v>
      </c>
      <c r="CK286" s="226">
        <f t="shared" si="402"/>
        <v>4514.6100000000006</v>
      </c>
      <c r="CL286" s="226">
        <f t="shared" si="402"/>
        <v>3824.46</v>
      </c>
      <c r="CM286" s="226">
        <f t="shared" si="402"/>
        <v>7438.6299999999992</v>
      </c>
      <c r="CN286" s="226">
        <f t="shared" si="402"/>
        <v>47963.519999999997</v>
      </c>
      <c r="CO286" s="226">
        <f t="shared" si="402"/>
        <v>4000.9300000000003</v>
      </c>
      <c r="CP286" s="226">
        <f t="shared" si="402"/>
        <v>3344.1800000000003</v>
      </c>
      <c r="CQ286" s="226">
        <f t="shared" si="402"/>
        <v>3565.13</v>
      </c>
      <c r="CR286" s="226">
        <f t="shared" si="402"/>
        <v>3824.4800000000005</v>
      </c>
      <c r="CS286" s="226">
        <f t="shared" si="402"/>
        <v>3498.7299999999996</v>
      </c>
      <c r="CT286" s="226">
        <f t="shared" si="402"/>
        <v>4404.1699999999992</v>
      </c>
      <c r="CU286" s="226">
        <f t="shared" si="402"/>
        <v>4367.91</v>
      </c>
      <c r="CV286" s="226">
        <f t="shared" si="402"/>
        <v>3971.54</v>
      </c>
      <c r="CW286" s="226">
        <f t="shared" si="402"/>
        <v>4300.57</v>
      </c>
      <c r="CX286" s="226">
        <f t="shared" si="402"/>
        <v>4367.66</v>
      </c>
      <c r="CY286" s="226">
        <f t="shared" si="402"/>
        <v>4211.6399999999994</v>
      </c>
      <c r="CZ286" s="226">
        <f t="shared" si="402"/>
        <v>6726.16</v>
      </c>
      <c r="DA286" s="226">
        <f t="shared" ref="DA286" si="403">+DA51+DA52+DA53+DA54</f>
        <v>50583.1</v>
      </c>
      <c r="DB286" s="226">
        <f t="shared" si="402"/>
        <v>4368.8</v>
      </c>
      <c r="DC286" s="226">
        <f t="shared" si="402"/>
        <v>3224.97</v>
      </c>
      <c r="DD286" s="226">
        <f t="shared" ref="DD286:DE286" si="404">+DD51+DD52+DD53+DD54</f>
        <v>4009.3299999999995</v>
      </c>
      <c r="DE286" s="226">
        <f t="shared" si="404"/>
        <v>3722.01</v>
      </c>
      <c r="DF286" s="226">
        <f t="shared" ref="DF286:DG286" si="405">+DF51+DF52+DF53+DF54</f>
        <v>4116.7699999999995</v>
      </c>
      <c r="DG286" s="226">
        <f t="shared" si="405"/>
        <v>4820.9399999999996</v>
      </c>
      <c r="DH286" s="226">
        <f t="shared" ref="DH286:DI286" si="406">+DH51+DH52+DH53+DH54</f>
        <v>3926.8900000000003</v>
      </c>
      <c r="DI286" s="226">
        <f t="shared" si="406"/>
        <v>4196.29</v>
      </c>
      <c r="DJ286" s="226">
        <f t="shared" ref="DJ286:DK286" si="407">+DJ51+DJ52+DJ53+DJ54</f>
        <v>3909.26</v>
      </c>
      <c r="DK286" s="226">
        <f t="shared" si="407"/>
        <v>4605.3900000000003</v>
      </c>
      <c r="DL286" s="226">
        <f t="shared" ref="DL286" si="408">+DL51+DL52+DL53+DL54</f>
        <v>4416.5</v>
      </c>
      <c r="DM286" s="202"/>
      <c r="DN286" s="202"/>
      <c r="DO286" s="202"/>
      <c r="DP286" s="202"/>
    </row>
    <row r="287" spans="1:143" ht="20.100000000000001" customHeight="1" x14ac:dyDescent="0.2">
      <c r="B287" s="376" t="s">
        <v>174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5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142</v>
      </c>
      <c r="BN287" s="202"/>
      <c r="BO287" s="226">
        <f t="shared" ref="BO287" si="409">+BO19+BO64</f>
        <v>3390.4737929700004</v>
      </c>
      <c r="BP287" s="226">
        <f t="shared" ref="BP287:BW287" si="410">+BP19+BP64</f>
        <v>2871.1034455999998</v>
      </c>
      <c r="BQ287" s="226">
        <f t="shared" si="410"/>
        <v>3123.1136898899999</v>
      </c>
      <c r="BR287" s="226">
        <f t="shared" si="410"/>
        <v>5352.9278224000009</v>
      </c>
      <c r="BS287" s="226">
        <f t="shared" si="410"/>
        <v>3756.2707541899995</v>
      </c>
      <c r="BT287" s="226">
        <f t="shared" si="410"/>
        <v>3248.7492224100001</v>
      </c>
      <c r="BU287" s="226">
        <f t="shared" si="410"/>
        <v>6328.4057542299997</v>
      </c>
      <c r="BV287" s="226">
        <f t="shared" si="410"/>
        <v>3236.4149775599999</v>
      </c>
      <c r="BW287" s="226">
        <f t="shared" si="410"/>
        <v>1846.9684792600001</v>
      </c>
      <c r="BX287" s="226">
        <f t="shared" ref="BX287:CB287" si="411">+BX19+BX64</f>
        <v>2213.7584241300001</v>
      </c>
      <c r="BY287" s="226">
        <f t="shared" si="411"/>
        <v>1695.3808072300001</v>
      </c>
      <c r="BZ287" s="226">
        <f t="shared" si="411"/>
        <v>2037.3528936900002</v>
      </c>
      <c r="CA287" s="226">
        <f t="shared" si="411"/>
        <v>39100.920063560006</v>
      </c>
      <c r="CB287" s="226">
        <f t="shared" si="411"/>
        <v>2464.2855941500006</v>
      </c>
      <c r="CC287" s="226">
        <f t="shared" ref="CC287:DC287" si="412">+CC19+CC64</f>
        <v>1872.9894978</v>
      </c>
      <c r="CD287" s="226">
        <f t="shared" si="412"/>
        <v>2119.3694668500002</v>
      </c>
      <c r="CE287" s="226">
        <f t="shared" si="412"/>
        <v>5697.63090422</v>
      </c>
      <c r="CF287" s="226">
        <f t="shared" si="412"/>
        <v>2727.829946840001</v>
      </c>
      <c r="CG287" s="226">
        <f t="shared" si="412"/>
        <v>2038.8189527900001</v>
      </c>
      <c r="CH287" s="226">
        <f t="shared" si="412"/>
        <v>5197.9674052500013</v>
      </c>
      <c r="CI287" s="226">
        <f t="shared" si="412"/>
        <v>1987.1016257700001</v>
      </c>
      <c r="CJ287" s="226">
        <f t="shared" si="412"/>
        <v>1997.3706903000002</v>
      </c>
      <c r="CK287" s="226">
        <f t="shared" si="412"/>
        <v>2155.2741651599999</v>
      </c>
      <c r="CL287" s="226">
        <f t="shared" si="412"/>
        <v>2062.3663396299999</v>
      </c>
      <c r="CM287" s="226">
        <f t="shared" si="412"/>
        <v>2071.0806519600001</v>
      </c>
      <c r="CN287" s="226">
        <f t="shared" si="412"/>
        <v>32392.085240720004</v>
      </c>
      <c r="CO287" s="226">
        <f t="shared" si="412"/>
        <v>2581.0066849600007</v>
      </c>
      <c r="CP287" s="226">
        <f t="shared" si="412"/>
        <v>1839.0655872600005</v>
      </c>
      <c r="CQ287" s="226">
        <f t="shared" si="412"/>
        <v>1943.43240943</v>
      </c>
      <c r="CR287" s="226">
        <f t="shared" si="412"/>
        <v>4518.9377831899992</v>
      </c>
      <c r="CS287" s="226">
        <f t="shared" si="412"/>
        <v>2912.7993613999997</v>
      </c>
      <c r="CT287" s="226">
        <f t="shared" si="412"/>
        <v>1980.7650899499997</v>
      </c>
      <c r="CU287" s="226">
        <f t="shared" si="412"/>
        <v>3753.8950712400006</v>
      </c>
      <c r="CV287" s="226">
        <f t="shared" si="412"/>
        <v>2824.2513792699992</v>
      </c>
      <c r="CW287" s="226">
        <f t="shared" si="412"/>
        <v>2032.2056779300005</v>
      </c>
      <c r="CX287" s="226">
        <f t="shared" si="412"/>
        <v>2177.4119872600004</v>
      </c>
      <c r="CY287" s="226">
        <f t="shared" si="412"/>
        <v>2136.0502869699999</v>
      </c>
      <c r="CZ287" s="226">
        <f t="shared" si="412"/>
        <v>2846.6733398499996</v>
      </c>
      <c r="DA287" s="226">
        <f t="shared" ref="DA287" si="413">+DA19+DA64</f>
        <v>31546.494658709998</v>
      </c>
      <c r="DB287" s="226">
        <f t="shared" si="412"/>
        <v>2854.0208714299997</v>
      </c>
      <c r="DC287" s="226">
        <f t="shared" si="412"/>
        <v>1948.4729028000004</v>
      </c>
      <c r="DD287" s="226">
        <f t="shared" ref="DD287:DE287" si="414">+DD19+DD64</f>
        <v>2152.6204560599995</v>
      </c>
      <c r="DE287" s="226">
        <f t="shared" si="414"/>
        <v>5495.9852156299976</v>
      </c>
      <c r="DF287" s="226">
        <f t="shared" ref="DF287:DG287" si="415">+DF19+DF64</f>
        <v>2700.08055096</v>
      </c>
      <c r="DG287" s="226">
        <f t="shared" si="415"/>
        <v>1984.5524224199996</v>
      </c>
      <c r="DH287" s="226">
        <f t="shared" ref="DH287:DI287" si="416">+DH19+DH64</f>
        <v>3149.8782863900001</v>
      </c>
      <c r="DI287" s="226">
        <f t="shared" si="416"/>
        <v>2247.4227248699999</v>
      </c>
      <c r="DJ287" s="226">
        <f t="shared" ref="DJ287:DK287" si="417">+DJ19+DJ64</f>
        <v>2051.58253921</v>
      </c>
      <c r="DK287" s="226">
        <f t="shared" si="417"/>
        <v>2272.35437443</v>
      </c>
      <c r="DL287" s="226">
        <f t="shared" ref="DL287" si="418">+DL19+DL64</f>
        <v>2108.80815325</v>
      </c>
      <c r="DM287" s="202"/>
      <c r="DN287" s="202"/>
      <c r="DO287" s="202"/>
      <c r="DP287" s="202"/>
    </row>
    <row r="288" spans="1:143" ht="20.100000000000001" customHeight="1" x14ac:dyDescent="0.2">
      <c r="B288" s="376" t="s">
        <v>175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5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139</v>
      </c>
      <c r="BN288" s="202"/>
      <c r="BO288" s="226">
        <f>+BO17+BO18+BO62+BO63+BO46+BO47+BO88+BO89</f>
        <v>6859.5769037228001</v>
      </c>
      <c r="BP288" s="226">
        <f t="shared" ref="BP288:BW288" si="419">+BP17+BP18+BP62+BP63+BP46+BP47+BP88+BP89</f>
        <v>4582.6181530740014</v>
      </c>
      <c r="BQ288" s="226">
        <f t="shared" si="419"/>
        <v>4885.6183992109991</v>
      </c>
      <c r="BR288" s="226">
        <f t="shared" si="419"/>
        <v>3910.7501467030011</v>
      </c>
      <c r="BS288" s="226">
        <f t="shared" si="419"/>
        <v>3535.4506506003995</v>
      </c>
      <c r="BT288" s="226">
        <f t="shared" si="419"/>
        <v>2740.2788537480001</v>
      </c>
      <c r="BU288" s="226">
        <f t="shared" si="419"/>
        <v>2687.6473191052005</v>
      </c>
      <c r="BV288" s="226">
        <f t="shared" si="419"/>
        <v>2736.7158316232003</v>
      </c>
      <c r="BW288" s="226">
        <f t="shared" si="419"/>
        <v>4460.5547425676014</v>
      </c>
      <c r="BX288" s="226">
        <f t="shared" ref="BX288:CB288" si="420">+BX17+BX18+BX62+BX63+BX46+BX47+BX88+BX89</f>
        <v>4891.5729757667996</v>
      </c>
      <c r="BY288" s="226">
        <f t="shared" si="420"/>
        <v>3482.7561866048004</v>
      </c>
      <c r="BZ288" s="226">
        <f t="shared" si="420"/>
        <v>5216.6364894028011</v>
      </c>
      <c r="CA288" s="226">
        <f t="shared" si="420"/>
        <v>49990.176652129609</v>
      </c>
      <c r="CB288" s="226">
        <f t="shared" si="420"/>
        <v>4424.8975493047983</v>
      </c>
      <c r="CC288" s="226">
        <f t="shared" ref="CC288:DC288" si="421">+CC17+CC18+CC62+CC63+CC46+CC47+CC88+CC89</f>
        <v>4466.1600077976</v>
      </c>
      <c r="CD288" s="226">
        <f t="shared" si="421"/>
        <v>5916.9033128519986</v>
      </c>
      <c r="CE288" s="226">
        <f t="shared" si="421"/>
        <v>5322.3727806596016</v>
      </c>
      <c r="CF288" s="226">
        <f t="shared" si="421"/>
        <v>5196.4883984571989</v>
      </c>
      <c r="CG288" s="226">
        <f t="shared" si="421"/>
        <v>6411.1098343360009</v>
      </c>
      <c r="CH288" s="226">
        <f t="shared" si="421"/>
        <v>6259.0206265180004</v>
      </c>
      <c r="CI288" s="226">
        <f t="shared" si="421"/>
        <v>5648.4633926755996</v>
      </c>
      <c r="CJ288" s="226">
        <f t="shared" si="421"/>
        <v>4585.5871353615994</v>
      </c>
      <c r="CK288" s="226">
        <f t="shared" si="421"/>
        <v>6262.3217462740013</v>
      </c>
      <c r="CL288" s="226">
        <f t="shared" si="421"/>
        <v>4542.7098989775986</v>
      </c>
      <c r="CM288" s="226">
        <f t="shared" si="421"/>
        <v>3732.7825270623998</v>
      </c>
      <c r="CN288" s="226">
        <f t="shared" si="421"/>
        <v>62768.817210276393</v>
      </c>
      <c r="CO288" s="226">
        <f t="shared" si="421"/>
        <v>4276.6196938027997</v>
      </c>
      <c r="CP288" s="226">
        <f t="shared" si="421"/>
        <v>4696.2010803339999</v>
      </c>
      <c r="CQ288" s="226">
        <f t="shared" si="421"/>
        <v>5785.2267552303983</v>
      </c>
      <c r="CR288" s="226">
        <f t="shared" si="421"/>
        <v>6284.6131106523999</v>
      </c>
      <c r="CS288" s="226">
        <f t="shared" si="421"/>
        <v>7554.4251434776006</v>
      </c>
      <c r="CT288" s="226">
        <f t="shared" si="421"/>
        <v>7032.7682432380007</v>
      </c>
      <c r="CU288" s="226">
        <f t="shared" si="421"/>
        <v>3656.7285783743996</v>
      </c>
      <c r="CV288" s="226">
        <f t="shared" si="421"/>
        <v>6943.4518914751989</v>
      </c>
      <c r="CW288" s="226">
        <f t="shared" si="421"/>
        <v>6247.2289872639994</v>
      </c>
      <c r="CX288" s="226">
        <f t="shared" si="421"/>
        <v>7363.0769674432031</v>
      </c>
      <c r="CY288" s="226">
        <f t="shared" si="421"/>
        <v>5820.9777149439988</v>
      </c>
      <c r="CZ288" s="226">
        <f t="shared" si="421"/>
        <v>6052.7981250075991</v>
      </c>
      <c r="DA288" s="226">
        <f t="shared" ref="DA288" si="422">+DA17+DA18+DA62+DA63+DA46+DA47+DA88+DA89</f>
        <v>71714.116291243612</v>
      </c>
      <c r="DB288" s="226">
        <f t="shared" si="421"/>
        <v>5553.3540635411991</v>
      </c>
      <c r="DC288" s="226">
        <f t="shared" si="421"/>
        <v>4537.9135508288</v>
      </c>
      <c r="DD288" s="226">
        <f t="shared" ref="DD288:DE288" si="423">+DD17+DD18+DD62+DD63+DD46+DD47+DD88+DD89</f>
        <v>5965.6490743684008</v>
      </c>
      <c r="DE288" s="226">
        <f t="shared" si="423"/>
        <v>4065.7660689515997</v>
      </c>
      <c r="DF288" s="226">
        <f t="shared" ref="DF288:DG288" si="424">+DF17+DF18+DF62+DF63+DF46+DF47+DF88+DF89</f>
        <v>5399.9438289104</v>
      </c>
      <c r="DG288" s="226">
        <f t="shared" si="424"/>
        <v>4591.5548912928007</v>
      </c>
      <c r="DH288" s="226">
        <f t="shared" ref="DH288:DI288" si="425">+DH17+DH18+DH62+DH63+DH46+DH47+DH88+DH89</f>
        <v>5697.2290657600024</v>
      </c>
      <c r="DI288" s="226">
        <f t="shared" si="425"/>
        <v>3776.9236765464002</v>
      </c>
      <c r="DJ288" s="226">
        <f t="shared" ref="DJ288:DK288" si="426">+DJ17+DJ18+DJ62+DJ63+DJ46+DJ47+DJ88+DJ89</f>
        <v>5078.8383803684001</v>
      </c>
      <c r="DK288" s="226">
        <f t="shared" si="426"/>
        <v>5130.9262571928011</v>
      </c>
      <c r="DL288" s="226">
        <f t="shared" ref="DL288" si="427">+DL17+DL18+DL62+DL63+DL46+DL47+DL88+DL89</f>
        <v>5551.8273906207978</v>
      </c>
      <c r="DM288" s="202"/>
      <c r="DN288" s="202"/>
      <c r="DO288" s="202"/>
      <c r="DP288" s="202"/>
    </row>
    <row r="289" spans="2:120" ht="20.100000000000001" customHeight="1" x14ac:dyDescent="0.2">
      <c r="B289" s="376" t="s">
        <v>176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5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 t="s">
        <v>141</v>
      </c>
      <c r="BN289" s="202"/>
      <c r="BO289" s="226">
        <f>+BO16+BO38+BO61+BO40+BO41+BO42+BO79+BO75+BO81+BO82+BO83+BO24+BO68+BO39+BO80+BO28+BO72+BO92+BO50+BO90+BO91+BO48+BO49+BO73</f>
        <v>9845.1655824104</v>
      </c>
      <c r="BP289" s="226">
        <f t="shared" ref="BP289:BV289" si="428">+BP16+BP38+BP61+BP40+BP41+BP42+BP79+BP75+BP81+BP82+BP83+BP24+BP68+BP39+BP80+BP28+BP72+BP92+BP50+BP90+BP91+BP48+BP49+BP73</f>
        <v>9170.583745846001</v>
      </c>
      <c r="BQ289" s="226">
        <f t="shared" si="428"/>
        <v>11878.170203798196</v>
      </c>
      <c r="BR289" s="226">
        <f t="shared" si="428"/>
        <v>12799.970977451796</v>
      </c>
      <c r="BS289" s="226">
        <f t="shared" si="428"/>
        <v>14338.209533116396</v>
      </c>
      <c r="BT289" s="226">
        <f t="shared" si="428"/>
        <v>12323.583872643003</v>
      </c>
      <c r="BU289" s="226">
        <f t="shared" si="428"/>
        <v>15149.665670221197</v>
      </c>
      <c r="BV289" s="226">
        <f t="shared" si="428"/>
        <v>11963.528728274596</v>
      </c>
      <c r="BW289" s="226">
        <f>+BW16+BW38+BW61+BW40+BW41+BW42+BW79+BW75+BW81+BW82+BW83+BW24+BW68+BW39+BW80+BW28+BW72+BW92+BW50+BW90+BW91+BW48+BW49+BW73+BW32+BW29</f>
        <v>11208.891089718396</v>
      </c>
      <c r="BX289" s="226">
        <f t="shared" ref="BX289:CB289" si="429">+BX16+BX38+BX61+BX40+BX41+BX42+BX79+BX75+BX81+BX82+BX83+BX24+BX68+BX39+BX80+BX28+BX72+BX92+BX50+BX90+BX91+BX48+BX49+BX73+BX32+BX29</f>
        <v>13927.135650374204</v>
      </c>
      <c r="BY289" s="226">
        <f t="shared" si="429"/>
        <v>10695.304372054401</v>
      </c>
      <c r="BZ289" s="226">
        <f t="shared" si="429"/>
        <v>13850.403902481807</v>
      </c>
      <c r="CA289" s="226">
        <f t="shared" si="429"/>
        <v>147150.61332839043</v>
      </c>
      <c r="CB289" s="226">
        <f t="shared" si="429"/>
        <v>11738.614360016803</v>
      </c>
      <c r="CC289" s="226">
        <f t="shared" ref="CC289:DC289" si="430">+CC16+CC38+CC61+CC40+CC41+CC42+CC79+CC75+CC81+CC82+CC83+CC24+CC68+CC39+CC80+CC28+CC72+CC92+CC50+CC90+CC91+CC48+CC49+CC73+CC32+CC29</f>
        <v>10603.260288767597</v>
      </c>
      <c r="CD289" s="226">
        <f t="shared" si="430"/>
        <v>11798.974069799797</v>
      </c>
      <c r="CE289" s="226">
        <f t="shared" si="430"/>
        <v>15640.275025244997</v>
      </c>
      <c r="CF289" s="226">
        <f t="shared" si="430"/>
        <v>12674.392616383599</v>
      </c>
      <c r="CG289" s="226">
        <f t="shared" si="430"/>
        <v>12776.406817208794</v>
      </c>
      <c r="CH289" s="226">
        <f t="shared" si="430"/>
        <v>16317.033206893606</v>
      </c>
      <c r="CI289" s="226">
        <f t="shared" si="430"/>
        <v>11346.074694733201</v>
      </c>
      <c r="CJ289" s="226">
        <f t="shared" si="430"/>
        <v>9882.5528240587973</v>
      </c>
      <c r="CK289" s="226">
        <f t="shared" si="430"/>
        <v>11607.96570810501</v>
      </c>
      <c r="CL289" s="226">
        <f t="shared" si="430"/>
        <v>10960.931696684</v>
      </c>
      <c r="CM289" s="226">
        <f t="shared" si="430"/>
        <v>15893.932633795199</v>
      </c>
      <c r="CN289" s="226">
        <f t="shared" si="430"/>
        <v>151240.4139416914</v>
      </c>
      <c r="CO289" s="226">
        <f t="shared" si="430"/>
        <v>14342.600736011396</v>
      </c>
      <c r="CP289" s="226">
        <f t="shared" si="430"/>
        <v>15081.927229999619</v>
      </c>
      <c r="CQ289" s="226">
        <f t="shared" si="430"/>
        <v>16326.804243229602</v>
      </c>
      <c r="CR289" s="226">
        <f t="shared" si="430"/>
        <v>15353.565758618393</v>
      </c>
      <c r="CS289" s="226">
        <f t="shared" si="430"/>
        <v>17601.186277435205</v>
      </c>
      <c r="CT289" s="226">
        <f t="shared" si="430"/>
        <v>17804.061647971812</v>
      </c>
      <c r="CU289" s="226">
        <f t="shared" si="430"/>
        <v>16382.650555464588</v>
      </c>
      <c r="CV289" s="226">
        <f t="shared" si="430"/>
        <v>23309.413206016208</v>
      </c>
      <c r="CW289" s="226">
        <f t="shared" si="430"/>
        <v>24456.711240183417</v>
      </c>
      <c r="CX289" s="226">
        <f t="shared" si="430"/>
        <v>25484.438702718999</v>
      </c>
      <c r="CY289" s="226">
        <f t="shared" si="430"/>
        <v>22087.316161754603</v>
      </c>
      <c r="CZ289" s="226">
        <f t="shared" si="430"/>
        <v>23791.013413464429</v>
      </c>
      <c r="DA289" s="226">
        <f t="shared" ref="DA289" si="431">+DA16+DA38+DA61+DA40+DA41+DA42+DA79+DA75+DA81+DA82+DA83+DA24+DA68+DA39+DA80+DA28+DA72+DA92+DA50+DA90+DA91+DA48+DA49+DA73+DA32+DA29</f>
        <v>232021.68917286833</v>
      </c>
      <c r="DB289" s="226">
        <f t="shared" si="430"/>
        <v>19122.149999795602</v>
      </c>
      <c r="DC289" s="226">
        <f t="shared" si="430"/>
        <v>17996.16761655299</v>
      </c>
      <c r="DD289" s="226">
        <f t="shared" ref="DD289:DE289" si="432">+DD16+DD38+DD61+DD40+DD41+DD42+DD79+DD75+DD81+DD82+DD83+DD24+DD68+DD39+DD80+DD28+DD72+DD92+DD50+DD90+DD91+DD48+DD49+DD73+DD32+DD29</f>
        <v>22271.175091376805</v>
      </c>
      <c r="DE289" s="226">
        <f t="shared" si="432"/>
        <v>23813.922131289022</v>
      </c>
      <c r="DF289" s="226">
        <f t="shared" ref="DF289:DG289" si="433">+DF16+DF38+DF61+DF40+DF41+DF42+DF79+DF75+DF81+DF82+DF83+DF24+DF68+DF39+DF80+DF28+DF72+DF92+DF50+DF90+DF91+DF48+DF49+DF73+DF32+DF29</f>
        <v>24312.132130514405</v>
      </c>
      <c r="DG289" s="226">
        <f t="shared" si="433"/>
        <v>21349.388611351409</v>
      </c>
      <c r="DH289" s="226">
        <f t="shared" ref="DH289:DI289" si="434">+DH16+DH38+DH61+DH40+DH41+DH42+DH79+DH75+DH81+DH82+DH83+DH24+DH68+DH39+DH80+DH28+DH72+DH92+DH50+DH90+DH91+DH48+DH49+DH73+DH32+DH29</f>
        <v>21636.897336274993</v>
      </c>
      <c r="DI289" s="226">
        <f t="shared" si="434"/>
        <v>19656.256994668402</v>
      </c>
      <c r="DJ289" s="226">
        <f t="shared" ref="DJ289:DK289" si="435">+DJ16+DJ38+DJ61+DJ40+DJ41+DJ42+DJ79+DJ75+DJ81+DJ82+DJ83+DJ24+DJ68+DJ39+DJ80+DJ28+DJ72+DJ92+DJ50+DJ90+DJ91+DJ48+DJ49+DJ73+DJ32+DJ29</f>
        <v>20678.531136149402</v>
      </c>
      <c r="DK289" s="226">
        <f t="shared" si="435"/>
        <v>21693.9371392094</v>
      </c>
      <c r="DL289" s="226">
        <f t="shared" ref="DL289" si="436">+DL16+DL38+DL61+DL40+DL41+DL42+DL79+DL75+DL81+DL82+DL83+DL24+DL68+DL39+DL80+DL28+DL72+DL92+DL50+DL90+DL91+DL48+DL49+DL73+DL32+DL29</f>
        <v>21636.684265080999</v>
      </c>
      <c r="DM289" s="202"/>
      <c r="DN289" s="202"/>
      <c r="DO289" s="202"/>
      <c r="DP289" s="202"/>
    </row>
    <row r="290" spans="2:120" ht="20.100000000000001" customHeight="1" x14ac:dyDescent="0.2">
      <c r="B290" s="376" t="s">
        <v>177</v>
      </c>
      <c r="C290" s="376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 t="s">
        <v>140</v>
      </c>
      <c r="BN290" s="202"/>
      <c r="BO290" s="226">
        <f t="shared" ref="BO290" si="437">+BO22+BO30+BO67+BO74</f>
        <v>12964.190880851598</v>
      </c>
      <c r="BP290" s="226">
        <f t="shared" ref="BP290:BW290" si="438">+BP22+BP30+BP67+BP74</f>
        <v>10364.493823453204</v>
      </c>
      <c r="BQ290" s="226">
        <f t="shared" si="438"/>
        <v>10472.582842125599</v>
      </c>
      <c r="BR290" s="226">
        <f t="shared" si="438"/>
        <v>13151.908600921595</v>
      </c>
      <c r="BS290" s="226">
        <f t="shared" si="438"/>
        <v>13241.075117342001</v>
      </c>
      <c r="BT290" s="226">
        <f t="shared" si="438"/>
        <v>11707.749688541597</v>
      </c>
      <c r="BU290" s="226">
        <f t="shared" si="438"/>
        <v>14656.543309713194</v>
      </c>
      <c r="BV290" s="226">
        <f t="shared" si="438"/>
        <v>11245.688171367994</v>
      </c>
      <c r="BW290" s="226">
        <f t="shared" si="438"/>
        <v>13284.6145515596</v>
      </c>
      <c r="BX290" s="226">
        <f t="shared" ref="BX290:CB290" si="439">+BX22+BX30+BX67+BX74</f>
        <v>13171.345551372004</v>
      </c>
      <c r="BY290" s="226">
        <f t="shared" si="439"/>
        <v>11006.592981879203</v>
      </c>
      <c r="BZ290" s="226">
        <f t="shared" si="439"/>
        <v>16920.756149307996</v>
      </c>
      <c r="CA290" s="226">
        <f t="shared" si="439"/>
        <v>152187.54166843559</v>
      </c>
      <c r="CB290" s="226">
        <f t="shared" si="439"/>
        <v>12940.746403763605</v>
      </c>
      <c r="CC290" s="226">
        <f t="shared" ref="CC290:DC290" si="440">+CC22+CC30+CC67+CC74</f>
        <v>10913.8590345952</v>
      </c>
      <c r="CD290" s="226">
        <f t="shared" si="440"/>
        <v>11259.193025132005</v>
      </c>
      <c r="CE290" s="226">
        <f t="shared" si="440"/>
        <v>13008.093457273593</v>
      </c>
      <c r="CF290" s="226">
        <f t="shared" si="440"/>
        <v>11620.775444185601</v>
      </c>
      <c r="CG290" s="226">
        <f t="shared" si="440"/>
        <v>12579.213577553195</v>
      </c>
      <c r="CH290" s="226">
        <f t="shared" si="440"/>
        <v>13609.245798002003</v>
      </c>
      <c r="CI290" s="226">
        <f t="shared" si="440"/>
        <v>11013.688348970802</v>
      </c>
      <c r="CJ290" s="226">
        <f t="shared" si="440"/>
        <v>12545.735823881207</v>
      </c>
      <c r="CK290" s="226">
        <f t="shared" si="440"/>
        <v>15680.800363019202</v>
      </c>
      <c r="CL290" s="226">
        <f t="shared" si="440"/>
        <v>13102.683475493195</v>
      </c>
      <c r="CM290" s="226">
        <f t="shared" si="440"/>
        <v>19346.20569899719</v>
      </c>
      <c r="CN290" s="226">
        <f t="shared" si="440"/>
        <v>157620.24045086681</v>
      </c>
      <c r="CO290" s="226">
        <f t="shared" si="440"/>
        <v>12235.402745810399</v>
      </c>
      <c r="CP290" s="226">
        <f t="shared" si="440"/>
        <v>10860.803291358796</v>
      </c>
      <c r="CQ290" s="226">
        <f t="shared" si="440"/>
        <v>14912.831600480002</v>
      </c>
      <c r="CR290" s="226">
        <f t="shared" si="440"/>
        <v>15720.969487205999</v>
      </c>
      <c r="CS290" s="226">
        <f t="shared" si="440"/>
        <v>14942.549106524793</v>
      </c>
      <c r="CT290" s="226">
        <f t="shared" si="440"/>
        <v>15223.325932441197</v>
      </c>
      <c r="CU290" s="226">
        <f t="shared" si="440"/>
        <v>11816.251260774006</v>
      </c>
      <c r="CV290" s="226">
        <f t="shared" si="440"/>
        <v>13386.080111126004</v>
      </c>
      <c r="CW290" s="226">
        <f t="shared" si="440"/>
        <v>13132.018079947205</v>
      </c>
      <c r="CX290" s="226">
        <f t="shared" si="440"/>
        <v>13388.765644164007</v>
      </c>
      <c r="CY290" s="226">
        <f t="shared" si="440"/>
        <v>13345.309154556409</v>
      </c>
      <c r="CZ290" s="226">
        <f t="shared" si="440"/>
        <v>17701.325445318398</v>
      </c>
      <c r="DA290" s="226">
        <f t="shared" ref="DA290" si="441">+DA22+DA30+DA67+DA74</f>
        <v>166665.63185970718</v>
      </c>
      <c r="DB290" s="226">
        <f t="shared" si="440"/>
        <v>11543.514378728798</v>
      </c>
      <c r="DC290" s="226">
        <f t="shared" si="440"/>
        <v>9385.3339895991994</v>
      </c>
      <c r="DD290" s="226">
        <f t="shared" ref="DD290:DE290" si="442">+DD22+DD30+DD67+DD74</f>
        <v>13127.692704064801</v>
      </c>
      <c r="DE290" s="226">
        <f t="shared" si="442"/>
        <v>14405.041796526804</v>
      </c>
      <c r="DF290" s="226">
        <f t="shared" ref="DF290:DG290" si="443">+DF22+DF30+DF67+DF74</f>
        <v>15499.104948377195</v>
      </c>
      <c r="DG290" s="226">
        <f t="shared" si="443"/>
        <v>12924.692841042401</v>
      </c>
      <c r="DH290" s="226">
        <f t="shared" ref="DH290:DI290" si="444">+DH22+DH30+DH67+DH74</f>
        <v>12828.839307048007</v>
      </c>
      <c r="DI290" s="226">
        <f t="shared" si="444"/>
        <v>13467.138473451198</v>
      </c>
      <c r="DJ290" s="226">
        <f t="shared" ref="DJ290:DK290" si="445">+DJ22+DJ30+DJ67+DJ74</f>
        <v>13209.252616744803</v>
      </c>
      <c r="DK290" s="226">
        <f t="shared" si="445"/>
        <v>14716.225087980802</v>
      </c>
      <c r="DL290" s="226">
        <f t="shared" ref="DL290" si="446">+DL22+DL30+DL67+DL74</f>
        <v>13814.481322751202</v>
      </c>
      <c r="DM290" s="202"/>
      <c r="DN290" s="202"/>
      <c r="DO290" s="202"/>
      <c r="DP290" s="202"/>
    </row>
    <row r="291" spans="2:120" ht="20.100000000000001" customHeight="1" x14ac:dyDescent="0.2">
      <c r="B291" s="376" t="s">
        <v>178</v>
      </c>
      <c r="C291" s="376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 t="s">
        <v>163</v>
      </c>
      <c r="BN291" s="202"/>
      <c r="BO291" s="226">
        <f t="shared" ref="BO291" si="447">+BO25+BO26+BO27+BO55+BO69+BO70+BO71+BO93</f>
        <v>0</v>
      </c>
      <c r="BP291" s="226">
        <f t="shared" ref="BP291:BW291" si="448">+BP25+BP26+BP27+BP55+BP69+BP70+BP71+BP93</f>
        <v>0</v>
      </c>
      <c r="BQ291" s="226">
        <f t="shared" si="448"/>
        <v>0</v>
      </c>
      <c r="BR291" s="226">
        <f t="shared" si="448"/>
        <v>0</v>
      </c>
      <c r="BS291" s="226">
        <f t="shared" si="448"/>
        <v>0</v>
      </c>
      <c r="BT291" s="226">
        <f t="shared" si="448"/>
        <v>0</v>
      </c>
      <c r="BU291" s="226">
        <f t="shared" si="448"/>
        <v>0</v>
      </c>
      <c r="BV291" s="226">
        <f t="shared" si="448"/>
        <v>0</v>
      </c>
      <c r="BW291" s="226">
        <f t="shared" si="448"/>
        <v>0</v>
      </c>
      <c r="BX291" s="226">
        <f t="shared" ref="BX291:CB291" si="449">+BX25+BX26+BX27+BX55+BX69+BX70+BX71+BX93</f>
        <v>0</v>
      </c>
      <c r="BY291" s="226">
        <f t="shared" si="449"/>
        <v>0</v>
      </c>
      <c r="BZ291" s="226">
        <f t="shared" si="449"/>
        <v>418.43892826239994</v>
      </c>
      <c r="CA291" s="226">
        <f t="shared" si="449"/>
        <v>418.43892826239994</v>
      </c>
      <c r="CB291" s="226">
        <f t="shared" si="449"/>
        <v>299.78410955440006</v>
      </c>
      <c r="CC291" s="226">
        <f t="shared" ref="CC291:DC291" si="450">+CC25+CC26+CC27+CC55+CC69+CC70+CC71+CC93</f>
        <v>266.46611803200005</v>
      </c>
      <c r="CD291" s="226">
        <f t="shared" si="450"/>
        <v>287.03975270440009</v>
      </c>
      <c r="CE291" s="226">
        <f t="shared" si="450"/>
        <v>265.10947830280003</v>
      </c>
      <c r="CF291" s="226">
        <f t="shared" si="450"/>
        <v>279.11209250960013</v>
      </c>
      <c r="CG291" s="226">
        <f t="shared" si="450"/>
        <v>308.78852545400008</v>
      </c>
      <c r="CH291" s="226">
        <f t="shared" si="450"/>
        <v>301.00348086679998</v>
      </c>
      <c r="CI291" s="226">
        <f t="shared" si="450"/>
        <v>294.2946701084</v>
      </c>
      <c r="CJ291" s="226">
        <f t="shared" si="450"/>
        <v>282.66735069959998</v>
      </c>
      <c r="CK291" s="226">
        <f t="shared" si="450"/>
        <v>279.63173816359995</v>
      </c>
      <c r="CL291" s="226">
        <f t="shared" si="450"/>
        <v>311.49051098839999</v>
      </c>
      <c r="CM291" s="226">
        <f t="shared" si="450"/>
        <v>423.41188911120014</v>
      </c>
      <c r="CN291" s="226">
        <f t="shared" si="450"/>
        <v>3598.7997164952008</v>
      </c>
      <c r="CO291" s="226">
        <f t="shared" si="450"/>
        <v>319.08597512480003</v>
      </c>
      <c r="CP291" s="226">
        <f t="shared" si="450"/>
        <v>306.15101763119981</v>
      </c>
      <c r="CQ291" s="226">
        <f t="shared" si="450"/>
        <v>316.49586525680002</v>
      </c>
      <c r="CR291" s="226">
        <f t="shared" si="450"/>
        <v>305.32053259600008</v>
      </c>
      <c r="CS291" s="226">
        <f t="shared" si="450"/>
        <v>347.58652494199998</v>
      </c>
      <c r="CT291" s="226">
        <f t="shared" si="450"/>
        <v>320.62712490760003</v>
      </c>
      <c r="CU291" s="226">
        <f t="shared" si="450"/>
        <v>315.38838005120004</v>
      </c>
      <c r="CV291" s="226">
        <f t="shared" si="450"/>
        <v>342.49137454279992</v>
      </c>
      <c r="CW291" s="226">
        <f t="shared" si="450"/>
        <v>301.99334415519985</v>
      </c>
      <c r="CX291" s="226">
        <f t="shared" si="450"/>
        <v>318.52713061439994</v>
      </c>
      <c r="CY291" s="226">
        <f t="shared" si="450"/>
        <v>338.32497169999999</v>
      </c>
      <c r="CZ291" s="226">
        <f t="shared" si="450"/>
        <v>431.02759491279988</v>
      </c>
      <c r="DA291" s="226">
        <f t="shared" ref="DA291" si="451">+DA25+DA26+DA27+DA55+DA69+DA70+DA71+DA93</f>
        <v>3963.0198364347998</v>
      </c>
      <c r="DB291" s="226">
        <f t="shared" si="450"/>
        <v>362.35282532120004</v>
      </c>
      <c r="DC291" s="226">
        <f t="shared" si="450"/>
        <v>256.10781617560002</v>
      </c>
      <c r="DD291" s="226">
        <f t="shared" ref="DD291:DE291" si="452">+DD25+DD26+DD27+DD55+DD69+DD70+DD71+DD93</f>
        <v>372.53256039680002</v>
      </c>
      <c r="DE291" s="226">
        <f t="shared" si="452"/>
        <v>305.98194143240011</v>
      </c>
      <c r="DF291" s="226">
        <f t="shared" ref="DF291:DG291" si="453">+DF25+DF26+DF27+DF55+DF69+DF70+DF71+DF93</f>
        <v>372.85706639400013</v>
      </c>
      <c r="DG291" s="226">
        <f t="shared" si="453"/>
        <v>340.29245737319997</v>
      </c>
      <c r="DH291" s="226">
        <f t="shared" ref="DH291:DI291" si="454">+DH25+DH26+DH27+DH55+DH69+DH70+DH71+DH93</f>
        <v>351.61407018600011</v>
      </c>
      <c r="DI291" s="226">
        <f t="shared" si="454"/>
        <v>362.95918578440001</v>
      </c>
      <c r="DJ291" s="226">
        <f t="shared" ref="DJ291:DK291" si="455">+DJ25+DJ26+DJ27+DJ55+DJ69+DJ70+DJ71+DJ93</f>
        <v>325.68427285440009</v>
      </c>
      <c r="DK291" s="226">
        <f t="shared" si="455"/>
        <v>358.65245083119999</v>
      </c>
      <c r="DL291" s="226">
        <f t="shared" ref="DL291" si="456">+DL25+DL26+DL27+DL55+DL69+DL70+DL71+DL93</f>
        <v>373.03122509120004</v>
      </c>
      <c r="DM291" s="202"/>
      <c r="DN291" s="202"/>
      <c r="DO291" s="202"/>
      <c r="DP291" s="202"/>
    </row>
    <row r="292" spans="2:120" ht="20.100000000000001" customHeight="1" thickBot="1" x14ac:dyDescent="0.25">
      <c r="B292" s="376" t="s">
        <v>185</v>
      </c>
      <c r="C292" s="376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f t="shared" ref="BO292" si="457">+BO43+BO44+BO84+BO85+BO94+BO56+BO45</f>
        <v>0</v>
      </c>
      <c r="BP292" s="226">
        <f t="shared" ref="BP292:BW292" si="458">+BP43+BP44+BP84+BP85+BP94+BP56+BP45</f>
        <v>0</v>
      </c>
      <c r="BQ292" s="226">
        <f t="shared" si="458"/>
        <v>0</v>
      </c>
      <c r="BR292" s="226">
        <f t="shared" si="458"/>
        <v>0</v>
      </c>
      <c r="BS292" s="226">
        <f t="shared" si="458"/>
        <v>0</v>
      </c>
      <c r="BT292" s="226">
        <f t="shared" si="458"/>
        <v>0</v>
      </c>
      <c r="BU292" s="226">
        <f t="shared" si="458"/>
        <v>0</v>
      </c>
      <c r="BV292" s="226">
        <f t="shared" si="458"/>
        <v>0</v>
      </c>
      <c r="BW292" s="226">
        <f t="shared" si="458"/>
        <v>0</v>
      </c>
      <c r="BX292" s="226">
        <f t="shared" ref="BX292:CB292" si="459">+BX43+BX44+BX84+BX85+BX94+BX56+BX45</f>
        <v>0</v>
      </c>
      <c r="BY292" s="226">
        <f t="shared" si="459"/>
        <v>0</v>
      </c>
      <c r="BZ292" s="226">
        <f t="shared" si="459"/>
        <v>0</v>
      </c>
      <c r="CA292" s="226">
        <f t="shared" si="459"/>
        <v>0</v>
      </c>
      <c r="CB292" s="226">
        <f t="shared" si="459"/>
        <v>0</v>
      </c>
      <c r="CC292" s="226">
        <f t="shared" ref="CC292:DC292" si="460">+CC43+CC44+CC84+CC85+CC94+CC56+CC45</f>
        <v>0</v>
      </c>
      <c r="CD292" s="226">
        <f t="shared" si="460"/>
        <v>0</v>
      </c>
      <c r="CE292" s="226">
        <f t="shared" si="460"/>
        <v>0</v>
      </c>
      <c r="CF292" s="226">
        <f t="shared" si="460"/>
        <v>0</v>
      </c>
      <c r="CG292" s="226">
        <f t="shared" si="460"/>
        <v>16.612965386399999</v>
      </c>
      <c r="CH292" s="226">
        <f t="shared" si="460"/>
        <v>31.092050340399997</v>
      </c>
      <c r="CI292" s="226">
        <f t="shared" si="460"/>
        <v>27.265099048399996</v>
      </c>
      <c r="CJ292" s="226">
        <f t="shared" si="460"/>
        <v>33.394732142800017</v>
      </c>
      <c r="CK292" s="226">
        <f t="shared" si="460"/>
        <v>26.044195848000001</v>
      </c>
      <c r="CL292" s="226">
        <f t="shared" si="460"/>
        <v>28.920757536800004</v>
      </c>
      <c r="CM292" s="226">
        <f t="shared" si="460"/>
        <v>49.443118980400001</v>
      </c>
      <c r="CN292" s="226">
        <f t="shared" si="460"/>
        <v>212.7729192832</v>
      </c>
      <c r="CO292" s="226">
        <f t="shared" si="460"/>
        <v>33.717136098800012</v>
      </c>
      <c r="CP292" s="226">
        <f t="shared" si="460"/>
        <v>32.474854239199999</v>
      </c>
      <c r="CQ292" s="226">
        <f t="shared" si="460"/>
        <v>38.051413154399995</v>
      </c>
      <c r="CR292" s="226">
        <f t="shared" si="460"/>
        <v>32.975726038799984</v>
      </c>
      <c r="CS292" s="226">
        <f t="shared" si="460"/>
        <v>38.604584278800004</v>
      </c>
      <c r="CT292" s="226">
        <f t="shared" si="460"/>
        <v>36.774345053199994</v>
      </c>
      <c r="CU292" s="226">
        <f t="shared" si="460"/>
        <v>37.143310834800005</v>
      </c>
      <c r="CV292" s="226">
        <f t="shared" si="460"/>
        <v>42.309497439600001</v>
      </c>
      <c r="CW292" s="226">
        <f t="shared" si="460"/>
        <v>39.695983622399993</v>
      </c>
      <c r="CX292" s="226">
        <f t="shared" si="460"/>
        <v>36.762193458399999</v>
      </c>
      <c r="CY292" s="226">
        <f t="shared" si="460"/>
        <v>44.404553115999988</v>
      </c>
      <c r="CZ292" s="226">
        <f t="shared" si="460"/>
        <v>54.414776295999999</v>
      </c>
      <c r="DA292" s="226">
        <f t="shared" ref="DA292" si="461">+DA43+DA44+DA84+DA85+DA94+DA56+DA45</f>
        <v>467.32837363039994</v>
      </c>
      <c r="DB292" s="226">
        <f t="shared" si="460"/>
        <v>45.928146067199997</v>
      </c>
      <c r="DC292" s="226">
        <f t="shared" si="460"/>
        <v>36.168921773200005</v>
      </c>
      <c r="DD292" s="226">
        <f t="shared" ref="DD292:DE292" si="462">+DD43+DD44+DD84+DD85+DD94+DD56+DD45</f>
        <v>50.41693296679999</v>
      </c>
      <c r="DE292" s="226">
        <f t="shared" si="462"/>
        <v>38.003587254000003</v>
      </c>
      <c r="DF292" s="226">
        <f t="shared" ref="DF292:DG292" si="463">+DF43+DF44+DF84+DF85+DF94+DF56+DF45</f>
        <v>48.625315289999989</v>
      </c>
      <c r="DG292" s="226">
        <f t="shared" si="463"/>
        <v>46.865493756799999</v>
      </c>
      <c r="DH292" s="226">
        <f t="shared" ref="DH292:DI292" si="464">+DH43+DH44+DH84+DH85+DH94+DH56+DH45</f>
        <v>42.626811182000012</v>
      </c>
      <c r="DI292" s="226">
        <f t="shared" si="464"/>
        <v>52.737077436800014</v>
      </c>
      <c r="DJ292" s="226">
        <f t="shared" ref="DJ292:DK292" si="465">+DJ43+DJ44+DJ84+DJ85+DJ94+DJ56+DJ45</f>
        <v>45.253946106399994</v>
      </c>
      <c r="DK292" s="226">
        <f t="shared" si="465"/>
        <v>52.002351908199991</v>
      </c>
      <c r="DL292" s="226">
        <f t="shared" ref="DL292" si="466">+DL43+DL44+DL84+DL85+DL94+DL56+DL45</f>
        <v>53.769575279600019</v>
      </c>
      <c r="DM292" s="202"/>
      <c r="DN292" s="202"/>
      <c r="DO292" s="202"/>
      <c r="DP292" s="202"/>
    </row>
    <row r="293" spans="2:120" ht="20.100000000000001" customHeight="1" thickBot="1" x14ac:dyDescent="0.3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378">
        <f t="shared" ref="BO293:CF293" si="467">SUM(BO282:BO292)</f>
        <v>38449.323481954794</v>
      </c>
      <c r="BP293" s="378">
        <f t="shared" si="467"/>
        <v>30850.744574973207</v>
      </c>
      <c r="BQ293" s="378">
        <f t="shared" si="467"/>
        <v>34307.482558024793</v>
      </c>
      <c r="BR293" s="378">
        <f t="shared" si="467"/>
        <v>39453.262589276397</v>
      </c>
      <c r="BS293" s="378">
        <f t="shared" si="467"/>
        <v>39711.235008248797</v>
      </c>
      <c r="BT293" s="378">
        <f t="shared" si="467"/>
        <v>34724.050935342602</v>
      </c>
      <c r="BU293" s="378">
        <f t="shared" si="467"/>
        <v>44447.977237269588</v>
      </c>
      <c r="BV293" s="378">
        <f t="shared" si="467"/>
        <v>34744.720174825794</v>
      </c>
      <c r="BW293" s="378">
        <f t="shared" si="467"/>
        <v>34969.441655805596</v>
      </c>
      <c r="BX293" s="378">
        <f t="shared" si="467"/>
        <v>39922.164396643006</v>
      </c>
      <c r="BY293" s="378">
        <f t="shared" si="467"/>
        <v>31544.272569643606</v>
      </c>
      <c r="BZ293" s="378">
        <f t="shared" si="467"/>
        <v>45996.881500293413</v>
      </c>
      <c r="CA293" s="378">
        <f t="shared" si="467"/>
        <v>449121.55668230163</v>
      </c>
      <c r="CB293" s="378">
        <f t="shared" si="467"/>
        <v>37185.348018074801</v>
      </c>
      <c r="CC293" s="378">
        <f t="shared" si="467"/>
        <v>31938.432963621795</v>
      </c>
      <c r="CD293" s="378">
        <f t="shared" si="467"/>
        <v>35896.3763075592</v>
      </c>
      <c r="CE293" s="378">
        <f t="shared" si="467"/>
        <v>44613.640188923389</v>
      </c>
      <c r="CF293" s="378">
        <f t="shared" si="467"/>
        <v>37478.276447491196</v>
      </c>
      <c r="CG293" s="460">
        <f t="shared" ref="CG293:CL293" si="468">SUM(CG282:CG292)</f>
        <v>39223.599288372592</v>
      </c>
      <c r="CH293" s="461">
        <f t="shared" si="468"/>
        <v>46448.703443585408</v>
      </c>
      <c r="CI293" s="461">
        <f t="shared" si="468"/>
        <v>35184.15615821661</v>
      </c>
      <c r="CJ293" s="461">
        <f t="shared" si="468"/>
        <v>34348.739597804604</v>
      </c>
      <c r="CK293" s="461">
        <f t="shared" si="468"/>
        <v>41851.124017608214</v>
      </c>
      <c r="CL293" s="461">
        <f t="shared" si="468"/>
        <v>36067.871481748989</v>
      </c>
      <c r="CM293" s="461">
        <f t="shared" ref="CM293:CO293" si="469">SUM(CM282:CM292)</f>
        <v>50623.231000655986</v>
      </c>
      <c r="CN293" s="461">
        <f t="shared" ref="CN293" si="470">SUM(CN282:CN292)</f>
        <v>470859.4989136628</v>
      </c>
      <c r="CO293" s="461">
        <f t="shared" si="469"/>
        <v>39118.560439683795</v>
      </c>
      <c r="CP293" s="573">
        <f t="shared" ref="CP293:CQ293" si="471">SUM(CP282:CP292)</f>
        <v>37224.667257901216</v>
      </c>
      <c r="CQ293" s="573">
        <f t="shared" si="471"/>
        <v>44173.803410963199</v>
      </c>
      <c r="CR293" s="573">
        <f t="shared" ref="CR293:CS293" si="472">SUM(CR282:CR292)</f>
        <v>47383.99920524859</v>
      </c>
      <c r="CS293" s="573">
        <f t="shared" si="472"/>
        <v>48006.420544612403</v>
      </c>
      <c r="CT293" s="573">
        <f t="shared" ref="CT293:CU293" si="473">SUM(CT282:CT292)</f>
        <v>47979.277673351811</v>
      </c>
      <c r="CU293" s="573">
        <f t="shared" si="473"/>
        <v>41331.875095369389</v>
      </c>
      <c r="CV293" s="573">
        <f t="shared" ref="CV293:CW293" si="474">SUM(CV282:CV292)</f>
        <v>52218.958868088404</v>
      </c>
      <c r="CW293" s="573">
        <f t="shared" si="474"/>
        <v>51609.053485662218</v>
      </c>
      <c r="CX293" s="573">
        <f t="shared" ref="CX293:CY293" si="475">SUM(CX282:CX292)</f>
        <v>54278.020558305412</v>
      </c>
      <c r="CY293" s="573">
        <f t="shared" si="475"/>
        <v>49496.657161060393</v>
      </c>
      <c r="CZ293" s="573">
        <f t="shared" ref="CZ293:DB293" si="476">SUM(CZ282:CZ292)</f>
        <v>59696.380025538019</v>
      </c>
      <c r="DA293" s="573">
        <f t="shared" ref="DA293" si="477">SUM(DA282:DA292)</f>
        <v>572517.67372578487</v>
      </c>
      <c r="DB293" s="573">
        <f t="shared" si="476"/>
        <v>45225.790655030396</v>
      </c>
      <c r="DC293" s="573">
        <f t="shared" ref="DC293:DD293" si="478">SUM(DC282:DC292)</f>
        <v>38485.070131665991</v>
      </c>
      <c r="DD293" s="573">
        <f t="shared" si="478"/>
        <v>49252.560680905408</v>
      </c>
      <c r="DE293" s="573">
        <f t="shared" ref="DE293:DF293" si="479">SUM(DE282:DE292)</f>
        <v>53263.138335575029</v>
      </c>
      <c r="DF293" s="573">
        <f t="shared" si="479"/>
        <v>57537.557804898795</v>
      </c>
      <c r="DG293" s="573">
        <f t="shared" ref="DG293:DH293" si="480">SUM(DG282:DG292)</f>
        <v>47292.404884708812</v>
      </c>
      <c r="DH293" s="573">
        <f t="shared" si="480"/>
        <v>48856.634064765407</v>
      </c>
      <c r="DI293" s="573">
        <f t="shared" ref="DI293:DJ293" si="481">SUM(DI282:DI292)</f>
        <v>45513.073119297602</v>
      </c>
      <c r="DJ293" s="573">
        <f t="shared" si="481"/>
        <v>46794.370722018364</v>
      </c>
      <c r="DK293" s="573">
        <f t="shared" ref="DK293:DL293" si="482">SUM(DK282:DK292)</f>
        <v>50384.979377681404</v>
      </c>
      <c r="DL293" s="573">
        <f t="shared" si="482"/>
        <v>49301.167550763996</v>
      </c>
      <c r="DM293" s="202"/>
      <c r="DN293" s="202"/>
      <c r="DO293" s="202"/>
      <c r="DP293" s="202"/>
    </row>
    <row r="294" spans="2:120" ht="20.100000000000001" customHeight="1" x14ac:dyDescent="0.25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02"/>
      <c r="BP294" s="202"/>
      <c r="BQ294" s="202"/>
      <c r="BR294" s="202"/>
      <c r="BS294" s="202"/>
      <c r="BT294" s="202"/>
      <c r="BU294" s="202"/>
      <c r="BV294" s="202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26"/>
      <c r="DI294" s="226"/>
      <c r="DJ294" s="226"/>
      <c r="DK294" s="226"/>
      <c r="DL294" s="226"/>
      <c r="DM294" s="202"/>
      <c r="DN294" s="202"/>
      <c r="DO294" s="202"/>
      <c r="DP294" s="202"/>
    </row>
    <row r="295" spans="2:120" ht="20.100000000000001" customHeight="1" x14ac:dyDescent="0.25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>
        <f t="shared" ref="BO295:DC295" si="483">+BO293-BO13</f>
        <v>0</v>
      </c>
      <c r="BP295" s="226">
        <f t="shared" si="483"/>
        <v>0</v>
      </c>
      <c r="BQ295" s="226">
        <f t="shared" si="483"/>
        <v>0</v>
      </c>
      <c r="BR295" s="226">
        <f t="shared" si="483"/>
        <v>0</v>
      </c>
      <c r="BS295" s="226">
        <f t="shared" si="483"/>
        <v>0</v>
      </c>
      <c r="BT295" s="226">
        <f t="shared" si="483"/>
        <v>0</v>
      </c>
      <c r="BU295" s="226">
        <f t="shared" si="483"/>
        <v>0</v>
      </c>
      <c r="BV295" s="226">
        <f t="shared" si="483"/>
        <v>0</v>
      </c>
      <c r="BW295" s="226">
        <f t="shared" si="483"/>
        <v>0</v>
      </c>
      <c r="BX295" s="226">
        <f t="shared" si="483"/>
        <v>0</v>
      </c>
      <c r="BY295" s="226">
        <f t="shared" si="483"/>
        <v>0</v>
      </c>
      <c r="BZ295" s="226">
        <f t="shared" si="483"/>
        <v>0</v>
      </c>
      <c r="CA295" s="226">
        <f t="shared" si="483"/>
        <v>0</v>
      </c>
      <c r="CB295" s="226">
        <f t="shared" si="483"/>
        <v>0</v>
      </c>
      <c r="CC295" s="226">
        <f t="shared" si="483"/>
        <v>0</v>
      </c>
      <c r="CD295" s="226">
        <f t="shared" si="483"/>
        <v>0</v>
      </c>
      <c r="CE295" s="226">
        <f t="shared" si="483"/>
        <v>0</v>
      </c>
      <c r="CF295" s="226">
        <f t="shared" si="483"/>
        <v>0</v>
      </c>
      <c r="CG295" s="226">
        <f t="shared" si="483"/>
        <v>0</v>
      </c>
      <c r="CH295" s="226">
        <f t="shared" si="483"/>
        <v>0</v>
      </c>
      <c r="CI295" s="226">
        <f t="shared" si="483"/>
        <v>0</v>
      </c>
      <c r="CJ295" s="226">
        <f t="shared" si="483"/>
        <v>0</v>
      </c>
      <c r="CK295" s="226">
        <f t="shared" si="483"/>
        <v>0</v>
      </c>
      <c r="CL295" s="226">
        <f t="shared" si="483"/>
        <v>0</v>
      </c>
      <c r="CM295" s="226">
        <f t="shared" si="483"/>
        <v>0</v>
      </c>
      <c r="CN295" s="226">
        <f t="shared" si="483"/>
        <v>0</v>
      </c>
      <c r="CO295" s="226">
        <f t="shared" si="483"/>
        <v>0</v>
      </c>
      <c r="CP295" s="226">
        <f t="shared" si="483"/>
        <v>0</v>
      </c>
      <c r="CQ295" s="226">
        <f t="shared" si="483"/>
        <v>0</v>
      </c>
      <c r="CR295" s="226">
        <f t="shared" si="483"/>
        <v>0</v>
      </c>
      <c r="CS295" s="226">
        <f t="shared" si="483"/>
        <v>0</v>
      </c>
      <c r="CT295" s="226">
        <f t="shared" si="483"/>
        <v>0</v>
      </c>
      <c r="CU295" s="226">
        <f t="shared" si="483"/>
        <v>0</v>
      </c>
      <c r="CV295" s="226">
        <f t="shared" si="483"/>
        <v>0</v>
      </c>
      <c r="CW295" s="226">
        <f t="shared" si="483"/>
        <v>0</v>
      </c>
      <c r="CX295" s="226">
        <f t="shared" si="483"/>
        <v>0</v>
      </c>
      <c r="CY295" s="226">
        <f t="shared" si="483"/>
        <v>0</v>
      </c>
      <c r="CZ295" s="226">
        <f t="shared" si="483"/>
        <v>0</v>
      </c>
      <c r="DA295" s="226">
        <f t="shared" si="483"/>
        <v>0</v>
      </c>
      <c r="DB295" s="226">
        <f t="shared" si="483"/>
        <v>0</v>
      </c>
      <c r="DC295" s="226">
        <f t="shared" si="483"/>
        <v>0</v>
      </c>
      <c r="DD295" s="226">
        <f t="shared" ref="DD295:DE295" si="484">+DD293-DD13</f>
        <v>0</v>
      </c>
      <c r="DE295" s="226">
        <f t="shared" si="484"/>
        <v>0</v>
      </c>
      <c r="DF295" s="226">
        <f t="shared" ref="DF295:DH295" si="485">+DF293-DF13</f>
        <v>0</v>
      </c>
      <c r="DG295" s="226">
        <f t="shared" si="485"/>
        <v>0</v>
      </c>
      <c r="DH295" s="226">
        <f t="shared" si="485"/>
        <v>0</v>
      </c>
      <c r="DI295" s="226">
        <f t="shared" ref="DI295:DJ295" si="486">+DI293-DI13</f>
        <v>0</v>
      </c>
      <c r="DJ295" s="226">
        <f t="shared" si="486"/>
        <v>0</v>
      </c>
      <c r="DK295" s="226">
        <f t="shared" ref="DK295:DL295" si="487">+DK293-DK13</f>
        <v>-3.7670249381335452E-2</v>
      </c>
      <c r="DL295" s="226">
        <f t="shared" si="487"/>
        <v>-0.34680044001288479</v>
      </c>
      <c r="DM295" s="202"/>
      <c r="DN295" s="202"/>
      <c r="DO295" s="202"/>
      <c r="DP295" s="202"/>
    </row>
    <row r="296" spans="2:120" ht="20.100000000000001" customHeight="1" x14ac:dyDescent="0.25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  <c r="DI296" s="202"/>
      <c r="DJ296" s="202"/>
      <c r="DK296" s="202"/>
      <c r="DL296" s="202"/>
      <c r="DM296" s="202"/>
      <c r="DN296" s="202"/>
      <c r="DO296" s="202"/>
      <c r="DP296" s="202"/>
    </row>
    <row r="297" spans="2:120" ht="20.100000000000001" customHeight="1" x14ac:dyDescent="0.25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26"/>
      <c r="BP297" s="226"/>
      <c r="BQ297" s="226"/>
      <c r="BR297" s="226"/>
      <c r="BS297" s="226"/>
      <c r="BT297" s="226"/>
      <c r="BU297" s="226"/>
      <c r="BV297" s="226"/>
      <c r="BW297" s="226"/>
      <c r="BX297" s="226"/>
      <c r="BY297" s="226"/>
      <c r="BZ297" s="226"/>
      <c r="CA297" s="226"/>
      <c r="CB297" s="226"/>
      <c r="CC297" s="226"/>
      <c r="CD297" s="226"/>
      <c r="CE297" s="226"/>
      <c r="CF297" s="226"/>
      <c r="CG297" s="226"/>
      <c r="CH297" s="226"/>
      <c r="CI297" s="226"/>
      <c r="CJ297" s="226"/>
      <c r="CK297" s="226"/>
      <c r="CL297" s="226"/>
      <c r="CM297" s="226"/>
      <c r="CN297" s="226"/>
      <c r="CO297" s="226"/>
      <c r="CP297" s="226"/>
      <c r="CQ297" s="226"/>
      <c r="CR297" s="226"/>
      <c r="CS297" s="226"/>
      <c r="CT297" s="226"/>
      <c r="CU297" s="226"/>
      <c r="CV297" s="226"/>
      <c r="CW297" s="226"/>
      <c r="CX297" s="226"/>
      <c r="CY297" s="226"/>
      <c r="CZ297" s="226"/>
      <c r="DA297" s="226"/>
      <c r="DB297" s="226"/>
      <c r="DC297" s="226"/>
      <c r="DD297" s="226"/>
      <c r="DE297" s="226"/>
      <c r="DF297" s="226"/>
      <c r="DG297" s="226"/>
      <c r="DH297" s="226"/>
      <c r="DI297" s="226"/>
      <c r="DJ297" s="226"/>
      <c r="DK297" s="226"/>
      <c r="DL297" s="226"/>
      <c r="DM297" s="202"/>
      <c r="DN297" s="202"/>
      <c r="DO297" s="202"/>
      <c r="DP297" s="202"/>
    </row>
    <row r="298" spans="2:120" ht="20.100000000000001" customHeight="1" x14ac:dyDescent="0.25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26"/>
      <c r="BP298" s="226"/>
      <c r="BQ298" s="226"/>
      <c r="BR298" s="226"/>
      <c r="BS298" s="226"/>
      <c r="BT298" s="226"/>
      <c r="BU298" s="226"/>
      <c r="BV298" s="226"/>
      <c r="BW298" s="226"/>
      <c r="BX298" s="226"/>
      <c r="BY298" s="226"/>
      <c r="BZ298" s="226"/>
      <c r="CA298" s="226"/>
      <c r="CB298" s="226"/>
      <c r="CC298" s="226"/>
      <c r="CD298" s="226"/>
      <c r="CE298" s="226"/>
      <c r="CF298" s="226"/>
      <c r="CG298" s="226"/>
      <c r="CH298" s="226"/>
      <c r="CI298" s="226"/>
      <c r="CJ298" s="226"/>
      <c r="CK298" s="226"/>
      <c r="CL298" s="226"/>
      <c r="CM298" s="226"/>
      <c r="CN298" s="226"/>
      <c r="CO298" s="226"/>
      <c r="CP298" s="226"/>
      <c r="CQ298" s="226"/>
      <c r="CR298" s="226"/>
      <c r="CS298" s="226"/>
      <c r="CT298" s="226"/>
      <c r="CU298" s="226"/>
      <c r="CV298" s="226"/>
      <c r="CW298" s="226"/>
      <c r="CX298" s="226"/>
      <c r="CY298" s="226"/>
      <c r="CZ298" s="226"/>
      <c r="DA298" s="226"/>
      <c r="DB298" s="226"/>
      <c r="DC298" s="226"/>
      <c r="DD298" s="226"/>
      <c r="DE298" s="226"/>
      <c r="DF298" s="226"/>
      <c r="DG298" s="226"/>
      <c r="DH298" s="226"/>
      <c r="DI298" s="226"/>
      <c r="DJ298" s="226"/>
      <c r="DK298" s="226"/>
      <c r="DL298" s="226"/>
      <c r="DM298" s="202"/>
      <c r="DN298" s="202"/>
      <c r="DO298" s="202"/>
      <c r="DP298" s="202"/>
    </row>
    <row r="299" spans="2:120" ht="20.100000000000001" customHeight="1" x14ac:dyDescent="0.25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  <c r="DI299" s="202"/>
      <c r="DJ299" s="202"/>
      <c r="DK299" s="202"/>
      <c r="DL299" s="202"/>
      <c r="DM299" s="202"/>
      <c r="DN299" s="202"/>
      <c r="DO299" s="202"/>
      <c r="DP299" s="202"/>
    </row>
    <row r="300" spans="2:120" ht="20.100000000000001" customHeight="1" x14ac:dyDescent="0.25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  <c r="DI300" s="202"/>
      <c r="DJ300" s="202"/>
      <c r="DK300" s="202"/>
      <c r="DL300" s="202"/>
      <c r="DM300" s="202"/>
      <c r="DN300" s="202"/>
      <c r="DO300" s="202"/>
      <c r="DP300" s="202"/>
    </row>
    <row r="301" spans="2:120" ht="20.100000000000001" customHeight="1" x14ac:dyDescent="0.25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  <c r="DI301" s="202"/>
      <c r="DJ301" s="202"/>
      <c r="DK301" s="202"/>
      <c r="DL301" s="202"/>
      <c r="DM301" s="202"/>
      <c r="DN301" s="202"/>
      <c r="DO301" s="202"/>
      <c r="DP301" s="202"/>
    </row>
    <row r="302" spans="2:120" ht="20.100000000000001" customHeight="1" x14ac:dyDescent="0.25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  <c r="DI302" s="202"/>
      <c r="DJ302" s="202"/>
      <c r="DK302" s="202"/>
      <c r="DL302" s="202"/>
      <c r="DM302" s="202"/>
      <c r="DN302" s="202"/>
      <c r="DO302" s="202"/>
      <c r="DP302" s="202"/>
    </row>
    <row r="303" spans="2:120" ht="20.100000000000001" customHeight="1" x14ac:dyDescent="0.25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  <c r="DI303" s="202"/>
      <c r="DJ303" s="202"/>
      <c r="DK303" s="202"/>
      <c r="DL303" s="202"/>
      <c r="DM303" s="202"/>
      <c r="DN303" s="202"/>
      <c r="DO303" s="202"/>
      <c r="DP303" s="202"/>
    </row>
    <row r="304" spans="2:120" ht="20.100000000000001" customHeight="1" x14ac:dyDescent="0.25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  <c r="DI304" s="202"/>
      <c r="DJ304" s="202"/>
      <c r="DK304" s="202"/>
      <c r="DL304" s="202"/>
      <c r="DM304" s="202"/>
      <c r="DN304" s="202"/>
      <c r="DO304" s="202"/>
      <c r="DP304" s="202"/>
    </row>
    <row r="305" spans="2:120" ht="20.100000000000001" customHeight="1" x14ac:dyDescent="0.25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  <c r="DI305" s="202"/>
      <c r="DJ305" s="202"/>
      <c r="DK305" s="202"/>
      <c r="DL305" s="202"/>
      <c r="DM305" s="202"/>
      <c r="DN305" s="202"/>
      <c r="DO305" s="202"/>
      <c r="DP305" s="202"/>
    </row>
    <row r="306" spans="2:120" ht="20.100000000000001" customHeight="1" x14ac:dyDescent="0.25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  <c r="DI306" s="202"/>
      <c r="DJ306" s="202"/>
      <c r="DK306" s="202"/>
      <c r="DL306" s="202"/>
      <c r="DM306" s="202"/>
      <c r="DN306" s="202"/>
      <c r="DO306" s="202"/>
      <c r="DP306" s="202"/>
    </row>
    <row r="307" spans="2:120" ht="20.100000000000001" customHeight="1" x14ac:dyDescent="0.25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  <c r="DI307" s="202"/>
      <c r="DJ307" s="202"/>
      <c r="DK307" s="202"/>
      <c r="DL307" s="202"/>
      <c r="DM307" s="202"/>
      <c r="DN307" s="202"/>
      <c r="DO307" s="202"/>
      <c r="DP307" s="202"/>
    </row>
    <row r="308" spans="2:120" ht="20.100000000000001" customHeight="1" x14ac:dyDescent="0.25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  <c r="DI308" s="202"/>
      <c r="DJ308" s="202"/>
      <c r="DK308" s="202"/>
      <c r="DL308" s="202"/>
      <c r="DM308" s="202"/>
      <c r="DN308" s="202"/>
      <c r="DO308" s="202"/>
      <c r="DP308" s="202"/>
    </row>
    <row r="309" spans="2:120" ht="20.100000000000001" customHeight="1" x14ac:dyDescent="0.25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  <c r="DI309" s="202"/>
      <c r="DJ309" s="202"/>
      <c r="DK309" s="202"/>
      <c r="DL309" s="202"/>
      <c r="DM309" s="202"/>
      <c r="DN309" s="202"/>
      <c r="DO309" s="202"/>
      <c r="DP309" s="202"/>
    </row>
    <row r="310" spans="2:120" ht="20.100000000000001" customHeight="1" x14ac:dyDescent="0.25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  <c r="DI310" s="202"/>
      <c r="DJ310" s="202"/>
      <c r="DK310" s="202"/>
      <c r="DL310" s="202"/>
      <c r="DM310" s="202"/>
      <c r="DN310" s="202"/>
      <c r="DO310" s="202"/>
      <c r="DP310" s="202"/>
    </row>
    <row r="311" spans="2:120" ht="20.100000000000001" customHeight="1" x14ac:dyDescent="0.25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  <c r="DI311" s="202"/>
      <c r="DJ311" s="202"/>
      <c r="DK311" s="202"/>
      <c r="DL311" s="202"/>
      <c r="DM311" s="202"/>
      <c r="DN311" s="202"/>
      <c r="DO311" s="202"/>
      <c r="DP311" s="202"/>
    </row>
    <row r="312" spans="2:120" ht="20.100000000000001" customHeight="1" x14ac:dyDescent="0.25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  <c r="DI312" s="202"/>
      <c r="DJ312" s="202"/>
      <c r="DK312" s="202"/>
      <c r="DL312" s="202"/>
      <c r="DM312" s="202"/>
      <c r="DN312" s="202"/>
      <c r="DO312" s="202"/>
      <c r="DP312" s="202"/>
    </row>
    <row r="313" spans="2:120" ht="20.100000000000001" customHeight="1" x14ac:dyDescent="0.25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  <c r="DI313" s="202"/>
      <c r="DJ313" s="202"/>
      <c r="DK313" s="202"/>
      <c r="DL313" s="202"/>
      <c r="DM313" s="202"/>
      <c r="DN313" s="202"/>
      <c r="DO313" s="202"/>
      <c r="DP313" s="202"/>
    </row>
    <row r="314" spans="2:120" ht="20.100000000000001" customHeight="1" x14ac:dyDescent="0.25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  <c r="DJ314" s="202"/>
      <c r="DK314" s="202"/>
      <c r="DL314" s="202"/>
      <c r="DM314" s="202"/>
      <c r="DN314" s="202"/>
      <c r="DO314" s="202"/>
      <c r="DP314" s="202"/>
    </row>
    <row r="315" spans="2:120" ht="20.100000000000001" customHeight="1" x14ac:dyDescent="0.25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  <c r="DI315" s="202"/>
      <c r="DJ315" s="202"/>
      <c r="DK315" s="202"/>
      <c r="DL315" s="202"/>
      <c r="DM315" s="202"/>
      <c r="DN315" s="202"/>
      <c r="DO315" s="202"/>
      <c r="DP315" s="202"/>
    </row>
    <row r="316" spans="2:120" ht="20.100000000000001" customHeight="1" x14ac:dyDescent="0.25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  <c r="DI316" s="202"/>
      <c r="DJ316" s="202"/>
      <c r="DK316" s="202"/>
      <c r="DL316" s="202"/>
      <c r="DM316" s="202"/>
      <c r="DN316" s="202"/>
      <c r="DO316" s="202"/>
      <c r="DP316" s="202"/>
    </row>
    <row r="317" spans="2:120" ht="20.100000000000001" customHeight="1" x14ac:dyDescent="0.25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  <c r="DI317" s="202"/>
      <c r="DJ317" s="202"/>
      <c r="DK317" s="202"/>
      <c r="DL317" s="202"/>
      <c r="DM317" s="202"/>
      <c r="DN317" s="202"/>
      <c r="DO317" s="202"/>
      <c r="DP317" s="202"/>
    </row>
    <row r="318" spans="2:120" ht="20.100000000000001" customHeight="1" x14ac:dyDescent="0.25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  <c r="DI318" s="202"/>
      <c r="DJ318" s="202"/>
      <c r="DK318" s="202"/>
      <c r="DL318" s="202"/>
      <c r="DM318" s="202"/>
      <c r="DN318" s="202"/>
      <c r="DO318" s="202"/>
      <c r="DP318" s="202"/>
    </row>
    <row r="319" spans="2:120" ht="20.100000000000001" customHeight="1" x14ac:dyDescent="0.25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  <c r="DI319" s="202"/>
      <c r="DJ319" s="202"/>
      <c r="DK319" s="202"/>
      <c r="DL319" s="202"/>
      <c r="DM319" s="202"/>
      <c r="DN319" s="202"/>
      <c r="DO319" s="202"/>
      <c r="DP319" s="202"/>
    </row>
    <row r="320" spans="2:120" ht="20.100000000000001" customHeight="1" x14ac:dyDescent="0.25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  <c r="DI320" s="202"/>
      <c r="DJ320" s="202"/>
      <c r="DK320" s="202"/>
      <c r="DL320" s="202"/>
      <c r="DM320" s="202"/>
      <c r="DN320" s="202"/>
      <c r="DO320" s="202"/>
      <c r="DP320" s="202"/>
    </row>
    <row r="321" spans="2:120" ht="20.100000000000001" customHeight="1" x14ac:dyDescent="0.25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  <c r="DI321" s="202"/>
      <c r="DJ321" s="202"/>
      <c r="DK321" s="202"/>
      <c r="DL321" s="202"/>
      <c r="DM321" s="202"/>
      <c r="DN321" s="202"/>
      <c r="DO321" s="202"/>
      <c r="DP321" s="202"/>
    </row>
    <row r="322" spans="2:120" ht="20.100000000000001" customHeight="1" x14ac:dyDescent="0.25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  <c r="DI322" s="202"/>
      <c r="DJ322" s="202"/>
      <c r="DK322" s="202"/>
      <c r="DL322" s="202"/>
      <c r="DM322" s="202"/>
      <c r="DN322" s="202"/>
      <c r="DO322" s="202"/>
      <c r="DP322" s="202"/>
    </row>
    <row r="323" spans="2:120" ht="20.100000000000001" customHeight="1" x14ac:dyDescent="0.25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  <c r="DI323" s="202"/>
      <c r="DJ323" s="202"/>
      <c r="DK323" s="202"/>
      <c r="DL323" s="202"/>
      <c r="DM323" s="202"/>
      <c r="DN323" s="202"/>
      <c r="DO323" s="202"/>
      <c r="DP323" s="202"/>
    </row>
    <row r="324" spans="2:120" ht="20.100000000000001" customHeight="1" x14ac:dyDescent="0.25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  <c r="DI324" s="202"/>
      <c r="DJ324" s="202"/>
      <c r="DK324" s="202"/>
      <c r="DL324" s="202"/>
      <c r="DM324" s="202"/>
      <c r="DN324" s="202"/>
      <c r="DO324" s="202"/>
      <c r="DP324" s="202"/>
    </row>
    <row r="325" spans="2:120" ht="20.100000000000001" customHeight="1" x14ac:dyDescent="0.25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  <c r="DI325" s="202"/>
      <c r="DJ325" s="202"/>
      <c r="DK325" s="202"/>
      <c r="DL325" s="202"/>
      <c r="DM325" s="202"/>
      <c r="DN325" s="202"/>
      <c r="DO325" s="202"/>
      <c r="DP325" s="202"/>
    </row>
    <row r="326" spans="2:120" ht="20.100000000000001" customHeight="1" x14ac:dyDescent="0.25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  <c r="DI326" s="202"/>
      <c r="DJ326" s="202"/>
      <c r="DK326" s="202"/>
      <c r="DL326" s="202"/>
      <c r="DM326" s="202"/>
      <c r="DN326" s="202"/>
      <c r="DO326" s="202"/>
      <c r="DP326" s="202"/>
    </row>
    <row r="327" spans="2:120" ht="20.100000000000001" customHeight="1" x14ac:dyDescent="0.25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  <c r="DI327" s="202"/>
      <c r="DJ327" s="202"/>
      <c r="DK327" s="202"/>
      <c r="DL327" s="202"/>
      <c r="DM327" s="202"/>
      <c r="DN327" s="202"/>
      <c r="DO327" s="202"/>
      <c r="DP327" s="202"/>
    </row>
    <row r="328" spans="2:120" ht="20.100000000000001" customHeight="1" x14ac:dyDescent="0.25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  <c r="DI328" s="202"/>
      <c r="DJ328" s="202"/>
      <c r="DK328" s="202"/>
      <c r="DL328" s="202"/>
      <c r="DM328" s="202"/>
      <c r="DN328" s="202"/>
      <c r="DO328" s="202"/>
      <c r="DP328" s="202"/>
    </row>
    <row r="329" spans="2:120" ht="20.100000000000001" customHeight="1" x14ac:dyDescent="0.25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  <c r="DI329" s="202"/>
      <c r="DJ329" s="202"/>
      <c r="DK329" s="202"/>
      <c r="DL329" s="202"/>
      <c r="DM329" s="202"/>
      <c r="DN329" s="202"/>
      <c r="DO329" s="202"/>
      <c r="DP329" s="202"/>
    </row>
    <row r="330" spans="2:120" ht="20.100000000000001" customHeight="1" x14ac:dyDescent="0.25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  <c r="DI330" s="202"/>
      <c r="DJ330" s="202"/>
      <c r="DK330" s="202"/>
      <c r="DL330" s="202"/>
      <c r="DM330" s="202"/>
      <c r="DN330" s="202"/>
      <c r="DO330" s="202"/>
      <c r="DP330" s="202"/>
    </row>
    <row r="331" spans="2:120" ht="20.100000000000001" customHeight="1" x14ac:dyDescent="0.25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  <c r="DI331" s="202"/>
      <c r="DJ331" s="202"/>
      <c r="DK331" s="202"/>
      <c r="DL331" s="202"/>
      <c r="DM331" s="202"/>
      <c r="DN331" s="202"/>
      <c r="DO331" s="202"/>
      <c r="DP331" s="202"/>
    </row>
    <row r="332" spans="2:120" ht="20.100000000000001" customHeight="1" x14ac:dyDescent="0.25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  <c r="DI332" s="202"/>
      <c r="DJ332" s="202"/>
      <c r="DK332" s="202"/>
      <c r="DL332" s="202"/>
      <c r="DM332" s="202"/>
      <c r="DN332" s="202"/>
      <c r="DO332" s="202"/>
      <c r="DP332" s="202"/>
    </row>
    <row r="333" spans="2:120" ht="20.100000000000001" customHeight="1" x14ac:dyDescent="0.25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  <c r="DI333" s="202"/>
      <c r="DJ333" s="202"/>
      <c r="DK333" s="202"/>
      <c r="DL333" s="202"/>
      <c r="DM333" s="202"/>
      <c r="DN333" s="202"/>
      <c r="DO333" s="202"/>
      <c r="DP333" s="202"/>
    </row>
    <row r="334" spans="2:120" ht="20.100000000000001" customHeight="1" x14ac:dyDescent="0.25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  <c r="DI334" s="202"/>
      <c r="DJ334" s="202"/>
      <c r="DK334" s="202"/>
      <c r="DL334" s="202"/>
      <c r="DM334" s="202"/>
      <c r="DN334" s="202"/>
      <c r="DO334" s="202"/>
      <c r="DP334" s="202"/>
    </row>
    <row r="335" spans="2:120" ht="20.100000000000001" customHeight="1" x14ac:dyDescent="0.25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  <c r="DI335" s="202"/>
      <c r="DJ335" s="202"/>
      <c r="DK335" s="202"/>
      <c r="DL335" s="202"/>
      <c r="DM335" s="202"/>
      <c r="DN335" s="202"/>
      <c r="DO335" s="202"/>
      <c r="DP335" s="202"/>
    </row>
    <row r="336" spans="2:120" ht="20.100000000000001" customHeight="1" x14ac:dyDescent="0.25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  <c r="DI336" s="202"/>
      <c r="DJ336" s="202"/>
      <c r="DK336" s="202"/>
      <c r="DL336" s="202"/>
      <c r="DM336" s="202"/>
      <c r="DN336" s="202"/>
      <c r="DO336" s="202"/>
      <c r="DP336" s="202"/>
    </row>
    <row r="337" spans="2:120" ht="20.100000000000001" customHeight="1" x14ac:dyDescent="0.25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  <c r="DI337" s="202"/>
      <c r="DJ337" s="202"/>
      <c r="DK337" s="202"/>
      <c r="DL337" s="202"/>
      <c r="DM337" s="202"/>
      <c r="DN337" s="202"/>
      <c r="DO337" s="202"/>
      <c r="DP337" s="202"/>
    </row>
    <row r="338" spans="2:120" ht="20.100000000000001" customHeight="1" x14ac:dyDescent="0.25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  <c r="DI338" s="202"/>
      <c r="DJ338" s="202"/>
      <c r="DK338" s="202"/>
      <c r="DL338" s="202"/>
      <c r="DM338" s="202"/>
      <c r="DN338" s="202"/>
      <c r="DO338" s="202"/>
      <c r="DP338" s="202"/>
    </row>
    <row r="339" spans="2:120" ht="20.100000000000001" customHeight="1" x14ac:dyDescent="0.25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  <c r="DJ339" s="202"/>
      <c r="DK339" s="202"/>
      <c r="DL339" s="202"/>
      <c r="DM339" s="202"/>
      <c r="DN339" s="202"/>
      <c r="DO339" s="202"/>
      <c r="DP339" s="202"/>
    </row>
    <row r="340" spans="2:120" ht="20.100000000000001" customHeight="1" x14ac:dyDescent="0.25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  <c r="DI340" s="202"/>
      <c r="DJ340" s="202"/>
      <c r="DK340" s="202"/>
      <c r="DL340" s="202"/>
      <c r="DM340" s="202"/>
      <c r="DN340" s="202"/>
      <c r="DO340" s="202"/>
      <c r="DP340" s="202"/>
    </row>
    <row r="341" spans="2:120" ht="20.100000000000001" customHeight="1" x14ac:dyDescent="0.25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  <c r="DI341" s="202"/>
      <c r="DJ341" s="202"/>
      <c r="DK341" s="202"/>
      <c r="DL341" s="202"/>
      <c r="DM341" s="202"/>
      <c r="DN341" s="202"/>
      <c r="DO341" s="202"/>
      <c r="DP341" s="202"/>
    </row>
    <row r="342" spans="2:120" ht="20.100000000000001" customHeight="1" x14ac:dyDescent="0.25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  <c r="DI342" s="202"/>
      <c r="DJ342" s="202"/>
      <c r="DK342" s="202"/>
      <c r="DL342" s="202"/>
      <c r="DM342" s="202"/>
      <c r="DN342" s="202"/>
      <c r="DO342" s="202"/>
      <c r="DP342" s="202"/>
    </row>
    <row r="343" spans="2:120" ht="20.100000000000001" customHeight="1" x14ac:dyDescent="0.25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  <c r="DI343" s="202"/>
      <c r="DJ343" s="202"/>
      <c r="DK343" s="202"/>
      <c r="DL343" s="202"/>
      <c r="DM343" s="202"/>
      <c r="DN343" s="202"/>
      <c r="DO343" s="202"/>
      <c r="DP343" s="202"/>
    </row>
    <row r="344" spans="2:120" ht="20.100000000000001" customHeight="1" x14ac:dyDescent="0.25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  <c r="DI344" s="202"/>
      <c r="DJ344" s="202"/>
      <c r="DK344" s="202"/>
      <c r="DL344" s="202"/>
      <c r="DM344" s="202"/>
      <c r="DN344" s="202"/>
      <c r="DO344" s="202"/>
      <c r="DP344" s="202"/>
    </row>
    <row r="345" spans="2:120" ht="20.100000000000001" customHeight="1" x14ac:dyDescent="0.25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  <c r="DJ345" s="202"/>
      <c r="DK345" s="202"/>
      <c r="DL345" s="202"/>
      <c r="DM345" s="202"/>
      <c r="DN345" s="202"/>
      <c r="DO345" s="202"/>
      <c r="DP345" s="202"/>
    </row>
    <row r="346" spans="2:120" ht="20.100000000000001" customHeight="1" x14ac:dyDescent="0.25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  <c r="DI346" s="202"/>
      <c r="DJ346" s="202"/>
      <c r="DK346" s="202"/>
      <c r="DL346" s="202"/>
      <c r="DM346" s="202"/>
      <c r="DN346" s="202"/>
      <c r="DO346" s="202"/>
      <c r="DP346" s="202"/>
    </row>
    <row r="347" spans="2:120" ht="20.100000000000001" customHeight="1" x14ac:dyDescent="0.25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  <c r="DI347" s="202"/>
      <c r="DJ347" s="202"/>
      <c r="DK347" s="202"/>
      <c r="DL347" s="202"/>
      <c r="DM347" s="202"/>
      <c r="DN347" s="202"/>
      <c r="DO347" s="202"/>
      <c r="DP347" s="202"/>
    </row>
    <row r="348" spans="2:120" ht="20.100000000000001" customHeight="1" x14ac:dyDescent="0.25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  <c r="DI348" s="202"/>
      <c r="DJ348" s="202"/>
      <c r="DK348" s="202"/>
      <c r="DL348" s="202"/>
      <c r="DM348" s="202"/>
      <c r="DN348" s="202"/>
      <c r="DO348" s="202"/>
      <c r="DP348" s="202"/>
    </row>
    <row r="349" spans="2:120" ht="20.100000000000001" customHeight="1" x14ac:dyDescent="0.25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  <c r="DI349" s="202"/>
      <c r="DJ349" s="202"/>
      <c r="DK349" s="202"/>
      <c r="DL349" s="202"/>
      <c r="DM349" s="202"/>
      <c r="DN349" s="202"/>
      <c r="DO349" s="202"/>
      <c r="DP349" s="202"/>
    </row>
    <row r="350" spans="2:120" ht="20.100000000000001" customHeight="1" x14ac:dyDescent="0.25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  <c r="DI350" s="202"/>
      <c r="DJ350" s="202"/>
      <c r="DK350" s="202"/>
      <c r="DL350" s="202"/>
      <c r="DM350" s="202"/>
      <c r="DN350" s="202"/>
      <c r="DO350" s="202"/>
      <c r="DP350" s="202"/>
    </row>
    <row r="351" spans="2:120" ht="20.100000000000001" customHeight="1" x14ac:dyDescent="0.25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  <c r="DJ351" s="202"/>
      <c r="DK351" s="202"/>
      <c r="DL351" s="202"/>
      <c r="DM351" s="202"/>
      <c r="DN351" s="202"/>
      <c r="DO351" s="202"/>
      <c r="DP351" s="202"/>
    </row>
    <row r="352" spans="2:120" ht="20.100000000000001" customHeight="1" x14ac:dyDescent="0.25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  <c r="DI352" s="202"/>
      <c r="DJ352" s="202"/>
      <c r="DK352" s="202"/>
      <c r="DL352" s="202"/>
      <c r="DM352" s="202"/>
      <c r="DN352" s="202"/>
      <c r="DO352" s="202"/>
      <c r="DP352" s="202"/>
    </row>
    <row r="353" spans="2:120" ht="20.100000000000001" customHeight="1" x14ac:dyDescent="0.25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  <c r="DI353" s="202"/>
      <c r="DJ353" s="202"/>
      <c r="DK353" s="202"/>
      <c r="DL353" s="202"/>
      <c r="DM353" s="202"/>
      <c r="DN353" s="202"/>
      <c r="DO353" s="202"/>
      <c r="DP353" s="202"/>
    </row>
    <row r="354" spans="2:120" ht="20.100000000000001" customHeight="1" x14ac:dyDescent="0.25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  <c r="DI354" s="202"/>
      <c r="DJ354" s="202"/>
      <c r="DK354" s="202"/>
      <c r="DL354" s="202"/>
      <c r="DM354" s="202"/>
      <c r="DN354" s="202"/>
      <c r="DO354" s="202"/>
      <c r="DP354" s="202"/>
    </row>
    <row r="355" spans="2:120" ht="20.100000000000001" customHeight="1" x14ac:dyDescent="0.25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  <c r="DI355" s="202"/>
      <c r="DJ355" s="202"/>
      <c r="DK355" s="202"/>
      <c r="DL355" s="202"/>
      <c r="DM355" s="202"/>
      <c r="DN355" s="202"/>
      <c r="DO355" s="202"/>
      <c r="DP355" s="202"/>
    </row>
    <row r="356" spans="2:120" ht="20.100000000000001" customHeight="1" x14ac:dyDescent="0.25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  <c r="DI356" s="202"/>
      <c r="DJ356" s="202"/>
      <c r="DK356" s="202"/>
      <c r="DL356" s="202"/>
      <c r="DM356" s="202"/>
      <c r="DN356" s="202"/>
      <c r="DO356" s="202"/>
      <c r="DP356" s="202"/>
    </row>
    <row r="357" spans="2:120" ht="20.100000000000001" customHeight="1" x14ac:dyDescent="0.25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  <c r="DI357" s="202"/>
      <c r="DJ357" s="202"/>
      <c r="DK357" s="202"/>
      <c r="DL357" s="202"/>
      <c r="DM357" s="202"/>
      <c r="DN357" s="202"/>
      <c r="DO357" s="202"/>
      <c r="DP357" s="202"/>
    </row>
    <row r="358" spans="2:120" ht="20.100000000000001" customHeight="1" x14ac:dyDescent="0.25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  <c r="DI358" s="202"/>
      <c r="DJ358" s="202"/>
      <c r="DK358" s="202"/>
      <c r="DL358" s="202"/>
      <c r="DM358" s="202"/>
      <c r="DN358" s="202"/>
      <c r="DO358" s="202"/>
      <c r="DP358" s="202"/>
    </row>
    <row r="359" spans="2:120" ht="20.100000000000001" customHeight="1" x14ac:dyDescent="0.25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  <c r="DJ359" s="202"/>
      <c r="DK359" s="202"/>
      <c r="DL359" s="202"/>
      <c r="DM359" s="202"/>
      <c r="DN359" s="202"/>
      <c r="DO359" s="202"/>
      <c r="DP359" s="202"/>
    </row>
    <row r="360" spans="2:120" ht="20.100000000000001" customHeight="1" x14ac:dyDescent="0.25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  <c r="DI360" s="202"/>
      <c r="DJ360" s="202"/>
      <c r="DK360" s="202"/>
      <c r="DL360" s="202"/>
      <c r="DM360" s="202"/>
      <c r="DN360" s="202"/>
      <c r="DO360" s="202"/>
      <c r="DP360" s="202"/>
    </row>
    <row r="361" spans="2:120" ht="20.100000000000001" customHeight="1" x14ac:dyDescent="0.25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  <c r="DI361" s="202"/>
      <c r="DJ361" s="202"/>
      <c r="DK361" s="202"/>
      <c r="DL361" s="202"/>
      <c r="DM361" s="202"/>
      <c r="DN361" s="202"/>
      <c r="DO361" s="202"/>
      <c r="DP361" s="202"/>
    </row>
    <row r="362" spans="2:120" ht="20.100000000000001" customHeight="1" x14ac:dyDescent="0.25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  <c r="DI362" s="202"/>
      <c r="DJ362" s="202"/>
      <c r="DK362" s="202"/>
      <c r="DL362" s="202"/>
      <c r="DM362" s="202"/>
      <c r="DN362" s="202"/>
      <c r="DO362" s="202"/>
      <c r="DP362" s="202"/>
    </row>
    <row r="363" spans="2:120" ht="20.100000000000001" customHeight="1" x14ac:dyDescent="0.25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  <c r="DI363" s="202"/>
      <c r="DJ363" s="202"/>
      <c r="DK363" s="202"/>
      <c r="DL363" s="202"/>
      <c r="DM363" s="202"/>
      <c r="DN363" s="202"/>
      <c r="DO363" s="202"/>
      <c r="DP363" s="202"/>
    </row>
    <row r="364" spans="2:120" ht="20.100000000000001" customHeight="1" x14ac:dyDescent="0.25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  <c r="DI364" s="202"/>
      <c r="DJ364" s="202"/>
      <c r="DK364" s="202"/>
      <c r="DL364" s="202"/>
      <c r="DM364" s="202"/>
      <c r="DN364" s="202"/>
      <c r="DO364" s="202"/>
      <c r="DP364" s="202"/>
    </row>
    <row r="365" spans="2:120" ht="20.100000000000001" customHeight="1" x14ac:dyDescent="0.25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  <c r="DI365" s="202"/>
      <c r="DJ365" s="202"/>
      <c r="DK365" s="202"/>
      <c r="DL365" s="202"/>
      <c r="DM365" s="202"/>
      <c r="DN365" s="202"/>
      <c r="DO365" s="202"/>
      <c r="DP365" s="202"/>
    </row>
    <row r="366" spans="2:120" ht="20.100000000000001" customHeight="1" x14ac:dyDescent="0.25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  <c r="DI366" s="202"/>
      <c r="DJ366" s="202"/>
      <c r="DK366" s="202"/>
      <c r="DL366" s="202"/>
      <c r="DM366" s="202"/>
      <c r="DN366" s="202"/>
      <c r="DO366" s="202"/>
      <c r="DP366" s="202"/>
    </row>
    <row r="367" spans="2:120" ht="20.100000000000001" customHeight="1" x14ac:dyDescent="0.25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  <c r="DI367" s="202"/>
      <c r="DJ367" s="202"/>
      <c r="DK367" s="202"/>
      <c r="DL367" s="202"/>
      <c r="DM367" s="202"/>
      <c r="DN367" s="202"/>
      <c r="DO367" s="202"/>
      <c r="DP367" s="202"/>
    </row>
    <row r="368" spans="2:120" ht="20.100000000000001" customHeight="1" x14ac:dyDescent="0.25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  <c r="DJ368" s="202"/>
      <c r="DK368" s="202"/>
      <c r="DL368" s="202"/>
      <c r="DM368" s="202"/>
      <c r="DN368" s="202"/>
      <c r="DO368" s="202"/>
      <c r="DP368" s="202"/>
    </row>
    <row r="369" spans="2:120" ht="20.100000000000001" customHeight="1" x14ac:dyDescent="0.25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  <c r="DJ369" s="202"/>
      <c r="DK369" s="202"/>
      <c r="DL369" s="202"/>
      <c r="DM369" s="202"/>
      <c r="DN369" s="202"/>
      <c r="DO369" s="202"/>
      <c r="DP369" s="202"/>
    </row>
    <row r="370" spans="2:120" ht="20.100000000000001" customHeight="1" x14ac:dyDescent="0.25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  <c r="DI370" s="202"/>
      <c r="DJ370" s="202"/>
      <c r="DK370" s="202"/>
      <c r="DL370" s="202"/>
      <c r="DM370" s="202"/>
      <c r="DN370" s="202"/>
      <c r="DO370" s="202"/>
      <c r="DP370" s="202"/>
    </row>
    <row r="371" spans="2:120" ht="20.100000000000001" customHeight="1" x14ac:dyDescent="0.25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  <c r="DI371" s="202"/>
      <c r="DJ371" s="202"/>
      <c r="DK371" s="202"/>
      <c r="DL371" s="202"/>
      <c r="DM371" s="202"/>
      <c r="DN371" s="202"/>
      <c r="DO371" s="202"/>
      <c r="DP371" s="202"/>
    </row>
    <row r="372" spans="2:120" ht="20.100000000000001" customHeight="1" x14ac:dyDescent="0.25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  <c r="DI372" s="202"/>
      <c r="DJ372" s="202"/>
      <c r="DK372" s="202"/>
      <c r="DL372" s="202"/>
      <c r="DM372" s="202"/>
      <c r="DN372" s="202"/>
      <c r="DO372" s="202"/>
      <c r="DP372" s="202"/>
    </row>
    <row r="373" spans="2:120" ht="20.100000000000001" customHeight="1" x14ac:dyDescent="0.25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  <c r="DI373" s="202"/>
      <c r="DJ373" s="202"/>
      <c r="DK373" s="202"/>
      <c r="DL373" s="202"/>
      <c r="DM373" s="202"/>
      <c r="DN373" s="202"/>
      <c r="DO373" s="202"/>
      <c r="DP373" s="202"/>
    </row>
    <row r="374" spans="2:120" ht="20.100000000000001" customHeight="1" x14ac:dyDescent="0.25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  <c r="DJ374" s="202"/>
      <c r="DK374" s="202"/>
      <c r="DL374" s="202"/>
      <c r="DM374" s="202"/>
      <c r="DN374" s="202"/>
      <c r="DO374" s="202"/>
      <c r="DP374" s="202"/>
    </row>
    <row r="375" spans="2:120" ht="20.100000000000001" customHeight="1" x14ac:dyDescent="0.25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  <c r="DI375" s="202"/>
      <c r="DJ375" s="202"/>
      <c r="DK375" s="202"/>
      <c r="DL375" s="202"/>
      <c r="DM375" s="202"/>
      <c r="DN375" s="202"/>
      <c r="DO375" s="202"/>
      <c r="DP375" s="202"/>
    </row>
    <row r="376" spans="2:120" ht="20.100000000000001" customHeight="1" x14ac:dyDescent="0.25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  <c r="DJ376" s="202"/>
      <c r="DK376" s="202"/>
      <c r="DL376" s="202"/>
      <c r="DM376" s="202"/>
      <c r="DN376" s="202"/>
      <c r="DO376" s="202"/>
      <c r="DP376" s="202"/>
    </row>
    <row r="377" spans="2:120" ht="20.100000000000001" customHeight="1" x14ac:dyDescent="0.25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  <c r="DJ377" s="202"/>
      <c r="DK377" s="202"/>
      <c r="DL377" s="202"/>
      <c r="DM377" s="202"/>
      <c r="DN377" s="202"/>
      <c r="DO377" s="202"/>
      <c r="DP377" s="202"/>
    </row>
    <row r="378" spans="2:120" ht="20.100000000000001" customHeight="1" x14ac:dyDescent="0.25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  <c r="DI378" s="202"/>
      <c r="DJ378" s="202"/>
      <c r="DK378" s="202"/>
      <c r="DL378" s="202"/>
      <c r="DM378" s="202"/>
      <c r="DN378" s="202"/>
      <c r="DO378" s="202"/>
      <c r="DP378" s="202"/>
    </row>
    <row r="379" spans="2:120" ht="20.100000000000001" customHeight="1" x14ac:dyDescent="0.25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  <c r="DI379" s="202"/>
      <c r="DJ379" s="202"/>
      <c r="DK379" s="202"/>
      <c r="DL379" s="202"/>
      <c r="DM379" s="202"/>
      <c r="DN379" s="202"/>
      <c r="DO379" s="202"/>
      <c r="DP379" s="202"/>
    </row>
    <row r="380" spans="2:120" ht="20.100000000000001" customHeight="1" x14ac:dyDescent="0.25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  <c r="DI380" s="202"/>
      <c r="DJ380" s="202"/>
      <c r="DK380" s="202"/>
      <c r="DL380" s="202"/>
      <c r="DM380" s="202"/>
      <c r="DN380" s="202"/>
      <c r="DO380" s="202"/>
      <c r="DP380" s="202"/>
    </row>
    <row r="381" spans="2:120" ht="20.100000000000001" customHeight="1" x14ac:dyDescent="0.25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  <c r="DI381" s="202"/>
      <c r="DJ381" s="202"/>
      <c r="DK381" s="202"/>
      <c r="DL381" s="202"/>
      <c r="DM381" s="202"/>
      <c r="DN381" s="202"/>
      <c r="DO381" s="202"/>
      <c r="DP381" s="202"/>
    </row>
    <row r="382" spans="2:120" ht="20.100000000000001" customHeight="1" x14ac:dyDescent="0.25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  <c r="DI382" s="202"/>
      <c r="DJ382" s="202"/>
      <c r="DK382" s="202"/>
      <c r="DL382" s="202"/>
      <c r="DM382" s="202"/>
      <c r="DN382" s="202"/>
      <c r="DO382" s="202"/>
      <c r="DP382" s="202"/>
    </row>
    <row r="383" spans="2:120" ht="20.100000000000001" customHeight="1" x14ac:dyDescent="0.25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  <c r="DI383" s="202"/>
      <c r="DJ383" s="202"/>
      <c r="DK383" s="202"/>
      <c r="DL383" s="202"/>
      <c r="DM383" s="202"/>
      <c r="DN383" s="202"/>
      <c r="DO383" s="202"/>
      <c r="DP383" s="202"/>
    </row>
    <row r="384" spans="2:120" ht="20.100000000000001" customHeight="1" x14ac:dyDescent="0.25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  <c r="DI384" s="202"/>
      <c r="DJ384" s="202"/>
      <c r="DK384" s="202"/>
      <c r="DL384" s="202"/>
      <c r="DM384" s="202"/>
      <c r="DN384" s="202"/>
      <c r="DO384" s="202"/>
      <c r="DP384" s="202"/>
    </row>
    <row r="385" spans="2:120" ht="20.100000000000001" customHeight="1" x14ac:dyDescent="0.25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  <c r="DI385" s="202"/>
      <c r="DJ385" s="202"/>
      <c r="DK385" s="202"/>
      <c r="DL385" s="202"/>
      <c r="DM385" s="202"/>
      <c r="DN385" s="202"/>
      <c r="DO385" s="202"/>
      <c r="DP385" s="202"/>
    </row>
    <row r="386" spans="2:120" ht="20.100000000000001" customHeight="1" x14ac:dyDescent="0.25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  <c r="DI386" s="202"/>
      <c r="DJ386" s="202"/>
      <c r="DK386" s="202"/>
      <c r="DL386" s="202"/>
      <c r="DM386" s="202"/>
      <c r="DN386" s="202"/>
      <c r="DO386" s="202"/>
      <c r="DP386" s="202"/>
    </row>
    <row r="387" spans="2:120" ht="20.100000000000001" customHeight="1" x14ac:dyDescent="0.25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  <c r="DI387" s="202"/>
      <c r="DJ387" s="202"/>
      <c r="DK387" s="202"/>
      <c r="DL387" s="202"/>
      <c r="DM387" s="202"/>
      <c r="DN387" s="202"/>
      <c r="DO387" s="202"/>
      <c r="DP387" s="202"/>
    </row>
    <row r="388" spans="2:120" ht="20.100000000000001" customHeight="1" x14ac:dyDescent="0.25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  <c r="DI388" s="202"/>
      <c r="DJ388" s="202"/>
      <c r="DK388" s="202"/>
      <c r="DL388" s="202"/>
      <c r="DM388" s="202"/>
      <c r="DN388" s="202"/>
      <c r="DO388" s="202"/>
      <c r="DP388" s="202"/>
    </row>
    <row r="389" spans="2:120" ht="20.100000000000001" customHeight="1" x14ac:dyDescent="0.25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  <c r="DI389" s="202"/>
      <c r="DJ389" s="202"/>
      <c r="DK389" s="202"/>
      <c r="DL389" s="202"/>
      <c r="DM389" s="202"/>
      <c r="DN389" s="202"/>
      <c r="DO389" s="202"/>
      <c r="DP389" s="202"/>
    </row>
    <row r="390" spans="2:120" ht="20.100000000000001" customHeight="1" x14ac:dyDescent="0.25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  <c r="DJ390" s="202"/>
      <c r="DK390" s="202"/>
      <c r="DL390" s="202"/>
      <c r="DM390" s="202"/>
      <c r="DN390" s="202"/>
      <c r="DO390" s="202"/>
      <c r="DP390" s="202"/>
    </row>
    <row r="391" spans="2:120" ht="20.100000000000001" customHeight="1" x14ac:dyDescent="0.25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  <c r="DI391" s="202"/>
      <c r="DJ391" s="202"/>
      <c r="DK391" s="202"/>
      <c r="DL391" s="202"/>
      <c r="DM391" s="202"/>
      <c r="DN391" s="202"/>
      <c r="DO391" s="202"/>
      <c r="DP391" s="202"/>
    </row>
    <row r="392" spans="2:120" ht="20.100000000000001" customHeight="1" x14ac:dyDescent="0.25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  <c r="DI392" s="202"/>
      <c r="DJ392" s="202"/>
      <c r="DK392" s="202"/>
      <c r="DL392" s="202"/>
      <c r="DM392" s="202"/>
      <c r="DN392" s="202"/>
      <c r="DO392" s="202"/>
      <c r="DP392" s="202"/>
    </row>
    <row r="393" spans="2:120" ht="20.100000000000001" customHeight="1" x14ac:dyDescent="0.25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  <c r="DI393" s="202"/>
      <c r="DJ393" s="202"/>
      <c r="DK393" s="202"/>
      <c r="DL393" s="202"/>
      <c r="DM393" s="202"/>
      <c r="DN393" s="202"/>
      <c r="DO393" s="202"/>
      <c r="DP393" s="202"/>
    </row>
    <row r="394" spans="2:120" ht="20.100000000000001" customHeight="1" x14ac:dyDescent="0.25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  <c r="DI394" s="202"/>
      <c r="DJ394" s="202"/>
      <c r="DK394" s="202"/>
      <c r="DL394" s="202"/>
      <c r="DM394" s="202"/>
      <c r="DN394" s="202"/>
      <c r="DO394" s="202"/>
      <c r="DP394" s="202"/>
    </row>
    <row r="395" spans="2:120" ht="20.100000000000001" customHeight="1" x14ac:dyDescent="0.25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  <c r="DI395" s="202"/>
      <c r="DJ395" s="202"/>
      <c r="DK395" s="202"/>
      <c r="DL395" s="202"/>
      <c r="DM395" s="202"/>
      <c r="DN395" s="202"/>
      <c r="DO395" s="202"/>
      <c r="DP395" s="202"/>
    </row>
    <row r="396" spans="2:120" ht="20.100000000000001" customHeight="1" x14ac:dyDescent="0.25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  <c r="DI396" s="202"/>
      <c r="DJ396" s="202"/>
      <c r="DK396" s="202"/>
      <c r="DL396" s="202"/>
      <c r="DM396" s="202"/>
      <c r="DN396" s="202"/>
      <c r="DO396" s="202"/>
      <c r="DP396" s="202"/>
    </row>
    <row r="397" spans="2:120" ht="20.100000000000001" customHeight="1" x14ac:dyDescent="0.25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  <c r="DI397" s="202"/>
      <c r="DJ397" s="202"/>
      <c r="DK397" s="202"/>
      <c r="DL397" s="202"/>
      <c r="DM397" s="202"/>
      <c r="DN397" s="202"/>
      <c r="DO397" s="202"/>
      <c r="DP397" s="202"/>
    </row>
    <row r="398" spans="2:120" ht="20.100000000000001" customHeight="1" x14ac:dyDescent="0.25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  <c r="DI398" s="202"/>
      <c r="DJ398" s="202"/>
      <c r="DK398" s="202"/>
      <c r="DL398" s="202"/>
      <c r="DM398" s="202"/>
      <c r="DN398" s="202"/>
      <c r="DO398" s="202"/>
      <c r="DP398" s="202"/>
    </row>
    <row r="399" spans="2:120" ht="20.100000000000001" customHeight="1" x14ac:dyDescent="0.25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  <c r="DJ399" s="202"/>
      <c r="DK399" s="202"/>
      <c r="DL399" s="202"/>
      <c r="DM399" s="202"/>
      <c r="DN399" s="202"/>
      <c r="DO399" s="202"/>
      <c r="DP399" s="202"/>
    </row>
    <row r="400" spans="2:120" ht="20.100000000000001" customHeight="1" x14ac:dyDescent="0.25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  <c r="DI400" s="202"/>
      <c r="DJ400" s="202"/>
      <c r="DK400" s="202"/>
      <c r="DL400" s="202"/>
      <c r="DM400" s="202"/>
      <c r="DN400" s="202"/>
      <c r="DO400" s="202"/>
      <c r="DP400" s="202"/>
    </row>
    <row r="401" spans="2:120" ht="20.100000000000001" customHeight="1" x14ac:dyDescent="0.25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  <c r="DI401" s="202"/>
      <c r="DJ401" s="202"/>
      <c r="DK401" s="202"/>
      <c r="DL401" s="202"/>
      <c r="DM401" s="202"/>
      <c r="DN401" s="202"/>
      <c r="DO401" s="202"/>
      <c r="DP401" s="202"/>
    </row>
    <row r="402" spans="2:120" ht="20.100000000000001" customHeight="1" x14ac:dyDescent="0.25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  <c r="DI402" s="202"/>
      <c r="DJ402" s="202"/>
      <c r="DK402" s="202"/>
      <c r="DL402" s="202"/>
      <c r="DM402" s="202"/>
      <c r="DN402" s="202"/>
      <c r="DO402" s="202"/>
      <c r="DP402" s="202"/>
    </row>
    <row r="403" spans="2:120" ht="20.100000000000001" customHeight="1" x14ac:dyDescent="0.25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  <c r="DI403" s="202"/>
      <c r="DJ403" s="202"/>
      <c r="DK403" s="202"/>
      <c r="DL403" s="202"/>
      <c r="DM403" s="202"/>
      <c r="DN403" s="202"/>
      <c r="DO403" s="202"/>
      <c r="DP403" s="202"/>
    </row>
    <row r="404" spans="2:120" ht="20.100000000000001" customHeight="1" x14ac:dyDescent="0.25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  <c r="DI404" s="202"/>
      <c r="DJ404" s="202"/>
      <c r="DK404" s="202"/>
      <c r="DL404" s="202"/>
      <c r="DM404" s="202"/>
      <c r="DN404" s="202"/>
      <c r="DO404" s="202"/>
      <c r="DP404" s="202"/>
    </row>
    <row r="405" spans="2:120" ht="20.100000000000001" customHeight="1" x14ac:dyDescent="0.25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  <c r="DI405" s="202"/>
      <c r="DJ405" s="202"/>
      <c r="DK405" s="202"/>
      <c r="DL405" s="202"/>
      <c r="DM405" s="202"/>
      <c r="DN405" s="202"/>
      <c r="DO405" s="202"/>
      <c r="DP405" s="202"/>
    </row>
    <row r="406" spans="2:120" ht="20.100000000000001" customHeight="1" x14ac:dyDescent="0.25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  <c r="DI406" s="202"/>
      <c r="DJ406" s="202"/>
      <c r="DK406" s="202"/>
      <c r="DL406" s="202"/>
      <c r="DM406" s="202"/>
      <c r="DN406" s="202"/>
      <c r="DO406" s="202"/>
      <c r="DP406" s="202"/>
    </row>
    <row r="407" spans="2:120" ht="20.100000000000001" customHeight="1" x14ac:dyDescent="0.25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  <c r="DI407" s="202"/>
      <c r="DJ407" s="202"/>
      <c r="DK407" s="202"/>
      <c r="DL407" s="202"/>
      <c r="DM407" s="202"/>
      <c r="DN407" s="202"/>
      <c r="DO407" s="202"/>
      <c r="DP407" s="202"/>
    </row>
    <row r="408" spans="2:120" ht="20.100000000000001" customHeight="1" x14ac:dyDescent="0.25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  <c r="DI408" s="202"/>
      <c r="DJ408" s="202"/>
      <c r="DK408" s="202"/>
      <c r="DL408" s="202"/>
      <c r="DM408" s="202"/>
      <c r="DN408" s="202"/>
      <c r="DO408" s="202"/>
      <c r="DP408" s="202"/>
    </row>
    <row r="409" spans="2:120" ht="20.100000000000001" customHeight="1" x14ac:dyDescent="0.25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  <c r="DI409" s="202"/>
      <c r="DJ409" s="202"/>
      <c r="DK409" s="202"/>
      <c r="DL409" s="202"/>
      <c r="DM409" s="202"/>
      <c r="DN409" s="202"/>
      <c r="DO409" s="202"/>
      <c r="DP409" s="202"/>
    </row>
    <row r="410" spans="2:120" ht="20.100000000000001" customHeight="1" x14ac:dyDescent="0.25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  <c r="DI410" s="202"/>
      <c r="DJ410" s="202"/>
      <c r="DK410" s="202"/>
      <c r="DL410" s="202"/>
      <c r="DM410" s="202"/>
      <c r="DN410" s="202"/>
      <c r="DO410" s="202"/>
      <c r="DP410" s="202"/>
    </row>
    <row r="411" spans="2:120" ht="20.100000000000001" customHeight="1" x14ac:dyDescent="0.25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  <c r="DI411" s="202"/>
      <c r="DJ411" s="202"/>
      <c r="DK411" s="202"/>
      <c r="DL411" s="202"/>
      <c r="DM411" s="202"/>
      <c r="DN411" s="202"/>
      <c r="DO411" s="202"/>
      <c r="DP411" s="202"/>
    </row>
    <row r="412" spans="2:120" ht="20.100000000000001" customHeight="1" x14ac:dyDescent="0.25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  <c r="DI412" s="202"/>
      <c r="DJ412" s="202"/>
      <c r="DK412" s="202"/>
      <c r="DL412" s="202"/>
      <c r="DM412" s="202"/>
      <c r="DN412" s="202"/>
      <c r="DO412" s="202"/>
      <c r="DP412" s="202"/>
    </row>
    <row r="413" spans="2:120" ht="20.100000000000001" customHeight="1" x14ac:dyDescent="0.25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  <c r="DI413" s="202"/>
      <c r="DJ413" s="202"/>
      <c r="DK413" s="202"/>
      <c r="DL413" s="202"/>
      <c r="DM413" s="202"/>
      <c r="DN413" s="202"/>
      <c r="DO413" s="202"/>
      <c r="DP413" s="202"/>
    </row>
    <row r="414" spans="2:120" ht="20.100000000000001" customHeight="1" x14ac:dyDescent="0.25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202"/>
      <c r="DJ414" s="202"/>
      <c r="DK414" s="202"/>
      <c r="DL414" s="202"/>
      <c r="DM414" s="202"/>
      <c r="DN414" s="202"/>
      <c r="DO414" s="202"/>
      <c r="DP414" s="202"/>
    </row>
    <row r="415" spans="2:120" ht="20.100000000000001" customHeight="1" x14ac:dyDescent="0.25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  <c r="DI415" s="202"/>
      <c r="DJ415" s="202"/>
      <c r="DK415" s="202"/>
      <c r="DL415" s="202"/>
      <c r="DM415" s="202"/>
      <c r="DN415" s="202"/>
      <c r="DO415" s="202"/>
      <c r="DP415" s="202"/>
    </row>
    <row r="416" spans="2:120" ht="20.100000000000001" customHeight="1" x14ac:dyDescent="0.25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  <c r="DI416" s="202"/>
      <c r="DJ416" s="202"/>
      <c r="DK416" s="202"/>
      <c r="DL416" s="202"/>
      <c r="DM416" s="202"/>
      <c r="DN416" s="202"/>
      <c r="DO416" s="202"/>
      <c r="DP416" s="202"/>
    </row>
    <row r="417" spans="2:120" ht="20.100000000000001" customHeight="1" x14ac:dyDescent="0.25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  <c r="DI417" s="202"/>
      <c r="DJ417" s="202"/>
      <c r="DK417" s="202"/>
      <c r="DL417" s="202"/>
      <c r="DM417" s="202"/>
      <c r="DN417" s="202"/>
      <c r="DO417" s="202"/>
      <c r="DP417" s="202"/>
    </row>
    <row r="418" spans="2:120" ht="20.100000000000001" customHeight="1" x14ac:dyDescent="0.25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  <c r="DI418" s="202"/>
      <c r="DJ418" s="202"/>
      <c r="DK418" s="202"/>
      <c r="DL418" s="202"/>
      <c r="DM418" s="202"/>
      <c r="DN418" s="202"/>
      <c r="DO418" s="202"/>
      <c r="DP418" s="202"/>
    </row>
    <row r="419" spans="2:120" ht="20.100000000000001" customHeight="1" x14ac:dyDescent="0.25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  <c r="DI419" s="202"/>
      <c r="DJ419" s="202"/>
      <c r="DK419" s="202"/>
      <c r="DL419" s="202"/>
      <c r="DM419" s="202"/>
      <c r="DN419" s="202"/>
      <c r="DO419" s="202"/>
      <c r="DP419" s="202"/>
    </row>
    <row r="420" spans="2:120" ht="20.100000000000001" customHeight="1" x14ac:dyDescent="0.25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  <c r="DI420" s="202"/>
      <c r="DJ420" s="202"/>
      <c r="DK420" s="202"/>
      <c r="DL420" s="202"/>
      <c r="DM420" s="202"/>
      <c r="DN420" s="202"/>
      <c r="DO420" s="202"/>
      <c r="DP420" s="202"/>
    </row>
    <row r="421" spans="2:120" ht="20.100000000000001" customHeight="1" x14ac:dyDescent="0.25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  <c r="DI421" s="202"/>
      <c r="DJ421" s="202"/>
      <c r="DK421" s="202"/>
      <c r="DL421" s="202"/>
      <c r="DM421" s="202"/>
      <c r="DN421" s="202"/>
      <c r="DO421" s="202"/>
      <c r="DP421" s="202"/>
    </row>
    <row r="422" spans="2:120" ht="20.100000000000001" customHeight="1" x14ac:dyDescent="0.25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  <c r="DI422" s="202"/>
      <c r="DJ422" s="202"/>
      <c r="DK422" s="202"/>
      <c r="DL422" s="202"/>
      <c r="DM422" s="202"/>
      <c r="DN422" s="202"/>
      <c r="DO422" s="202"/>
      <c r="DP422" s="202"/>
    </row>
    <row r="423" spans="2:120" ht="20.100000000000001" customHeight="1" x14ac:dyDescent="0.25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  <c r="DI423" s="202"/>
      <c r="DJ423" s="202"/>
      <c r="DK423" s="202"/>
      <c r="DL423" s="202"/>
      <c r="DM423" s="202"/>
      <c r="DN423" s="202"/>
      <c r="DO423" s="202"/>
      <c r="DP423" s="202"/>
    </row>
    <row r="424" spans="2:120" ht="20.100000000000001" customHeight="1" x14ac:dyDescent="0.25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  <c r="DI424" s="202"/>
      <c r="DJ424" s="202"/>
      <c r="DK424" s="202"/>
      <c r="DL424" s="202"/>
      <c r="DM424" s="202"/>
      <c r="DN424" s="202"/>
      <c r="DO424" s="202"/>
      <c r="DP424" s="202"/>
    </row>
    <row r="425" spans="2:120" ht="20.100000000000001" customHeight="1" x14ac:dyDescent="0.25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  <c r="DI425" s="202"/>
      <c r="DJ425" s="202"/>
      <c r="DK425" s="202"/>
      <c r="DL425" s="202"/>
      <c r="DM425" s="202"/>
      <c r="DN425" s="202"/>
      <c r="DO425" s="202"/>
      <c r="DP425" s="202"/>
    </row>
    <row r="426" spans="2:120" ht="20.100000000000001" customHeight="1" x14ac:dyDescent="0.25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  <c r="DI426" s="202"/>
      <c r="DJ426" s="202"/>
      <c r="DK426" s="202"/>
      <c r="DL426" s="202"/>
      <c r="DM426" s="202"/>
      <c r="DN426" s="202"/>
      <c r="DO426" s="202"/>
      <c r="DP426" s="202"/>
    </row>
    <row r="427" spans="2:120" ht="20.100000000000001" customHeight="1" x14ac:dyDescent="0.25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  <c r="DI427" s="202"/>
      <c r="DJ427" s="202"/>
      <c r="DK427" s="202"/>
      <c r="DL427" s="202"/>
      <c r="DM427" s="202"/>
      <c r="DN427" s="202"/>
      <c r="DO427" s="202"/>
      <c r="DP427" s="202"/>
    </row>
    <row r="428" spans="2:120" ht="20.100000000000001" customHeight="1" x14ac:dyDescent="0.25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  <c r="DI428" s="202"/>
      <c r="DJ428" s="202"/>
      <c r="DK428" s="202"/>
      <c r="DL428" s="202"/>
      <c r="DM428" s="202"/>
      <c r="DN428" s="202"/>
      <c r="DO428" s="202"/>
      <c r="DP428" s="202"/>
    </row>
    <row r="429" spans="2:120" ht="20.100000000000001" customHeight="1" x14ac:dyDescent="0.25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  <c r="DI429" s="202"/>
      <c r="DJ429" s="202"/>
      <c r="DK429" s="202"/>
      <c r="DL429" s="202"/>
      <c r="DM429" s="202"/>
      <c r="DN429" s="202"/>
      <c r="DO429" s="202"/>
      <c r="DP429" s="202"/>
    </row>
    <row r="430" spans="2:120" ht="20.100000000000001" customHeight="1" x14ac:dyDescent="0.25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  <c r="DI430" s="202"/>
      <c r="DJ430" s="202"/>
      <c r="DK430" s="202"/>
      <c r="DL430" s="202"/>
      <c r="DM430" s="202"/>
      <c r="DN430" s="202"/>
      <c r="DO430" s="202"/>
      <c r="DP430" s="202"/>
    </row>
    <row r="431" spans="2:120" ht="20.100000000000001" customHeight="1" x14ac:dyDescent="0.25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  <c r="DI431" s="202"/>
      <c r="DJ431" s="202"/>
      <c r="DK431" s="202"/>
      <c r="DL431" s="202"/>
      <c r="DM431" s="202"/>
      <c r="DN431" s="202"/>
      <c r="DO431" s="202"/>
      <c r="DP431" s="202"/>
    </row>
    <row r="432" spans="2:120" ht="20.100000000000001" customHeight="1" x14ac:dyDescent="0.25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  <c r="DI432" s="202"/>
      <c r="DJ432" s="202"/>
      <c r="DK432" s="202"/>
      <c r="DL432" s="202"/>
      <c r="DM432" s="202"/>
      <c r="DN432" s="202"/>
      <c r="DO432" s="202"/>
      <c r="DP432" s="202"/>
    </row>
    <row r="433" spans="2:120" ht="20.100000000000001" customHeight="1" x14ac:dyDescent="0.25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  <c r="DI433" s="202"/>
      <c r="DJ433" s="202"/>
      <c r="DK433" s="202"/>
      <c r="DL433" s="202"/>
      <c r="DM433" s="202"/>
      <c r="DN433" s="202"/>
      <c r="DO433" s="202"/>
      <c r="DP433" s="202"/>
    </row>
    <row r="434" spans="2:120" ht="20.100000000000001" customHeight="1" x14ac:dyDescent="0.25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  <c r="DI434" s="202"/>
      <c r="DJ434" s="202"/>
      <c r="DK434" s="202"/>
      <c r="DL434" s="202"/>
      <c r="DM434" s="202"/>
      <c r="DN434" s="202"/>
      <c r="DO434" s="202"/>
      <c r="DP434" s="202"/>
    </row>
    <row r="435" spans="2:120" ht="20.100000000000001" customHeight="1" x14ac:dyDescent="0.25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  <c r="DI435" s="202"/>
      <c r="DJ435" s="202"/>
      <c r="DK435" s="202"/>
      <c r="DL435" s="202"/>
      <c r="DM435" s="202"/>
      <c r="DN435" s="202"/>
      <c r="DO435" s="202"/>
      <c r="DP435" s="202"/>
    </row>
    <row r="436" spans="2:120" ht="20.100000000000001" customHeight="1" x14ac:dyDescent="0.25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  <c r="DI436" s="202"/>
      <c r="DJ436" s="202"/>
      <c r="DK436" s="202"/>
      <c r="DL436" s="202"/>
      <c r="DM436" s="202"/>
      <c r="DN436" s="202"/>
      <c r="DO436" s="202"/>
      <c r="DP436" s="202"/>
    </row>
    <row r="437" spans="2:120" ht="20.100000000000001" customHeight="1" x14ac:dyDescent="0.25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  <c r="DI437" s="202"/>
      <c r="DJ437" s="202"/>
      <c r="DK437" s="202"/>
      <c r="DL437" s="202"/>
      <c r="DM437" s="202"/>
      <c r="DN437" s="202"/>
      <c r="DO437" s="202"/>
      <c r="DP437" s="202"/>
    </row>
    <row r="438" spans="2:120" ht="20.100000000000001" customHeight="1" x14ac:dyDescent="0.25">
      <c r="B438" s="212"/>
      <c r="C438" s="213"/>
      <c r="D438" s="202"/>
      <c r="E438" s="202"/>
      <c r="F438" s="202"/>
      <c r="G438" s="202"/>
      <c r="H438" s="202"/>
      <c r="I438" s="202"/>
      <c r="J438" s="202"/>
      <c r="K438" s="202"/>
      <c r="L438" s="202"/>
      <c r="M438" s="202"/>
      <c r="N438" s="202"/>
      <c r="O438" s="202"/>
      <c r="P438" s="205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4"/>
      <c r="AD438" s="204"/>
      <c r="AE438" s="202"/>
      <c r="AF438" s="202"/>
      <c r="AG438" s="202"/>
      <c r="AH438" s="202"/>
      <c r="AI438" s="202"/>
      <c r="AJ438" s="202"/>
      <c r="AK438" s="202"/>
      <c r="AL438" s="202"/>
      <c r="AM438" s="202"/>
      <c r="AN438" s="202"/>
      <c r="AO438" s="202"/>
      <c r="AP438" s="202"/>
      <c r="AQ438" s="202"/>
      <c r="AR438" s="202"/>
      <c r="AS438" s="202"/>
      <c r="AT438" s="202"/>
      <c r="AU438" s="202"/>
      <c r="AV438" s="202"/>
      <c r="AW438" s="202"/>
      <c r="AX438" s="202"/>
      <c r="AY438" s="202"/>
      <c r="AZ438" s="202"/>
      <c r="BA438" s="202"/>
      <c r="BB438" s="202"/>
      <c r="BC438" s="202"/>
      <c r="BD438" s="202"/>
      <c r="BE438" s="202"/>
      <c r="BF438" s="202"/>
      <c r="BG438" s="202"/>
      <c r="BH438" s="202"/>
      <c r="BI438" s="202"/>
      <c r="BJ438" s="202"/>
      <c r="BK438" s="202"/>
      <c r="BL438" s="202"/>
      <c r="BM438" s="202"/>
      <c r="BN438" s="202"/>
      <c r="BO438" s="202"/>
      <c r="BP438" s="202"/>
      <c r="BQ438" s="202"/>
      <c r="BR438" s="202"/>
      <c r="BS438" s="202"/>
      <c r="BT438" s="202"/>
      <c r="BU438" s="202"/>
      <c r="BV438" s="202"/>
      <c r="BW438" s="202"/>
      <c r="BX438" s="202"/>
      <c r="BY438" s="202"/>
      <c r="BZ438" s="202"/>
      <c r="CA438" s="202"/>
      <c r="CB438" s="202"/>
      <c r="CC438" s="202"/>
      <c r="CD438" s="202"/>
      <c r="CE438" s="202"/>
      <c r="CF438" s="202"/>
      <c r="CG438" s="202"/>
      <c r="CH438" s="202"/>
      <c r="CI438" s="202"/>
      <c r="CJ438" s="202"/>
      <c r="CK438" s="202"/>
      <c r="CL438" s="202"/>
      <c r="CM438" s="202"/>
      <c r="CN438" s="202"/>
      <c r="CO438" s="202"/>
      <c r="CP438" s="202"/>
      <c r="CQ438" s="202"/>
      <c r="CR438" s="202"/>
      <c r="CS438" s="202"/>
      <c r="CT438" s="202"/>
      <c r="CU438" s="202"/>
      <c r="CV438" s="202"/>
      <c r="CW438" s="202"/>
      <c r="CX438" s="202"/>
      <c r="CY438" s="202"/>
      <c r="CZ438" s="202"/>
      <c r="DA438" s="202"/>
      <c r="DB438" s="202"/>
      <c r="DC438" s="202"/>
      <c r="DD438" s="202"/>
      <c r="DE438" s="202"/>
      <c r="DF438" s="202"/>
      <c r="DG438" s="202"/>
      <c r="DH438" s="202"/>
      <c r="DI438" s="202"/>
      <c r="DJ438" s="202"/>
      <c r="DK438" s="202"/>
      <c r="DL438" s="202"/>
      <c r="DM438" s="202"/>
      <c r="DN438" s="202"/>
      <c r="DO438" s="202"/>
      <c r="DP438" s="202"/>
    </row>
    <row r="439" spans="2:120" ht="20.100000000000001" customHeight="1" x14ac:dyDescent="0.25">
      <c r="B439" s="212"/>
      <c r="C439" s="213"/>
      <c r="D439" s="202"/>
      <c r="E439" s="202"/>
      <c r="F439" s="202"/>
      <c r="G439" s="202"/>
      <c r="H439" s="202"/>
      <c r="I439" s="202"/>
      <c r="J439" s="202"/>
      <c r="K439" s="202"/>
      <c r="L439" s="202"/>
      <c r="M439" s="202"/>
      <c r="N439" s="202"/>
      <c r="O439" s="202"/>
      <c r="P439" s="205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4"/>
      <c r="AD439" s="204"/>
      <c r="AE439" s="202"/>
      <c r="AF439" s="202"/>
      <c r="AG439" s="202"/>
      <c r="AH439" s="202"/>
      <c r="AI439" s="202"/>
      <c r="AJ439" s="202"/>
      <c r="AK439" s="202"/>
      <c r="AL439" s="202"/>
      <c r="AM439" s="202"/>
      <c r="AN439" s="202"/>
      <c r="AO439" s="202"/>
      <c r="AP439" s="202"/>
      <c r="AQ439" s="202"/>
      <c r="AR439" s="202"/>
      <c r="AS439" s="202"/>
      <c r="AT439" s="202"/>
      <c r="AU439" s="202"/>
      <c r="AV439" s="202"/>
      <c r="AW439" s="202"/>
      <c r="AX439" s="202"/>
      <c r="AY439" s="202"/>
      <c r="AZ439" s="202"/>
      <c r="BA439" s="202"/>
      <c r="BB439" s="202"/>
      <c r="BC439" s="202"/>
      <c r="BD439" s="202"/>
      <c r="BE439" s="202"/>
      <c r="BF439" s="202"/>
      <c r="BG439" s="202"/>
      <c r="BH439" s="202"/>
      <c r="BI439" s="202"/>
      <c r="BJ439" s="202"/>
      <c r="BK439" s="202"/>
      <c r="BL439" s="202"/>
      <c r="BM439" s="202"/>
      <c r="BN439" s="202"/>
      <c r="BO439" s="202"/>
      <c r="BP439" s="202"/>
      <c r="BQ439" s="202"/>
      <c r="BR439" s="202"/>
      <c r="BS439" s="202"/>
      <c r="BT439" s="202"/>
      <c r="BU439" s="202"/>
      <c r="BV439" s="202"/>
      <c r="BW439" s="202"/>
      <c r="BX439" s="202"/>
      <c r="BY439" s="202"/>
      <c r="BZ439" s="202"/>
      <c r="CA439" s="202"/>
      <c r="CB439" s="202"/>
      <c r="CC439" s="202"/>
      <c r="CD439" s="202"/>
      <c r="CE439" s="202"/>
      <c r="CF439" s="202"/>
      <c r="CG439" s="202"/>
      <c r="CH439" s="202"/>
      <c r="CI439" s="202"/>
      <c r="CJ439" s="202"/>
      <c r="CK439" s="202"/>
      <c r="CL439" s="202"/>
      <c r="CM439" s="202"/>
      <c r="CN439" s="202"/>
      <c r="CO439" s="202"/>
      <c r="CP439" s="202"/>
      <c r="CQ439" s="202"/>
      <c r="CR439" s="202"/>
      <c r="CS439" s="202"/>
      <c r="CT439" s="202"/>
      <c r="CU439" s="202"/>
      <c r="CV439" s="202"/>
      <c r="CW439" s="202"/>
      <c r="CX439" s="202"/>
      <c r="CY439" s="202"/>
      <c r="CZ439" s="202"/>
      <c r="DA439" s="202"/>
      <c r="DB439" s="202"/>
      <c r="DC439" s="202"/>
      <c r="DD439" s="202"/>
      <c r="DE439" s="202"/>
      <c r="DF439" s="202"/>
      <c r="DG439" s="202"/>
      <c r="DH439" s="202"/>
      <c r="DI439" s="202"/>
      <c r="DJ439" s="202"/>
      <c r="DK439" s="202"/>
      <c r="DL439" s="202"/>
      <c r="DM439" s="202"/>
      <c r="DN439" s="202"/>
      <c r="DO439" s="202"/>
      <c r="DP439" s="202"/>
    </row>
    <row r="440" spans="2:120" ht="20.100000000000001" customHeight="1" x14ac:dyDescent="0.25">
      <c r="B440" s="212"/>
      <c r="C440" s="213"/>
      <c r="D440" s="202"/>
      <c r="E440" s="202"/>
      <c r="F440" s="202"/>
      <c r="G440" s="202"/>
      <c r="H440" s="202"/>
      <c r="I440" s="202"/>
      <c r="J440" s="202"/>
      <c r="K440" s="202"/>
      <c r="L440" s="202"/>
      <c r="M440" s="202"/>
      <c r="N440" s="202"/>
      <c r="O440" s="202"/>
      <c r="P440" s="205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4"/>
      <c r="AD440" s="204"/>
      <c r="AE440" s="202"/>
      <c r="AF440" s="202"/>
      <c r="AG440" s="202"/>
      <c r="AH440" s="202"/>
      <c r="AI440" s="202"/>
      <c r="AJ440" s="202"/>
      <c r="AK440" s="202"/>
      <c r="AL440" s="202"/>
      <c r="AM440" s="202"/>
      <c r="AN440" s="202"/>
      <c r="AO440" s="202"/>
      <c r="AP440" s="202"/>
      <c r="AQ440" s="202"/>
      <c r="AR440" s="202"/>
      <c r="AS440" s="202"/>
      <c r="AT440" s="202"/>
      <c r="AU440" s="202"/>
      <c r="AV440" s="202"/>
      <c r="AW440" s="202"/>
      <c r="AX440" s="202"/>
      <c r="AY440" s="202"/>
      <c r="AZ440" s="202"/>
      <c r="BA440" s="202"/>
      <c r="BB440" s="202"/>
      <c r="BC440" s="202"/>
      <c r="BD440" s="202"/>
      <c r="BE440" s="202"/>
      <c r="BF440" s="202"/>
      <c r="BG440" s="202"/>
      <c r="BH440" s="202"/>
      <c r="BI440" s="202"/>
      <c r="BJ440" s="202"/>
      <c r="BK440" s="202"/>
      <c r="BL440" s="202"/>
      <c r="BM440" s="202"/>
      <c r="BN440" s="202"/>
      <c r="BO440" s="202"/>
      <c r="BP440" s="202"/>
      <c r="BQ440" s="202"/>
      <c r="BR440" s="202"/>
      <c r="BS440" s="202"/>
      <c r="BT440" s="202"/>
      <c r="BU440" s="202"/>
      <c r="BV440" s="202"/>
      <c r="BW440" s="202"/>
      <c r="BX440" s="202"/>
      <c r="BY440" s="202"/>
      <c r="BZ440" s="202"/>
      <c r="CA440" s="202"/>
      <c r="CB440" s="202"/>
      <c r="CC440" s="202"/>
      <c r="CD440" s="202"/>
      <c r="CE440" s="202"/>
      <c r="CF440" s="202"/>
      <c r="CG440" s="202"/>
      <c r="CH440" s="202"/>
      <c r="CI440" s="202"/>
      <c r="CJ440" s="202"/>
      <c r="CK440" s="202"/>
      <c r="CL440" s="202"/>
      <c r="CM440" s="202"/>
      <c r="CN440" s="202"/>
      <c r="CO440" s="202"/>
      <c r="CP440" s="202"/>
      <c r="CQ440" s="202"/>
      <c r="CR440" s="202"/>
      <c r="CS440" s="202"/>
      <c r="CT440" s="202"/>
      <c r="CU440" s="202"/>
      <c r="CV440" s="202"/>
      <c r="CW440" s="202"/>
      <c r="CX440" s="202"/>
      <c r="CY440" s="202"/>
      <c r="CZ440" s="202"/>
      <c r="DA440" s="202"/>
      <c r="DB440" s="202"/>
      <c r="DC440" s="202"/>
      <c r="DD440" s="202"/>
      <c r="DE440" s="202"/>
      <c r="DF440" s="202"/>
      <c r="DG440" s="202"/>
      <c r="DH440" s="202"/>
      <c r="DI440" s="202"/>
      <c r="DJ440" s="202"/>
      <c r="DK440" s="202"/>
      <c r="DL440" s="202"/>
      <c r="DM440" s="202"/>
      <c r="DN440" s="202"/>
      <c r="DO440" s="202"/>
      <c r="DP440" s="202"/>
    </row>
  </sheetData>
  <sortState ref="B110:CF134">
    <sortCondition ref="B110:B134"/>
  </sortState>
  <mergeCells count="59">
    <mergeCell ref="DM9:DO9"/>
    <mergeCell ref="AD9:AO10"/>
    <mergeCell ref="DM10:DO10"/>
    <mergeCell ref="AP9:BA10"/>
    <mergeCell ref="BB9:BM10"/>
    <mergeCell ref="BO9:BZ10"/>
    <mergeCell ref="BN9:BN11"/>
    <mergeCell ref="CB9:CM10"/>
    <mergeCell ref="CO9:CZ10"/>
    <mergeCell ref="CN9:CN10"/>
    <mergeCell ref="DB9:DL10"/>
    <mergeCell ref="DP10:DP11"/>
    <mergeCell ref="B204:C204"/>
    <mergeCell ref="B60:C60"/>
    <mergeCell ref="AC188:AC190"/>
    <mergeCell ref="P188:P190"/>
    <mergeCell ref="B192:C192"/>
    <mergeCell ref="B9:C11"/>
    <mergeCell ref="B15:C15"/>
    <mergeCell ref="B200:C200"/>
    <mergeCell ref="B194:C194"/>
    <mergeCell ref="Q9:AB10"/>
    <mergeCell ref="P9:P11"/>
    <mergeCell ref="D188:O188"/>
    <mergeCell ref="D9:O10"/>
    <mergeCell ref="B97:C97"/>
    <mergeCell ref="Q188:AB188"/>
    <mergeCell ref="AC9:AC11"/>
    <mergeCell ref="B276:C276"/>
    <mergeCell ref="B215:C215"/>
    <mergeCell ref="AC273:AC274"/>
    <mergeCell ref="Q273:AB273"/>
    <mergeCell ref="D273:O273"/>
    <mergeCell ref="P273:P274"/>
    <mergeCell ref="B208:C208"/>
    <mergeCell ref="B230:C230"/>
    <mergeCell ref="B236:C236"/>
    <mergeCell ref="B226:C226"/>
    <mergeCell ref="B100:C100"/>
    <mergeCell ref="B188:C188"/>
    <mergeCell ref="B264:C264"/>
    <mergeCell ref="B268:C268"/>
    <mergeCell ref="B266:C266"/>
    <mergeCell ref="BN188:BN190"/>
    <mergeCell ref="BN273:BN274"/>
    <mergeCell ref="B278:C278"/>
    <mergeCell ref="B238:C238"/>
    <mergeCell ref="B220:C220"/>
    <mergeCell ref="B231:C231"/>
    <mergeCell ref="B232:C232"/>
    <mergeCell ref="B274:C274"/>
    <mergeCell ref="B240:C240"/>
    <mergeCell ref="B245:C245"/>
    <mergeCell ref="B247:C247"/>
    <mergeCell ref="B249:C249"/>
    <mergeCell ref="B256:C256"/>
    <mergeCell ref="B258:C258"/>
    <mergeCell ref="B202:C202"/>
    <mergeCell ref="B206:C206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6" fitToHeight="0" orientation="landscape" r:id="rId1"/>
  <headerFooter>
    <oddFooter>&amp;L/RAI&amp;C&amp;"Arial,Negrita"&amp;12&amp;P</oddFooter>
  </headerFooter>
  <rowBreaks count="3" manualBreakCount="3">
    <brk id="101" min="1" max="89" man="1"/>
    <brk id="195" min="1" max="87" man="1"/>
    <brk id="278" max="16383" man="1"/>
  </rowBreaks>
  <colBreaks count="1" manualBreakCount="1">
    <brk id="120" max="1048575" man="1"/>
  </colBreaks>
  <ignoredErrors>
    <ignoredError sqref="BN13:BN15" formula="1"/>
    <ignoredError sqref="BN182:BN228 BN93 BN139:BN143 BN180 BN51:BN55 BN38:BN44 BN126:BN132 BN36 BN124 BN87 BN174 BN24:BN28 BN112:BN116 BN30:BN31 BN118:BN119 BN16:BN22 BN95:BN110 BN33:BN34 BN121:BN122 BN57:BN85 BN145:BN172" formula="1" formulaRange="1"/>
    <ignoredError sqref="BN272:BN275 CB147:CG147 CI147 DP147 BN253:BN258 BN277 BN229:BN250 BN279:BN314 BO147:BZ147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19050</xdr:rowOff>
              </from>
              <to>
                <xdr:col>2</xdr:col>
                <xdr:colOff>571500</xdr:colOff>
                <xdr:row>6</xdr:row>
                <xdr:rowOff>200025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2017-12-21T13:39:16Z</cp:lastPrinted>
  <dcterms:created xsi:type="dcterms:W3CDTF">2010-02-24T14:16:20Z</dcterms:created>
  <dcterms:modified xsi:type="dcterms:W3CDTF">2017-12-27T20:44:19Z</dcterms:modified>
</cp:coreProperties>
</file>