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405" windowWidth="9255" windowHeight="9840"/>
  </bookViews>
  <sheets>
    <sheet name="EST-DIC" sheetId="1" r:id="rId1"/>
  </sheets>
  <definedNames>
    <definedName name="_xlnm._FilterDatabase" localSheetId="0" hidden="1">'EST-DIC'!$B$8:$AD$251</definedName>
    <definedName name="_xlnm.Print_Area" localSheetId="0">'EST-DIC'!$B$3:$CR$251</definedName>
    <definedName name="_xlnm.Print_Titles" localSheetId="0">'EST-DIC'!$3:$11</definedName>
  </definedNames>
  <calcPr calcId="145621"/>
</workbook>
</file>

<file path=xl/calcChain.xml><?xml version="1.0" encoding="utf-8"?>
<calcChain xmlns="http://schemas.openxmlformats.org/spreadsheetml/2006/main">
  <c r="CN262" i="1" l="1"/>
  <c r="CM262" i="1"/>
  <c r="CL262" i="1"/>
  <c r="CK262" i="1"/>
  <c r="CJ262" i="1"/>
  <c r="CI262" i="1"/>
  <c r="CH262" i="1"/>
  <c r="CG262" i="1"/>
  <c r="CF262" i="1"/>
  <c r="CE262" i="1"/>
  <c r="CD262" i="1"/>
  <c r="CC262" i="1"/>
  <c r="CB262" i="1"/>
  <c r="CA262" i="1"/>
  <c r="CN256" i="1"/>
  <c r="CM256" i="1"/>
  <c r="CL256" i="1"/>
  <c r="CK256" i="1"/>
  <c r="CJ256" i="1"/>
  <c r="CI256" i="1"/>
  <c r="CH256" i="1"/>
  <c r="CG256" i="1"/>
  <c r="CF256" i="1"/>
  <c r="CE256" i="1"/>
  <c r="CD256" i="1"/>
  <c r="CC256" i="1"/>
  <c r="CA256" i="1"/>
  <c r="CB256" i="1"/>
  <c r="CN265" i="1"/>
  <c r="CN264" i="1"/>
  <c r="CN263" i="1"/>
  <c r="CN261" i="1"/>
  <c r="CN260" i="1"/>
  <c r="CN259" i="1"/>
  <c r="CN258" i="1"/>
  <c r="CN257" i="1"/>
  <c r="CN266" i="1"/>
  <c r="CN268" i="1" s="1"/>
  <c r="CN255" i="1"/>
  <c r="CR125" i="1"/>
  <c r="CN251" i="1"/>
  <c r="CN249" i="1"/>
  <c r="CN168" i="1" l="1"/>
  <c r="CN166" i="1"/>
  <c r="CR141" i="1"/>
  <c r="CQ153" i="1"/>
  <c r="CP153" i="1"/>
  <c r="CA153" i="1"/>
  <c r="CO153" i="1"/>
  <c r="BN153" i="1"/>
  <c r="CP79" i="1"/>
  <c r="CA79" i="1"/>
  <c r="CO79" i="1"/>
  <c r="BN79" i="1"/>
  <c r="CP117" i="1"/>
  <c r="CA117" i="1"/>
  <c r="CO117" i="1"/>
  <c r="BN117" i="1"/>
  <c r="CP42" i="1"/>
  <c r="CA42" i="1"/>
  <c r="CO42" i="1"/>
  <c r="BN42" i="1"/>
  <c r="CP108" i="1"/>
  <c r="CA108" i="1"/>
  <c r="CO108" i="1"/>
  <c r="BN108" i="1"/>
  <c r="AC108" i="1"/>
  <c r="P108" i="1"/>
  <c r="CP33" i="1"/>
  <c r="CA33" i="1"/>
  <c r="CO33" i="1"/>
  <c r="BN33" i="1"/>
  <c r="AC33" i="1"/>
  <c r="P33" i="1"/>
  <c r="CN240" i="1"/>
  <c r="CN235" i="1"/>
  <c r="CN231" i="1"/>
  <c r="CQ231" i="1" s="1"/>
  <c r="CN228" i="1"/>
  <c r="CN222" i="1"/>
  <c r="CN217" i="1"/>
  <c r="CQ217" i="1" s="1"/>
  <c r="CN213" i="1"/>
  <c r="CQ213" i="1" s="1"/>
  <c r="CN208" i="1"/>
  <c r="CN203" i="1"/>
  <c r="CN199" i="1"/>
  <c r="CN194" i="1"/>
  <c r="CN189" i="1"/>
  <c r="CN181" i="1"/>
  <c r="CN172" i="1"/>
  <c r="CQ172" i="1" s="1"/>
  <c r="CN157" i="1"/>
  <c r="CQ157" i="1" s="1"/>
  <c r="CN159" i="1"/>
  <c r="CN126" i="1"/>
  <c r="CQ126" i="1" s="1"/>
  <c r="CN90" i="1"/>
  <c r="CQ90" i="1" s="1"/>
  <c r="CN87" i="1"/>
  <c r="CQ87" i="1" s="1"/>
  <c r="CN84" i="1"/>
  <c r="CN52" i="1"/>
  <c r="CN15" i="1"/>
  <c r="CP242" i="1"/>
  <c r="CP241" i="1"/>
  <c r="CP240" i="1"/>
  <c r="CP239" i="1"/>
  <c r="CP237" i="1"/>
  <c r="CP235" i="1"/>
  <c r="CP232" i="1"/>
  <c r="CP231" i="1"/>
  <c r="CP230" i="1"/>
  <c r="CP228" i="1"/>
  <c r="CP224" i="1"/>
  <c r="CP223" i="1"/>
  <c r="CP222" i="1"/>
  <c r="CP221" i="1"/>
  <c r="CP219" i="1"/>
  <c r="CP217" i="1"/>
  <c r="CP215" i="1"/>
  <c r="CP214" i="1"/>
  <c r="CP213" i="1"/>
  <c r="CP212" i="1"/>
  <c r="CP210" i="1"/>
  <c r="CP208" i="1"/>
  <c r="CP206" i="1"/>
  <c r="CP205" i="1"/>
  <c r="CP204" i="1"/>
  <c r="CP203" i="1"/>
  <c r="CP202" i="1"/>
  <c r="CP201" i="1"/>
  <c r="CP200" i="1"/>
  <c r="CP199" i="1"/>
  <c r="CP198" i="1"/>
  <c r="CP197" i="1"/>
  <c r="CP196" i="1"/>
  <c r="CP195" i="1"/>
  <c r="CP194" i="1"/>
  <c r="CP192" i="1"/>
  <c r="CP191" i="1"/>
  <c r="CP190" i="1"/>
  <c r="CP189" i="1"/>
  <c r="CP187" i="1"/>
  <c r="CP185" i="1"/>
  <c r="CP184" i="1"/>
  <c r="CP183" i="1"/>
  <c r="CP182" i="1"/>
  <c r="CP181" i="1"/>
  <c r="CP180" i="1"/>
  <c r="CP178" i="1"/>
  <c r="CP176" i="1"/>
  <c r="CP174" i="1"/>
  <c r="CP172" i="1"/>
  <c r="CP160" i="1"/>
  <c r="CP159" i="1"/>
  <c r="CP158" i="1"/>
  <c r="CP157" i="1"/>
  <c r="CP156" i="1"/>
  <c r="CP155" i="1"/>
  <c r="CP154" i="1"/>
  <c r="CP152" i="1"/>
  <c r="CP151" i="1"/>
  <c r="CP150" i="1"/>
  <c r="CP149" i="1"/>
  <c r="CP148" i="1"/>
  <c r="CP147" i="1"/>
  <c r="CP146" i="1"/>
  <c r="CP145" i="1"/>
  <c r="CP144" i="1"/>
  <c r="CP143" i="1"/>
  <c r="CP142" i="1"/>
  <c r="CP141" i="1"/>
  <c r="CP140" i="1"/>
  <c r="CP139" i="1"/>
  <c r="CP138" i="1"/>
  <c r="CP137" i="1"/>
  <c r="CP136" i="1"/>
  <c r="CP135" i="1"/>
  <c r="CP134" i="1"/>
  <c r="CP133" i="1"/>
  <c r="CP132" i="1"/>
  <c r="CP131" i="1"/>
  <c r="CP130" i="1"/>
  <c r="CP129" i="1"/>
  <c r="CP128" i="1"/>
  <c r="CP127" i="1"/>
  <c r="CP125" i="1"/>
  <c r="CP124" i="1"/>
  <c r="CP123" i="1"/>
  <c r="CP122" i="1"/>
  <c r="CP121" i="1"/>
  <c r="CP120" i="1"/>
  <c r="CP119" i="1"/>
  <c r="CP118" i="1"/>
  <c r="CP116" i="1"/>
  <c r="CP115" i="1"/>
  <c r="CP114" i="1"/>
  <c r="CP113" i="1"/>
  <c r="CP112" i="1"/>
  <c r="CP111" i="1"/>
  <c r="CP110" i="1"/>
  <c r="CP109" i="1"/>
  <c r="CP107" i="1"/>
  <c r="CP106" i="1"/>
  <c r="CP105" i="1"/>
  <c r="CP104" i="1"/>
  <c r="CP103" i="1"/>
  <c r="CP102" i="1"/>
  <c r="CP101" i="1"/>
  <c r="CP100" i="1"/>
  <c r="CP99" i="1"/>
  <c r="CP98" i="1"/>
  <c r="CP97" i="1"/>
  <c r="CP96" i="1"/>
  <c r="CP95" i="1"/>
  <c r="CP94" i="1"/>
  <c r="CP93" i="1"/>
  <c r="CP92" i="1"/>
  <c r="CP91" i="1"/>
  <c r="CP88" i="1"/>
  <c r="CP87" i="1"/>
  <c r="CP85" i="1"/>
  <c r="CP84" i="1"/>
  <c r="CP82" i="1"/>
  <c r="CP81" i="1"/>
  <c r="CP80" i="1"/>
  <c r="CP78" i="1"/>
  <c r="CP77" i="1"/>
  <c r="CP76" i="1"/>
  <c r="CP75" i="1"/>
  <c r="CP74" i="1"/>
  <c r="CP73" i="1"/>
  <c r="CP72" i="1"/>
  <c r="CP71" i="1"/>
  <c r="CP70" i="1"/>
  <c r="CP69" i="1"/>
  <c r="CP68" i="1"/>
  <c r="CP67" i="1"/>
  <c r="CP66" i="1"/>
  <c r="CP65" i="1"/>
  <c r="CP64" i="1"/>
  <c r="CP63" i="1"/>
  <c r="CP62" i="1"/>
  <c r="CP61" i="1"/>
  <c r="CP60" i="1"/>
  <c r="CP59" i="1"/>
  <c r="CP58" i="1"/>
  <c r="CP57" i="1"/>
  <c r="CP56" i="1"/>
  <c r="CP55" i="1"/>
  <c r="CP54" i="1"/>
  <c r="CP53" i="1"/>
  <c r="CP50" i="1"/>
  <c r="CP49" i="1"/>
  <c r="CP48" i="1"/>
  <c r="CP47" i="1"/>
  <c r="CP46" i="1"/>
  <c r="CP45" i="1"/>
  <c r="CP44" i="1"/>
  <c r="CP43" i="1"/>
  <c r="CP41" i="1"/>
  <c r="CP40" i="1"/>
  <c r="CP39" i="1"/>
  <c r="CP38" i="1"/>
  <c r="CP37" i="1"/>
  <c r="CP36" i="1"/>
  <c r="CP35" i="1"/>
  <c r="CP34" i="1"/>
  <c r="CP32" i="1"/>
  <c r="CP31" i="1"/>
  <c r="CP30" i="1"/>
  <c r="CP29" i="1"/>
  <c r="CP28" i="1"/>
  <c r="CP27" i="1"/>
  <c r="CP26" i="1"/>
  <c r="CP25" i="1"/>
  <c r="CP24" i="1"/>
  <c r="CP23" i="1"/>
  <c r="CP22" i="1"/>
  <c r="CP21" i="1"/>
  <c r="CP20" i="1"/>
  <c r="CP19" i="1"/>
  <c r="CP18" i="1"/>
  <c r="CP17" i="1"/>
  <c r="CP16" i="1"/>
  <c r="CO242" i="1"/>
  <c r="CO241" i="1"/>
  <c r="CO240" i="1"/>
  <c r="CO239" i="1"/>
  <c r="CO237" i="1"/>
  <c r="CO235" i="1"/>
  <c r="CO232" i="1"/>
  <c r="CO231" i="1"/>
  <c r="CO230" i="1"/>
  <c r="CO228" i="1"/>
  <c r="CO224" i="1"/>
  <c r="CO223" i="1"/>
  <c r="CO222" i="1"/>
  <c r="CO221" i="1"/>
  <c r="CO219" i="1"/>
  <c r="CO217" i="1"/>
  <c r="CO215" i="1"/>
  <c r="CO214" i="1"/>
  <c r="CO213" i="1"/>
  <c r="CO212" i="1"/>
  <c r="CO210" i="1"/>
  <c r="CO208" i="1"/>
  <c r="CO206" i="1"/>
  <c r="CO205" i="1"/>
  <c r="CO204" i="1"/>
  <c r="CO203" i="1"/>
  <c r="CO202" i="1"/>
  <c r="CO201" i="1"/>
  <c r="CO200" i="1"/>
  <c r="CO199" i="1"/>
  <c r="CO198" i="1"/>
  <c r="CO197" i="1"/>
  <c r="CO196" i="1"/>
  <c r="CO195" i="1"/>
  <c r="CO194" i="1"/>
  <c r="CO192" i="1"/>
  <c r="CO191" i="1"/>
  <c r="CO190" i="1"/>
  <c r="CO189" i="1"/>
  <c r="CO187" i="1"/>
  <c r="CO185" i="1"/>
  <c r="CO184" i="1"/>
  <c r="CO183" i="1"/>
  <c r="CO182" i="1"/>
  <c r="CO181" i="1"/>
  <c r="CO180" i="1"/>
  <c r="CO178" i="1"/>
  <c r="CO176" i="1"/>
  <c r="CO174" i="1"/>
  <c r="CO172" i="1"/>
  <c r="CO160" i="1"/>
  <c r="CO159" i="1"/>
  <c r="CO158" i="1"/>
  <c r="CO157" i="1"/>
  <c r="CO156" i="1"/>
  <c r="CO155" i="1"/>
  <c r="CO154" i="1"/>
  <c r="CO152" i="1"/>
  <c r="CO151" i="1"/>
  <c r="CO150" i="1"/>
  <c r="CO149" i="1"/>
  <c r="CO148" i="1"/>
  <c r="CO147" i="1"/>
  <c r="CO146" i="1"/>
  <c r="CO145" i="1"/>
  <c r="CO144" i="1"/>
  <c r="CO143" i="1"/>
  <c r="CO142" i="1"/>
  <c r="CO141" i="1"/>
  <c r="CO140" i="1"/>
  <c r="CO139" i="1"/>
  <c r="CO138" i="1"/>
  <c r="CO137" i="1"/>
  <c r="CO136" i="1"/>
  <c r="CO135" i="1"/>
  <c r="CO134" i="1"/>
  <c r="CO133" i="1"/>
  <c r="CO132" i="1"/>
  <c r="CO131" i="1"/>
  <c r="CO130" i="1"/>
  <c r="CO129" i="1"/>
  <c r="CO128" i="1"/>
  <c r="CO127" i="1"/>
  <c r="CO125" i="1"/>
  <c r="CO124" i="1"/>
  <c r="CO123" i="1"/>
  <c r="CO122" i="1"/>
  <c r="CO121" i="1"/>
  <c r="CO120" i="1"/>
  <c r="CO119" i="1"/>
  <c r="CO118" i="1"/>
  <c r="CO116" i="1"/>
  <c r="CO115" i="1"/>
  <c r="CO114" i="1"/>
  <c r="CO113" i="1"/>
  <c r="CO112" i="1"/>
  <c r="CO111" i="1"/>
  <c r="CO110" i="1"/>
  <c r="CO109" i="1"/>
  <c r="CO107" i="1"/>
  <c r="CO106" i="1"/>
  <c r="CO105" i="1"/>
  <c r="CO104" i="1"/>
  <c r="CO103" i="1"/>
  <c r="CO102" i="1"/>
  <c r="CO101" i="1"/>
  <c r="CO100" i="1"/>
  <c r="CO99" i="1"/>
  <c r="CO98" i="1"/>
  <c r="CO97" i="1"/>
  <c r="CO96" i="1"/>
  <c r="CO95" i="1"/>
  <c r="CO94" i="1"/>
  <c r="CO93" i="1"/>
  <c r="CO92" i="1"/>
  <c r="CO91" i="1"/>
  <c r="CO88" i="1"/>
  <c r="CO87" i="1"/>
  <c r="CO85" i="1"/>
  <c r="CO84" i="1"/>
  <c r="CO82" i="1"/>
  <c r="CO81" i="1"/>
  <c r="CO80" i="1"/>
  <c r="CO78" i="1"/>
  <c r="CO77" i="1"/>
  <c r="CO76" i="1"/>
  <c r="CO75" i="1"/>
  <c r="CO74" i="1"/>
  <c r="CO73" i="1"/>
  <c r="CO72" i="1"/>
  <c r="CO71" i="1"/>
  <c r="CO70" i="1"/>
  <c r="CO69" i="1"/>
  <c r="CO68" i="1"/>
  <c r="CO67" i="1"/>
  <c r="CO66" i="1"/>
  <c r="CO65" i="1"/>
  <c r="CO64" i="1"/>
  <c r="CO63" i="1"/>
  <c r="CO62" i="1"/>
  <c r="CO61" i="1"/>
  <c r="CO60" i="1"/>
  <c r="CO59" i="1"/>
  <c r="CO58" i="1"/>
  <c r="CO57" i="1"/>
  <c r="CO56" i="1"/>
  <c r="CO55" i="1"/>
  <c r="CO54" i="1"/>
  <c r="CO53" i="1"/>
  <c r="CO50" i="1"/>
  <c r="CO49" i="1"/>
  <c r="CO48" i="1"/>
  <c r="CO47" i="1"/>
  <c r="CO46" i="1"/>
  <c r="CO45" i="1"/>
  <c r="CO44" i="1"/>
  <c r="CO43" i="1"/>
  <c r="CO41" i="1"/>
  <c r="CO40" i="1"/>
  <c r="CO39" i="1"/>
  <c r="CO38" i="1"/>
  <c r="CO37" i="1"/>
  <c r="CO36" i="1"/>
  <c r="CO35" i="1"/>
  <c r="CO34" i="1"/>
  <c r="CO32" i="1"/>
  <c r="CO31" i="1"/>
  <c r="CO30" i="1"/>
  <c r="CO29" i="1"/>
  <c r="CO28" i="1"/>
  <c r="CO27" i="1"/>
  <c r="CO26" i="1"/>
  <c r="CO25" i="1"/>
  <c r="CO24" i="1"/>
  <c r="CO23" i="1"/>
  <c r="CO22" i="1"/>
  <c r="CO21" i="1"/>
  <c r="CO20" i="1"/>
  <c r="CO19" i="1"/>
  <c r="CO18" i="1"/>
  <c r="CO17" i="1"/>
  <c r="CO16" i="1"/>
  <c r="CQ242" i="1"/>
  <c r="CQ241" i="1"/>
  <c r="CQ240" i="1"/>
  <c r="CQ239" i="1"/>
  <c r="CQ237" i="1"/>
  <c r="CQ235" i="1"/>
  <c r="CQ232" i="1"/>
  <c r="CQ230" i="1"/>
  <c r="CQ228" i="1"/>
  <c r="CQ224" i="1"/>
  <c r="CQ223" i="1"/>
  <c r="CQ222" i="1"/>
  <c r="CQ221" i="1"/>
  <c r="CQ219" i="1"/>
  <c r="CQ215" i="1"/>
  <c r="CQ214" i="1"/>
  <c r="CQ212" i="1"/>
  <c r="CQ210" i="1"/>
  <c r="CQ208" i="1"/>
  <c r="CQ206" i="1"/>
  <c r="CQ205" i="1"/>
  <c r="CQ204" i="1"/>
  <c r="CQ203" i="1"/>
  <c r="CQ202" i="1"/>
  <c r="CQ201" i="1"/>
  <c r="CQ200" i="1"/>
  <c r="CQ199" i="1"/>
  <c r="CQ197" i="1"/>
  <c r="CQ196" i="1"/>
  <c r="CQ195" i="1"/>
  <c r="CQ194" i="1"/>
  <c r="CQ192" i="1"/>
  <c r="CQ191" i="1"/>
  <c r="CQ190" i="1"/>
  <c r="CQ189" i="1"/>
  <c r="CQ185" i="1"/>
  <c r="CQ184" i="1"/>
  <c r="CQ183" i="1"/>
  <c r="CQ182" i="1"/>
  <c r="CQ181" i="1"/>
  <c r="CQ180" i="1"/>
  <c r="CQ178" i="1"/>
  <c r="CQ176" i="1"/>
  <c r="CQ174" i="1"/>
  <c r="CQ160" i="1"/>
  <c r="CQ159" i="1"/>
  <c r="CQ158" i="1"/>
  <c r="CQ156" i="1"/>
  <c r="CQ155" i="1"/>
  <c r="CQ154" i="1"/>
  <c r="CQ152" i="1"/>
  <c r="CQ151" i="1"/>
  <c r="CQ150" i="1"/>
  <c r="CQ149" i="1"/>
  <c r="CQ148" i="1"/>
  <c r="CQ147" i="1"/>
  <c r="CQ146" i="1"/>
  <c r="CQ145" i="1"/>
  <c r="CQ144" i="1"/>
  <c r="CQ143" i="1"/>
  <c r="CQ142" i="1"/>
  <c r="CQ141" i="1"/>
  <c r="CQ140" i="1"/>
  <c r="CQ139" i="1"/>
  <c r="CQ138" i="1"/>
  <c r="CQ137" i="1"/>
  <c r="CQ136" i="1"/>
  <c r="CQ135" i="1"/>
  <c r="CQ134" i="1"/>
  <c r="CQ133" i="1"/>
  <c r="CQ132" i="1"/>
  <c r="CQ131" i="1"/>
  <c r="CQ130" i="1"/>
  <c r="CQ129" i="1"/>
  <c r="CQ128" i="1"/>
  <c r="CQ127" i="1"/>
  <c r="CQ125" i="1"/>
  <c r="CQ124" i="1"/>
  <c r="CQ123" i="1"/>
  <c r="CQ122" i="1"/>
  <c r="CQ121" i="1"/>
  <c r="CQ120" i="1"/>
  <c r="CQ119" i="1"/>
  <c r="CQ118" i="1"/>
  <c r="CQ116" i="1"/>
  <c r="CQ115" i="1"/>
  <c r="CQ114" i="1"/>
  <c r="CQ113" i="1"/>
  <c r="CQ112" i="1"/>
  <c r="CQ111" i="1"/>
  <c r="CQ110" i="1"/>
  <c r="CQ109" i="1"/>
  <c r="CQ107" i="1"/>
  <c r="CQ106" i="1"/>
  <c r="CQ105" i="1"/>
  <c r="CQ104" i="1"/>
  <c r="CQ103" i="1"/>
  <c r="CQ102" i="1"/>
  <c r="CQ101" i="1"/>
  <c r="CQ100" i="1"/>
  <c r="CQ99" i="1"/>
  <c r="CQ98" i="1"/>
  <c r="CQ97" i="1"/>
  <c r="CQ96" i="1"/>
  <c r="CQ95" i="1"/>
  <c r="CQ94" i="1"/>
  <c r="CQ93" i="1"/>
  <c r="CQ92" i="1"/>
  <c r="CQ91" i="1"/>
  <c r="CQ88" i="1"/>
  <c r="CQ85" i="1"/>
  <c r="CQ84" i="1"/>
  <c r="CQ82" i="1"/>
  <c r="CQ81" i="1"/>
  <c r="CQ80" i="1"/>
  <c r="CQ78" i="1"/>
  <c r="CQ77" i="1"/>
  <c r="CQ76" i="1"/>
  <c r="CQ75" i="1"/>
  <c r="CQ74" i="1"/>
  <c r="CQ73" i="1"/>
  <c r="CQ72" i="1"/>
  <c r="CQ71" i="1"/>
  <c r="CQ70" i="1"/>
  <c r="CQ69" i="1"/>
  <c r="CQ68" i="1"/>
  <c r="CQ67" i="1"/>
  <c r="CQ66" i="1"/>
  <c r="CQ65" i="1"/>
  <c r="CQ64" i="1"/>
  <c r="CQ63" i="1"/>
  <c r="CQ62" i="1"/>
  <c r="CQ61" i="1"/>
  <c r="CQ60" i="1"/>
  <c r="CQ59" i="1"/>
  <c r="CQ58" i="1"/>
  <c r="CQ57" i="1"/>
  <c r="CQ56" i="1"/>
  <c r="CQ55" i="1"/>
  <c r="CQ54" i="1"/>
  <c r="CQ53" i="1"/>
  <c r="CQ52" i="1"/>
  <c r="CQ50" i="1"/>
  <c r="CQ49" i="1"/>
  <c r="CQ48" i="1"/>
  <c r="CQ47" i="1"/>
  <c r="CQ46" i="1"/>
  <c r="CQ45" i="1"/>
  <c r="CQ44" i="1"/>
  <c r="CQ43" i="1"/>
  <c r="CQ41" i="1"/>
  <c r="CQ40" i="1"/>
  <c r="CQ39" i="1"/>
  <c r="CQ38" i="1"/>
  <c r="CQ37" i="1"/>
  <c r="CQ36" i="1"/>
  <c r="CQ35" i="1"/>
  <c r="CQ34" i="1"/>
  <c r="CQ32" i="1"/>
  <c r="CQ31" i="1"/>
  <c r="CQ30" i="1"/>
  <c r="CQ29" i="1"/>
  <c r="CQ28" i="1"/>
  <c r="CQ27" i="1"/>
  <c r="CQ26" i="1"/>
  <c r="CQ25" i="1"/>
  <c r="CQ24" i="1"/>
  <c r="CQ23" i="1"/>
  <c r="CQ22" i="1"/>
  <c r="CQ21" i="1"/>
  <c r="CQ20" i="1"/>
  <c r="CQ19" i="1"/>
  <c r="CQ18" i="1"/>
  <c r="CQ17" i="1"/>
  <c r="CQ16" i="1"/>
  <c r="CQ15" i="1"/>
  <c r="CA242" i="1"/>
  <c r="CA241" i="1"/>
  <c r="CA240" i="1"/>
  <c r="CA239" i="1"/>
  <c r="CA237" i="1"/>
  <c r="CA232" i="1"/>
  <c r="CA230" i="1"/>
  <c r="CA224" i="1"/>
  <c r="CA223" i="1"/>
  <c r="CA221" i="1"/>
  <c r="CA219" i="1"/>
  <c r="CA215" i="1"/>
  <c r="CA214" i="1"/>
  <c r="CA212" i="1"/>
  <c r="CA210" i="1"/>
  <c r="CA206" i="1"/>
  <c r="CA205" i="1"/>
  <c r="CA204" i="1"/>
  <c r="CA202" i="1"/>
  <c r="CA201" i="1"/>
  <c r="CA200" i="1"/>
  <c r="CA197" i="1"/>
  <c r="CA196" i="1"/>
  <c r="CA195" i="1"/>
  <c r="CA192" i="1"/>
  <c r="CA191" i="1"/>
  <c r="CA190" i="1"/>
  <c r="CA185" i="1"/>
  <c r="CA184" i="1"/>
  <c r="CA183" i="1"/>
  <c r="CA182" i="1"/>
  <c r="CA180" i="1"/>
  <c r="CA178" i="1"/>
  <c r="CA176" i="1"/>
  <c r="CA174" i="1"/>
  <c r="CN198" i="1" l="1"/>
  <c r="CQ198" i="1" s="1"/>
  <c r="CN187" i="1"/>
  <c r="CQ187" i="1" s="1"/>
  <c r="CN89" i="1"/>
  <c r="CQ89" i="1" s="1"/>
  <c r="CN13" i="1"/>
  <c r="CQ13" i="1" s="1"/>
  <c r="CA160" i="1" l="1"/>
  <c r="CA159" i="1"/>
  <c r="CA158" i="1"/>
  <c r="CA157" i="1"/>
  <c r="CA156" i="1"/>
  <c r="CA155" i="1"/>
  <c r="CA154" i="1"/>
  <c r="CA152" i="1"/>
  <c r="CA151" i="1"/>
  <c r="CA150" i="1"/>
  <c r="CA149" i="1"/>
  <c r="CA148" i="1"/>
  <c r="CA147" i="1"/>
  <c r="CA146" i="1"/>
  <c r="CA145" i="1"/>
  <c r="CA144" i="1"/>
  <c r="CA143" i="1"/>
  <c r="CA142" i="1"/>
  <c r="CA141" i="1"/>
  <c r="CA140" i="1"/>
  <c r="CA139" i="1"/>
  <c r="CA138" i="1"/>
  <c r="CA137" i="1"/>
  <c r="CA136" i="1"/>
  <c r="CA135" i="1"/>
  <c r="CA134" i="1"/>
  <c r="CA133" i="1"/>
  <c r="CA132" i="1"/>
  <c r="CA131" i="1"/>
  <c r="CA130" i="1"/>
  <c r="CA129" i="1"/>
  <c r="CA128" i="1"/>
  <c r="CA127" i="1"/>
  <c r="CA125" i="1"/>
  <c r="CA124" i="1"/>
  <c r="CA123" i="1"/>
  <c r="CA122" i="1"/>
  <c r="CA121" i="1"/>
  <c r="CA120" i="1"/>
  <c r="CA119" i="1"/>
  <c r="CA118" i="1"/>
  <c r="CA116" i="1"/>
  <c r="CA115" i="1"/>
  <c r="CA114" i="1"/>
  <c r="CA113" i="1"/>
  <c r="CA112" i="1"/>
  <c r="CA111" i="1"/>
  <c r="CA110" i="1"/>
  <c r="CA109" i="1"/>
  <c r="CA107" i="1"/>
  <c r="CA106" i="1"/>
  <c r="CA105" i="1"/>
  <c r="CA104" i="1"/>
  <c r="CA103" i="1"/>
  <c r="CA102" i="1"/>
  <c r="CA101" i="1"/>
  <c r="CA100" i="1"/>
  <c r="CA99" i="1"/>
  <c r="CA98" i="1"/>
  <c r="CA97" i="1"/>
  <c r="CA96" i="1"/>
  <c r="CA95" i="1"/>
  <c r="CA94" i="1"/>
  <c r="CA93" i="1"/>
  <c r="CA92" i="1"/>
  <c r="CA91" i="1"/>
  <c r="CA88" i="1"/>
  <c r="CA87" i="1"/>
  <c r="CA85" i="1"/>
  <c r="CA84" i="1"/>
  <c r="CA82" i="1"/>
  <c r="CA81" i="1"/>
  <c r="CA80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60" i="1"/>
  <c r="CA59" i="1"/>
  <c r="CA58" i="1"/>
  <c r="CA57" i="1"/>
  <c r="CA56" i="1"/>
  <c r="CA55" i="1"/>
  <c r="CA54" i="1"/>
  <c r="CA53" i="1"/>
  <c r="CA50" i="1"/>
  <c r="CA49" i="1"/>
  <c r="CA48" i="1"/>
  <c r="CA47" i="1"/>
  <c r="CA46" i="1"/>
  <c r="CA45" i="1"/>
  <c r="CA44" i="1"/>
  <c r="CA43" i="1"/>
  <c r="CA41" i="1"/>
  <c r="CA40" i="1"/>
  <c r="CA39" i="1"/>
  <c r="CA38" i="1"/>
  <c r="CA37" i="1"/>
  <c r="CA36" i="1"/>
  <c r="CA35" i="1"/>
  <c r="CA34" i="1"/>
  <c r="CA32" i="1"/>
  <c r="CA31" i="1"/>
  <c r="CA30" i="1"/>
  <c r="CA29" i="1"/>
  <c r="CA28" i="1"/>
  <c r="CA27" i="1"/>
  <c r="CA26" i="1"/>
  <c r="CA25" i="1"/>
  <c r="CA24" i="1"/>
  <c r="CA23" i="1"/>
  <c r="CA22" i="1"/>
  <c r="CA21" i="1"/>
  <c r="CA20" i="1"/>
  <c r="CA19" i="1"/>
  <c r="CA18" i="1"/>
  <c r="CA17" i="1"/>
  <c r="CA16" i="1"/>
  <c r="CA261" i="1" l="1"/>
  <c r="CA259" i="1"/>
  <c r="CA263" i="1"/>
  <c r="CA265" i="1"/>
  <c r="CA260" i="1"/>
  <c r="CA255" i="1"/>
  <c r="CA264" i="1"/>
  <c r="CA258" i="1"/>
  <c r="CA257" i="1"/>
  <c r="CR156" i="1"/>
  <c r="CR154" i="1"/>
  <c r="CR137" i="1"/>
  <c r="CR136" i="1"/>
  <c r="CR135" i="1"/>
  <c r="CR122" i="1"/>
  <c r="CR101" i="1"/>
  <c r="CR100" i="1"/>
  <c r="CR99" i="1"/>
  <c r="CR82" i="1"/>
  <c r="CR80" i="1"/>
  <c r="CR63" i="1"/>
  <c r="CR62" i="1"/>
  <c r="CR61" i="1"/>
  <c r="CR47" i="1"/>
  <c r="CR26" i="1"/>
  <c r="CR25" i="1"/>
  <c r="CR24" i="1"/>
  <c r="CA266" i="1" l="1"/>
  <c r="AP240" i="1" l="1"/>
  <c r="BO240" i="1"/>
  <c r="CM265" i="1" l="1"/>
  <c r="CM264" i="1"/>
  <c r="CM263" i="1"/>
  <c r="CM261" i="1"/>
  <c r="CM260" i="1"/>
  <c r="CM259" i="1"/>
  <c r="CM258" i="1"/>
  <c r="CM257" i="1"/>
  <c r="CM255" i="1"/>
  <c r="CM251" i="1"/>
  <c r="CM240" i="1"/>
  <c r="CM235" i="1"/>
  <c r="CM231" i="1"/>
  <c r="CM228" i="1"/>
  <c r="CM222" i="1"/>
  <c r="CM217" i="1"/>
  <c r="CM213" i="1"/>
  <c r="CM208" i="1"/>
  <c r="CM203" i="1"/>
  <c r="CM199" i="1"/>
  <c r="CM198" i="1" s="1"/>
  <c r="CM194" i="1"/>
  <c r="CM189" i="1"/>
  <c r="CM181" i="1"/>
  <c r="CM172" i="1"/>
  <c r="CM159" i="1"/>
  <c r="CM157" i="1"/>
  <c r="CM126" i="1"/>
  <c r="CM90" i="1"/>
  <c r="CM87" i="1"/>
  <c r="CM84" i="1"/>
  <c r="CM52" i="1"/>
  <c r="CM15" i="1"/>
  <c r="CM166" i="1" l="1"/>
  <c r="CM168" i="1"/>
  <c r="CM266" i="1"/>
  <c r="CM249" i="1"/>
  <c r="CM187" i="1"/>
  <c r="CM13" i="1"/>
  <c r="CM89" i="1"/>
  <c r="CR242" i="1"/>
  <c r="BN242" i="1"/>
  <c r="BN239" i="1"/>
  <c r="AC239" i="1"/>
  <c r="AC235" i="1" s="1"/>
  <c r="AC237" i="1"/>
  <c r="P239" i="1"/>
  <c r="P235" i="1" s="1"/>
  <c r="P237" i="1"/>
  <c r="CR239" i="1"/>
  <c r="CL235" i="1"/>
  <c r="CK235" i="1"/>
  <c r="CJ235" i="1"/>
  <c r="CI235" i="1"/>
  <c r="CH235" i="1"/>
  <c r="CG235" i="1"/>
  <c r="CF235" i="1"/>
  <c r="CE235" i="1"/>
  <c r="CD235" i="1"/>
  <c r="CC235" i="1"/>
  <c r="CB235" i="1"/>
  <c r="BZ235" i="1"/>
  <c r="BY235" i="1"/>
  <c r="BX235" i="1"/>
  <c r="BW235" i="1"/>
  <c r="BV235" i="1"/>
  <c r="BU235" i="1"/>
  <c r="BT235" i="1"/>
  <c r="BS235" i="1"/>
  <c r="BR235" i="1"/>
  <c r="BQ235" i="1"/>
  <c r="BP235" i="1"/>
  <c r="BO235" i="1"/>
  <c r="CA235" i="1" s="1"/>
  <c r="BM235" i="1"/>
  <c r="BL235" i="1"/>
  <c r="BK235" i="1"/>
  <c r="BJ235" i="1"/>
  <c r="BI235" i="1"/>
  <c r="BH235" i="1"/>
  <c r="BG235" i="1"/>
  <c r="BF235" i="1"/>
  <c r="BE235" i="1"/>
  <c r="BD235" i="1"/>
  <c r="BC235" i="1"/>
  <c r="BB235" i="1"/>
  <c r="BA235" i="1"/>
  <c r="AZ235" i="1"/>
  <c r="AY235" i="1"/>
  <c r="AX235" i="1"/>
  <c r="AW235" i="1"/>
  <c r="AV235" i="1"/>
  <c r="AU235" i="1"/>
  <c r="AT235" i="1"/>
  <c r="AS235" i="1"/>
  <c r="AR235" i="1"/>
  <c r="AQ235" i="1"/>
  <c r="AP235" i="1"/>
  <c r="AO235" i="1"/>
  <c r="AN235" i="1"/>
  <c r="AM235" i="1"/>
  <c r="AL235" i="1"/>
  <c r="AK235" i="1"/>
  <c r="AJ235" i="1"/>
  <c r="AI235" i="1"/>
  <c r="AH235" i="1"/>
  <c r="AG235" i="1"/>
  <c r="AF235" i="1"/>
  <c r="AE235" i="1"/>
  <c r="AD235" i="1"/>
  <c r="AB235" i="1"/>
  <c r="AA235" i="1"/>
  <c r="Z235" i="1"/>
  <c r="Y235" i="1"/>
  <c r="X235" i="1"/>
  <c r="W235" i="1"/>
  <c r="V235" i="1"/>
  <c r="U235" i="1"/>
  <c r="T235" i="1"/>
  <c r="S235" i="1"/>
  <c r="R235" i="1"/>
  <c r="Q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CL240" i="1"/>
  <c r="CK240" i="1"/>
  <c r="CJ240" i="1"/>
  <c r="CI240" i="1"/>
  <c r="CH240" i="1"/>
  <c r="CG240" i="1"/>
  <c r="CF240" i="1"/>
  <c r="CE240" i="1"/>
  <c r="CD240" i="1"/>
  <c r="CC240" i="1"/>
  <c r="CB240" i="1"/>
  <c r="BZ240" i="1"/>
  <c r="BY240" i="1"/>
  <c r="BX240" i="1"/>
  <c r="BW240" i="1"/>
  <c r="BV240" i="1"/>
  <c r="BU240" i="1"/>
  <c r="BT240" i="1"/>
  <c r="BS240" i="1"/>
  <c r="BR240" i="1"/>
  <c r="BQ240" i="1"/>
  <c r="BP240" i="1"/>
  <c r="BM240" i="1"/>
  <c r="BL240" i="1"/>
  <c r="BK240" i="1"/>
  <c r="BJ240" i="1"/>
  <c r="BI240" i="1"/>
  <c r="BH240" i="1"/>
  <c r="BG240" i="1"/>
  <c r="BF240" i="1"/>
  <c r="BE240" i="1"/>
  <c r="BD240" i="1"/>
  <c r="BC240" i="1"/>
  <c r="BB240" i="1"/>
  <c r="BA240" i="1"/>
  <c r="AZ240" i="1"/>
  <c r="AY240" i="1"/>
  <c r="AX240" i="1"/>
  <c r="AW240" i="1"/>
  <c r="AV240" i="1"/>
  <c r="AU240" i="1"/>
  <c r="AT240" i="1"/>
  <c r="AS240" i="1"/>
  <c r="AR240" i="1"/>
  <c r="AQ240" i="1"/>
  <c r="AO240" i="1"/>
  <c r="AN240" i="1"/>
  <c r="AM240" i="1"/>
  <c r="AL240" i="1"/>
  <c r="AK240" i="1"/>
  <c r="AJ240" i="1"/>
  <c r="AI240" i="1"/>
  <c r="AH240" i="1"/>
  <c r="AG240" i="1"/>
  <c r="AF240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Q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P242" i="1"/>
  <c r="P240" i="1" s="1"/>
  <c r="P241" i="1"/>
  <c r="CB230" i="1"/>
  <c r="CB228" i="1" s="1"/>
  <c r="CB231" i="1"/>
  <c r="CM268" i="1" l="1"/>
  <c r="D228" i="1"/>
  <c r="D231" i="1"/>
  <c r="BO228" i="1"/>
  <c r="BO231" i="1"/>
  <c r="D222" i="1"/>
  <c r="AD222" i="1"/>
  <c r="AD228" i="1"/>
  <c r="AD231" i="1"/>
  <c r="AC224" i="1"/>
  <c r="AC223" i="1"/>
  <c r="P224" i="1"/>
  <c r="P223" i="1"/>
  <c r="AC221" i="1"/>
  <c r="AC219" i="1"/>
  <c r="Q222" i="1"/>
  <c r="Q228" i="1"/>
  <c r="Q231" i="1"/>
  <c r="P221" i="1"/>
  <c r="P219" i="1"/>
  <c r="BN241" i="1" l="1"/>
  <c r="BN240" i="1" s="1"/>
  <c r="BN237" i="1"/>
  <c r="BN235" i="1" s="1"/>
  <c r="CR241" i="1" l="1"/>
  <c r="CR237" i="1"/>
  <c r="CL265" i="1"/>
  <c r="CL264" i="1"/>
  <c r="CL263" i="1"/>
  <c r="CL261" i="1"/>
  <c r="CL260" i="1"/>
  <c r="CL259" i="1"/>
  <c r="CL258" i="1"/>
  <c r="CL257" i="1"/>
  <c r="CL255" i="1"/>
  <c r="CL231" i="1"/>
  <c r="CL228" i="1"/>
  <c r="CL222" i="1"/>
  <c r="CL217" i="1"/>
  <c r="CL213" i="1"/>
  <c r="CL208" i="1"/>
  <c r="CL203" i="1"/>
  <c r="CL199" i="1"/>
  <c r="CL194" i="1"/>
  <c r="CL189" i="1"/>
  <c r="CL187" i="1" s="1"/>
  <c r="CL181" i="1"/>
  <c r="CL172" i="1"/>
  <c r="CL159" i="1"/>
  <c r="CL157" i="1"/>
  <c r="CL126" i="1"/>
  <c r="CL90" i="1"/>
  <c r="CL87" i="1"/>
  <c r="CL84" i="1"/>
  <c r="CL52" i="1"/>
  <c r="CL15" i="1"/>
  <c r="CL251" i="1" l="1"/>
  <c r="CL249" i="1"/>
  <c r="CR235" i="1"/>
  <c r="CR240" i="1"/>
  <c r="CL198" i="1"/>
  <c r="CL166" i="1"/>
  <c r="CL89" i="1"/>
  <c r="CL13" i="1"/>
  <c r="CL168" i="1"/>
  <c r="CL266" i="1"/>
  <c r="CR149" i="1"/>
  <c r="CR148" i="1"/>
  <c r="CR138" i="1"/>
  <c r="CR134" i="1"/>
  <c r="CR113" i="1"/>
  <c r="CR112" i="1"/>
  <c r="CR111" i="1"/>
  <c r="CR98" i="1"/>
  <c r="CR74" i="1"/>
  <c r="CR38" i="1"/>
  <c r="CR37" i="1"/>
  <c r="CR36" i="1"/>
  <c r="CR23" i="1"/>
  <c r="CR60" i="1"/>
  <c r="CR64" i="1"/>
  <c r="CR75" i="1"/>
  <c r="CJ159" i="1"/>
  <c r="CL268" i="1" l="1"/>
  <c r="CK232" i="1"/>
  <c r="CK230" i="1"/>
  <c r="CI159" i="1" l="1"/>
  <c r="CH159" i="1"/>
  <c r="CG159" i="1"/>
  <c r="CF159" i="1"/>
  <c r="CE159" i="1"/>
  <c r="CD159" i="1"/>
  <c r="CC159" i="1"/>
  <c r="CB159" i="1"/>
  <c r="CK159" i="1"/>
  <c r="CK157" i="1"/>
  <c r="CJ157" i="1"/>
  <c r="CI157" i="1"/>
  <c r="CH157" i="1"/>
  <c r="CG157" i="1"/>
  <c r="CF157" i="1"/>
  <c r="CE157" i="1"/>
  <c r="CD157" i="1"/>
  <c r="CC157" i="1"/>
  <c r="CB157" i="1"/>
  <c r="CK84" i="1"/>
  <c r="CJ84" i="1"/>
  <c r="CI84" i="1"/>
  <c r="CH84" i="1"/>
  <c r="CG84" i="1"/>
  <c r="CF84" i="1"/>
  <c r="CE84" i="1"/>
  <c r="CD84" i="1"/>
  <c r="CC84" i="1"/>
  <c r="CB84" i="1"/>
  <c r="CK87" i="1"/>
  <c r="CJ87" i="1"/>
  <c r="CI87" i="1"/>
  <c r="CH87" i="1"/>
  <c r="CG87" i="1"/>
  <c r="CF87" i="1"/>
  <c r="CD87" i="1"/>
  <c r="CC87" i="1"/>
  <c r="CB87" i="1"/>
  <c r="CK265" i="1" l="1"/>
  <c r="CK264" i="1"/>
  <c r="CK263" i="1"/>
  <c r="CK261" i="1"/>
  <c r="CK260" i="1"/>
  <c r="CK259" i="1"/>
  <c r="CK258" i="1"/>
  <c r="CK257" i="1"/>
  <c r="CK255" i="1"/>
  <c r="CK231" i="1"/>
  <c r="CK228" i="1"/>
  <c r="CK222" i="1"/>
  <c r="CK217" i="1"/>
  <c r="CK213" i="1"/>
  <c r="CK208" i="1"/>
  <c r="CK203" i="1"/>
  <c r="CK199" i="1"/>
  <c r="CK198" i="1" s="1"/>
  <c r="CK194" i="1"/>
  <c r="CK251" i="1" s="1"/>
  <c r="CK189" i="1"/>
  <c r="CK181" i="1"/>
  <c r="CK172" i="1"/>
  <c r="CK126" i="1"/>
  <c r="CK90" i="1"/>
  <c r="CK52" i="1"/>
  <c r="CK15" i="1"/>
  <c r="CK13" i="1" s="1"/>
  <c r="CK249" i="1" l="1"/>
  <c r="CK187" i="1"/>
  <c r="CK89" i="1"/>
  <c r="CK168" i="1"/>
  <c r="CK266" i="1"/>
  <c r="CK268" i="1" s="1"/>
  <c r="CK166" i="1"/>
  <c r="CI232" i="1"/>
  <c r="CJ232" i="1"/>
  <c r="CJ230" i="1"/>
  <c r="CJ265" i="1" l="1"/>
  <c r="BN116" i="1"/>
  <c r="BN41" i="1"/>
  <c r="CJ264" i="1" l="1"/>
  <c r="CJ263" i="1"/>
  <c r="CJ261" i="1"/>
  <c r="CJ260" i="1"/>
  <c r="CJ259" i="1"/>
  <c r="CJ258" i="1"/>
  <c r="CJ257" i="1"/>
  <c r="CJ255" i="1"/>
  <c r="CJ247" i="1"/>
  <c r="CJ164" i="1"/>
  <c r="CJ231" i="1"/>
  <c r="CJ228" i="1"/>
  <c r="CJ222" i="1"/>
  <c r="CJ217" i="1"/>
  <c r="CJ249" i="1" s="1"/>
  <c r="CJ213" i="1"/>
  <c r="CJ208" i="1"/>
  <c r="CJ203" i="1"/>
  <c r="CJ199" i="1"/>
  <c r="CJ194" i="1"/>
  <c r="CJ189" i="1"/>
  <c r="CJ181" i="1"/>
  <c r="CJ172" i="1"/>
  <c r="CJ126" i="1"/>
  <c r="CJ90" i="1"/>
  <c r="CJ52" i="1"/>
  <c r="CJ15" i="1"/>
  <c r="CJ251" i="1" l="1"/>
  <c r="CJ13" i="1"/>
  <c r="CJ268" i="1" s="1"/>
  <c r="CJ168" i="1"/>
  <c r="CJ198" i="1"/>
  <c r="CJ187" i="1"/>
  <c r="CJ89" i="1"/>
  <c r="CJ166" i="1"/>
  <c r="CJ266" i="1"/>
  <c r="CH232" i="1"/>
  <c r="CI230" i="1"/>
  <c r="CH230" i="1"/>
  <c r="CI265" i="1" l="1"/>
  <c r="CI264" i="1"/>
  <c r="CI263" i="1"/>
  <c r="CI261" i="1"/>
  <c r="CI260" i="1"/>
  <c r="CI259" i="1"/>
  <c r="CI258" i="1"/>
  <c r="CI257" i="1"/>
  <c r="CI255" i="1"/>
  <c r="CH258" i="1" l="1"/>
  <c r="CH257" i="1"/>
  <c r="BN123" i="1"/>
  <c r="BN81" i="1"/>
  <c r="CH48" i="1"/>
  <c r="BN48" i="1"/>
  <c r="BN155" i="1"/>
  <c r="CH265" i="1" l="1"/>
  <c r="CI52" i="1" l="1"/>
  <c r="CI90" i="1" l="1"/>
  <c r="CH264" i="1"/>
  <c r="CH263" i="1"/>
  <c r="CH261" i="1"/>
  <c r="CH260" i="1"/>
  <c r="CH259" i="1"/>
  <c r="CH255" i="1"/>
  <c r="CH247" i="1"/>
  <c r="CH231" i="1"/>
  <c r="CH228" i="1"/>
  <c r="CH222" i="1"/>
  <c r="CH213" i="1"/>
  <c r="CH208" i="1"/>
  <c r="CH203" i="1"/>
  <c r="CH199" i="1"/>
  <c r="CH194" i="1"/>
  <c r="CH189" i="1"/>
  <c r="CH181" i="1"/>
  <c r="CH172" i="1"/>
  <c r="CH164" i="1"/>
  <c r="CH126" i="1"/>
  <c r="CH90" i="1"/>
  <c r="CH52" i="1"/>
  <c r="CH15" i="1"/>
  <c r="CH251" i="1" l="1"/>
  <c r="CH198" i="1"/>
  <c r="CR21" i="1"/>
  <c r="CR133" i="1"/>
  <c r="CH168" i="1"/>
  <c r="CH166" i="1"/>
  <c r="CH266" i="1"/>
  <c r="CH217" i="1"/>
  <c r="CH249" i="1" s="1"/>
  <c r="CH13" i="1"/>
  <c r="CH89" i="1"/>
  <c r="CH187" i="1"/>
  <c r="CH268" i="1" l="1"/>
  <c r="CI164" i="1"/>
  <c r="CI126" i="1"/>
  <c r="CI247" i="1" l="1"/>
  <c r="CG265" i="1"/>
  <c r="CG264" i="1"/>
  <c r="CG263" i="1"/>
  <c r="CG261" i="1"/>
  <c r="CG260" i="1"/>
  <c r="CG259" i="1"/>
  <c r="CG258" i="1"/>
  <c r="CG257" i="1"/>
  <c r="CG255" i="1"/>
  <c r="CG231" i="1"/>
  <c r="CG230" i="1"/>
  <c r="CG228" i="1" s="1"/>
  <c r="CG222" i="1"/>
  <c r="CG213" i="1"/>
  <c r="CG208" i="1"/>
  <c r="CG203" i="1"/>
  <c r="CG199" i="1"/>
  <c r="CG194" i="1"/>
  <c r="CG251" i="1" s="1"/>
  <c r="CG189" i="1"/>
  <c r="CG181" i="1"/>
  <c r="CG172" i="1"/>
  <c r="CG126" i="1"/>
  <c r="CG90" i="1"/>
  <c r="CG52" i="1"/>
  <c r="CG15" i="1"/>
  <c r="CG187" i="1" l="1"/>
  <c r="CG217" i="1"/>
  <c r="CG249" i="1" s="1"/>
  <c r="CG168" i="1"/>
  <c r="CG13" i="1"/>
  <c r="CG198" i="1"/>
  <c r="CG266" i="1"/>
  <c r="CG89" i="1"/>
  <c r="CG166" i="1"/>
  <c r="BO255" i="1"/>
  <c r="CF265" i="1"/>
  <c r="CE265" i="1"/>
  <c r="CD265" i="1"/>
  <c r="CC265" i="1"/>
  <c r="CB265" i="1"/>
  <c r="BZ265" i="1"/>
  <c r="BY265" i="1"/>
  <c r="BX265" i="1"/>
  <c r="BW265" i="1"/>
  <c r="BV265" i="1"/>
  <c r="BU265" i="1"/>
  <c r="BT265" i="1"/>
  <c r="BS265" i="1"/>
  <c r="BR265" i="1"/>
  <c r="BQ265" i="1"/>
  <c r="BP265" i="1"/>
  <c r="CF264" i="1"/>
  <c r="CE264" i="1"/>
  <c r="CD264" i="1"/>
  <c r="CC264" i="1"/>
  <c r="CB264" i="1"/>
  <c r="BZ264" i="1"/>
  <c r="BY264" i="1"/>
  <c r="BX264" i="1"/>
  <c r="BW264" i="1"/>
  <c r="BV264" i="1"/>
  <c r="BU264" i="1"/>
  <c r="BT264" i="1"/>
  <c r="BS264" i="1"/>
  <c r="BR264" i="1"/>
  <c r="BQ264" i="1"/>
  <c r="BP264" i="1"/>
  <c r="CF263" i="1"/>
  <c r="CE263" i="1"/>
  <c r="CD263" i="1"/>
  <c r="CC263" i="1"/>
  <c r="CB263" i="1"/>
  <c r="BZ263" i="1"/>
  <c r="BY263" i="1"/>
  <c r="BX263" i="1"/>
  <c r="BW263" i="1"/>
  <c r="BV263" i="1"/>
  <c r="BU263" i="1"/>
  <c r="BT263" i="1"/>
  <c r="BS263" i="1"/>
  <c r="BR263" i="1"/>
  <c r="BQ263" i="1"/>
  <c r="BP263" i="1"/>
  <c r="BZ262" i="1"/>
  <c r="BY262" i="1"/>
  <c r="BX262" i="1"/>
  <c r="BW262" i="1"/>
  <c r="BV262" i="1"/>
  <c r="BU262" i="1"/>
  <c r="BT262" i="1"/>
  <c r="BS262" i="1"/>
  <c r="BR262" i="1"/>
  <c r="BQ262" i="1"/>
  <c r="BP262" i="1"/>
  <c r="CF261" i="1"/>
  <c r="CE261" i="1"/>
  <c r="CD261" i="1"/>
  <c r="CC261" i="1"/>
  <c r="CB261" i="1"/>
  <c r="BZ261" i="1"/>
  <c r="BY261" i="1"/>
  <c r="BX261" i="1"/>
  <c r="BW261" i="1"/>
  <c r="BV261" i="1"/>
  <c r="BU261" i="1"/>
  <c r="BT261" i="1"/>
  <c r="BS261" i="1"/>
  <c r="BR261" i="1"/>
  <c r="BQ261" i="1"/>
  <c r="BP261" i="1"/>
  <c r="CF260" i="1"/>
  <c r="CE260" i="1"/>
  <c r="CD260" i="1"/>
  <c r="CC260" i="1"/>
  <c r="CB260" i="1"/>
  <c r="BZ260" i="1"/>
  <c r="BY260" i="1"/>
  <c r="BX260" i="1"/>
  <c r="BW260" i="1"/>
  <c r="BV260" i="1"/>
  <c r="BU260" i="1"/>
  <c r="BT260" i="1"/>
  <c r="BS260" i="1"/>
  <c r="BR260" i="1"/>
  <c r="BQ260" i="1"/>
  <c r="BP260" i="1"/>
  <c r="CF259" i="1"/>
  <c r="CE259" i="1"/>
  <c r="CD259" i="1"/>
  <c r="CC259" i="1"/>
  <c r="CB259" i="1"/>
  <c r="BZ259" i="1"/>
  <c r="BY259" i="1"/>
  <c r="BX259" i="1"/>
  <c r="BW259" i="1"/>
  <c r="BV259" i="1"/>
  <c r="BU259" i="1"/>
  <c r="BT259" i="1"/>
  <c r="BS259" i="1"/>
  <c r="BR259" i="1"/>
  <c r="BQ259" i="1"/>
  <c r="BP259" i="1"/>
  <c r="CF258" i="1"/>
  <c r="CE258" i="1"/>
  <c r="CD258" i="1"/>
  <c r="CC258" i="1"/>
  <c r="CB258" i="1"/>
  <c r="BZ258" i="1"/>
  <c r="BY258" i="1"/>
  <c r="BX258" i="1"/>
  <c r="BW258" i="1"/>
  <c r="BV258" i="1"/>
  <c r="BU258" i="1"/>
  <c r="BT258" i="1"/>
  <c r="BS258" i="1"/>
  <c r="BR258" i="1"/>
  <c r="BQ258" i="1"/>
  <c r="BP258" i="1"/>
  <c r="CF257" i="1"/>
  <c r="CD257" i="1"/>
  <c r="CC257" i="1"/>
  <c r="CB257" i="1"/>
  <c r="BZ257" i="1"/>
  <c r="BY257" i="1"/>
  <c r="BX257" i="1"/>
  <c r="BW257" i="1"/>
  <c r="BV257" i="1"/>
  <c r="BU257" i="1"/>
  <c r="BT257" i="1"/>
  <c r="BS257" i="1"/>
  <c r="BR257" i="1"/>
  <c r="BQ257" i="1"/>
  <c r="BP257" i="1"/>
  <c r="BZ256" i="1"/>
  <c r="BY256" i="1"/>
  <c r="BX256" i="1"/>
  <c r="BW256" i="1"/>
  <c r="BV256" i="1"/>
  <c r="BU256" i="1"/>
  <c r="BT256" i="1"/>
  <c r="BS256" i="1"/>
  <c r="BR256" i="1"/>
  <c r="BQ256" i="1"/>
  <c r="BP256" i="1"/>
  <c r="CF255" i="1"/>
  <c r="CE255" i="1"/>
  <c r="CD255" i="1"/>
  <c r="CC255" i="1"/>
  <c r="CB255" i="1"/>
  <c r="BZ255" i="1"/>
  <c r="BY255" i="1"/>
  <c r="BX255" i="1"/>
  <c r="BW255" i="1"/>
  <c r="BV255" i="1"/>
  <c r="BU255" i="1"/>
  <c r="BT255" i="1"/>
  <c r="BS255" i="1"/>
  <c r="BR255" i="1"/>
  <c r="BQ255" i="1"/>
  <c r="BP255" i="1"/>
  <c r="BO262" i="1"/>
  <c r="BO260" i="1"/>
  <c r="CG268" i="1" l="1"/>
  <c r="CI266" i="1"/>
  <c r="CD266" i="1"/>
  <c r="BY266" i="1"/>
  <c r="BU266" i="1"/>
  <c r="BQ266" i="1"/>
  <c r="CF266" i="1"/>
  <c r="CC266" i="1"/>
  <c r="CB266" i="1"/>
  <c r="BZ266" i="1"/>
  <c r="BX266" i="1"/>
  <c r="BW266" i="1"/>
  <c r="BV266" i="1"/>
  <c r="BT266" i="1"/>
  <c r="BS266" i="1"/>
  <c r="BR266" i="1"/>
  <c r="BP266" i="1"/>
  <c r="BO265" i="1"/>
  <c r="BO264" i="1"/>
  <c r="BO261" i="1"/>
  <c r="BO259" i="1"/>
  <c r="BO258" i="1"/>
  <c r="BO257" i="1"/>
  <c r="BO256" i="1"/>
  <c r="BO263" i="1"/>
  <c r="BO266" i="1" l="1"/>
  <c r="BN152" i="1" l="1"/>
  <c r="BN151" i="1"/>
  <c r="BN150" i="1"/>
  <c r="BN115" i="1"/>
  <c r="BN114" i="1"/>
  <c r="BN78" i="1" l="1"/>
  <c r="BN77" i="1"/>
  <c r="BN76" i="1"/>
  <c r="BN40" i="1"/>
  <c r="BN39" i="1"/>
  <c r="CI231" i="1" l="1"/>
  <c r="CI228" i="1"/>
  <c r="CI222" i="1"/>
  <c r="CI217" i="1"/>
  <c r="CI213" i="1"/>
  <c r="CI208" i="1"/>
  <c r="CI203" i="1"/>
  <c r="CI199" i="1"/>
  <c r="CI194" i="1"/>
  <c r="CI189" i="1"/>
  <c r="CI172" i="1"/>
  <c r="CI181" i="1"/>
  <c r="CI89" i="1"/>
  <c r="CI15" i="1"/>
  <c r="CI249" i="1" l="1"/>
  <c r="CI251" i="1"/>
  <c r="CI166" i="1"/>
  <c r="CI13" i="1"/>
  <c r="CI268" i="1" s="1"/>
  <c r="CR44" i="1"/>
  <c r="CR49" i="1"/>
  <c r="CR59" i="1"/>
  <c r="CR71" i="1"/>
  <c r="CR119" i="1"/>
  <c r="CR124" i="1"/>
  <c r="CR145" i="1"/>
  <c r="CI198" i="1"/>
  <c r="CR120" i="1"/>
  <c r="CR45" i="1"/>
  <c r="CR46" i="1"/>
  <c r="CR121" i="1"/>
  <c r="CR22" i="1"/>
  <c r="CR97" i="1"/>
  <c r="CI168" i="1"/>
  <c r="CI187" i="1"/>
  <c r="CF126" i="1" l="1"/>
  <c r="CR30" i="1" l="1"/>
  <c r="CR96" i="1"/>
  <c r="CR105" i="1"/>
  <c r="CF230" i="1"/>
  <c r="CF194" i="1" l="1"/>
  <c r="CF231" i="1" l="1"/>
  <c r="CF228" i="1"/>
  <c r="CF222" i="1"/>
  <c r="CF217" i="1"/>
  <c r="CF213" i="1"/>
  <c r="CF208" i="1"/>
  <c r="CF203" i="1"/>
  <c r="CF251" i="1" s="1"/>
  <c r="CF199" i="1"/>
  <c r="CF189" i="1"/>
  <c r="CF187" i="1" s="1"/>
  <c r="CF181" i="1"/>
  <c r="CF172" i="1"/>
  <c r="CF90" i="1"/>
  <c r="CF52" i="1"/>
  <c r="CF15" i="1"/>
  <c r="CF249" i="1" l="1"/>
  <c r="CF168" i="1"/>
  <c r="CF166" i="1"/>
  <c r="CF198" i="1"/>
  <c r="CF89" i="1"/>
  <c r="CF13" i="1"/>
  <c r="CF268" i="1" s="1"/>
  <c r="BN139" i="1"/>
  <c r="BN65" i="1"/>
  <c r="CE230" i="1" l="1"/>
  <c r="CE88" i="1" l="1"/>
  <c r="CE87" i="1" l="1"/>
  <c r="CE257" i="1"/>
  <c r="CE266" i="1" s="1"/>
  <c r="CE231" i="1"/>
  <c r="CE228" i="1"/>
  <c r="CE222" i="1"/>
  <c r="CE217" i="1"/>
  <c r="CE213" i="1"/>
  <c r="CE208" i="1"/>
  <c r="CE203" i="1"/>
  <c r="CE199" i="1"/>
  <c r="CE194" i="1"/>
  <c r="CE251" i="1" s="1"/>
  <c r="CE189" i="1"/>
  <c r="CE181" i="1"/>
  <c r="CE172" i="1"/>
  <c r="CE126" i="1"/>
  <c r="CE90" i="1"/>
  <c r="CE52" i="1"/>
  <c r="CE15" i="1"/>
  <c r="CE249" i="1" l="1"/>
  <c r="CE198" i="1"/>
  <c r="CE166" i="1"/>
  <c r="CE187" i="1"/>
  <c r="CE89" i="1"/>
  <c r="CE168" i="1"/>
  <c r="CE13" i="1"/>
  <c r="CE268" i="1" s="1"/>
  <c r="CD230" i="1" l="1"/>
  <c r="CD231" i="1" l="1"/>
  <c r="CD228" i="1"/>
  <c r="CD222" i="1"/>
  <c r="CD217" i="1"/>
  <c r="CD213" i="1"/>
  <c r="CD208" i="1"/>
  <c r="CD203" i="1"/>
  <c r="CD199" i="1"/>
  <c r="CD194" i="1"/>
  <c r="CD189" i="1"/>
  <c r="CD181" i="1"/>
  <c r="CD172" i="1"/>
  <c r="CD126" i="1"/>
  <c r="CD90" i="1"/>
  <c r="CD52" i="1"/>
  <c r="CD15" i="1"/>
  <c r="CD251" i="1" l="1"/>
  <c r="CD249" i="1"/>
  <c r="CD187" i="1"/>
  <c r="CD166" i="1"/>
  <c r="CD168" i="1"/>
  <c r="CD89" i="1"/>
  <c r="CD198" i="1"/>
  <c r="CD13" i="1"/>
  <c r="CD268" i="1" s="1"/>
  <c r="BN232" i="1"/>
  <c r="BN230" i="1"/>
  <c r="BN224" i="1"/>
  <c r="BN223" i="1"/>
  <c r="BN221" i="1"/>
  <c r="BN219" i="1"/>
  <c r="BN215" i="1"/>
  <c r="BN214" i="1"/>
  <c r="BN212" i="1"/>
  <c r="BN210" i="1"/>
  <c r="BN206" i="1"/>
  <c r="BN205" i="1"/>
  <c r="BN204" i="1"/>
  <c r="BN202" i="1"/>
  <c r="BN201" i="1"/>
  <c r="BN200" i="1"/>
  <c r="BN197" i="1"/>
  <c r="BN196" i="1"/>
  <c r="BN195" i="1"/>
  <c r="BN192" i="1"/>
  <c r="BN191" i="1"/>
  <c r="BN190" i="1"/>
  <c r="BN185" i="1"/>
  <c r="BN184" i="1"/>
  <c r="BN183" i="1"/>
  <c r="BN182" i="1"/>
  <c r="BN180" i="1"/>
  <c r="BN178" i="1"/>
  <c r="BN176" i="1"/>
  <c r="BN174" i="1"/>
  <c r="BN160" i="1"/>
  <c r="BN159" i="1"/>
  <c r="BN158" i="1"/>
  <c r="BN157" i="1"/>
  <c r="BN156" i="1"/>
  <c r="BN137" i="1"/>
  <c r="BN135" i="1"/>
  <c r="BN154" i="1"/>
  <c r="BN136" i="1"/>
  <c r="BN149" i="1"/>
  <c r="BN148" i="1"/>
  <c r="BN147" i="1"/>
  <c r="BN146" i="1"/>
  <c r="BN145" i="1"/>
  <c r="BN143" i="1"/>
  <c r="BN144" i="1"/>
  <c r="BN142" i="1"/>
  <c r="BN133" i="1"/>
  <c r="BN140" i="1"/>
  <c r="BN138" i="1"/>
  <c r="BN134" i="1"/>
  <c r="BN132" i="1"/>
  <c r="BN131" i="1"/>
  <c r="BN130" i="1"/>
  <c r="BN129" i="1"/>
  <c r="BN128" i="1"/>
  <c r="BN127" i="1"/>
  <c r="BN104" i="1"/>
  <c r="BN125" i="1"/>
  <c r="BN101" i="1"/>
  <c r="BN99" i="1"/>
  <c r="BN122" i="1"/>
  <c r="BN100" i="1"/>
  <c r="BN124" i="1"/>
  <c r="BN113" i="1"/>
  <c r="BN112" i="1"/>
  <c r="BN111" i="1"/>
  <c r="BN110" i="1"/>
  <c r="BN109" i="1"/>
  <c r="BN106" i="1"/>
  <c r="BN107" i="1"/>
  <c r="BN105" i="1"/>
  <c r="BN121" i="1"/>
  <c r="BN120" i="1"/>
  <c r="BN119" i="1"/>
  <c r="BN118" i="1"/>
  <c r="BN97" i="1"/>
  <c r="BN103" i="1"/>
  <c r="BN102" i="1"/>
  <c r="BN98" i="1"/>
  <c r="BN96" i="1"/>
  <c r="BN95" i="1"/>
  <c r="BN94" i="1"/>
  <c r="BN93" i="1"/>
  <c r="BN92" i="1"/>
  <c r="BN91" i="1"/>
  <c r="BN88" i="1"/>
  <c r="BN87" i="1"/>
  <c r="BN85" i="1"/>
  <c r="BN84" i="1"/>
  <c r="BN82" i="1"/>
  <c r="BN67" i="1"/>
  <c r="BN63" i="1"/>
  <c r="BN61" i="1"/>
  <c r="BN80" i="1"/>
  <c r="BN62" i="1"/>
  <c r="BN75" i="1"/>
  <c r="BN74" i="1"/>
  <c r="BN73" i="1"/>
  <c r="BN72" i="1"/>
  <c r="BN71" i="1"/>
  <c r="BN69" i="1"/>
  <c r="BN70" i="1"/>
  <c r="BN68" i="1"/>
  <c r="BN59" i="1"/>
  <c r="BN66" i="1"/>
  <c r="BN64" i="1"/>
  <c r="BN60" i="1"/>
  <c r="BN58" i="1"/>
  <c r="BN57" i="1"/>
  <c r="BN56" i="1"/>
  <c r="BN55" i="1"/>
  <c r="BN54" i="1"/>
  <c r="BN53" i="1"/>
  <c r="BN29" i="1"/>
  <c r="BN50" i="1"/>
  <c r="BN26" i="1"/>
  <c r="BN24" i="1"/>
  <c r="BN47" i="1"/>
  <c r="BN25" i="1"/>
  <c r="BN49" i="1"/>
  <c r="BN38" i="1"/>
  <c r="BN37" i="1"/>
  <c r="BN36" i="1"/>
  <c r="BN35" i="1"/>
  <c r="BN34" i="1"/>
  <c r="BN31" i="1"/>
  <c r="BN32" i="1"/>
  <c r="BN30" i="1"/>
  <c r="BN46" i="1"/>
  <c r="BN45" i="1"/>
  <c r="BN44" i="1"/>
  <c r="BN43" i="1"/>
  <c r="BN22" i="1"/>
  <c r="BN28" i="1"/>
  <c r="BN27" i="1"/>
  <c r="BN23" i="1"/>
  <c r="BN21" i="1"/>
  <c r="BN20" i="1"/>
  <c r="BN19" i="1"/>
  <c r="BN18" i="1"/>
  <c r="BN17" i="1"/>
  <c r="BN16" i="1"/>
  <c r="BN15" i="1" l="1"/>
  <c r="CC230" i="1"/>
  <c r="CC15" i="1" l="1"/>
  <c r="CB15" i="1"/>
  <c r="CP15" i="1" s="1"/>
  <c r="BZ15" i="1"/>
  <c r="BY15" i="1"/>
  <c r="BX15" i="1"/>
  <c r="BW15" i="1"/>
  <c r="BV15" i="1"/>
  <c r="BU15" i="1"/>
  <c r="BT15" i="1"/>
  <c r="BS15" i="1"/>
  <c r="BR15" i="1"/>
  <c r="BQ15" i="1"/>
  <c r="BP15" i="1"/>
  <c r="BO15" i="1"/>
  <c r="CO15" i="1" s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C90" i="1"/>
  <c r="CB90" i="1"/>
  <c r="CP90" i="1" s="1"/>
  <c r="BZ90" i="1"/>
  <c r="BY90" i="1"/>
  <c r="BX90" i="1"/>
  <c r="BW90" i="1"/>
  <c r="BV90" i="1"/>
  <c r="BU90" i="1"/>
  <c r="BT90" i="1"/>
  <c r="BS90" i="1"/>
  <c r="BR90" i="1"/>
  <c r="BQ90" i="1"/>
  <c r="BP90" i="1"/>
  <c r="BO90" i="1"/>
  <c r="CO90" i="1" s="1"/>
  <c r="BM90" i="1"/>
  <c r="BL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B90" i="1"/>
  <c r="AA90" i="1"/>
  <c r="Z90" i="1"/>
  <c r="Y90" i="1"/>
  <c r="X90" i="1"/>
  <c r="W90" i="1"/>
  <c r="V90" i="1"/>
  <c r="U90" i="1"/>
  <c r="T90" i="1"/>
  <c r="S90" i="1"/>
  <c r="R90" i="1"/>
  <c r="Q90" i="1"/>
  <c r="O90" i="1"/>
  <c r="N90" i="1"/>
  <c r="M90" i="1"/>
  <c r="L90" i="1"/>
  <c r="K90" i="1"/>
  <c r="J90" i="1"/>
  <c r="I90" i="1"/>
  <c r="H90" i="1"/>
  <c r="G90" i="1"/>
  <c r="F90" i="1"/>
  <c r="E90" i="1"/>
  <c r="D90" i="1"/>
  <c r="CC126" i="1"/>
  <c r="CC52" i="1"/>
  <c r="CC231" i="1"/>
  <c r="CC228" i="1"/>
  <c r="CC222" i="1"/>
  <c r="CC217" i="1"/>
  <c r="CC213" i="1"/>
  <c r="CC208" i="1"/>
  <c r="CC203" i="1"/>
  <c r="CC199" i="1"/>
  <c r="CC194" i="1"/>
  <c r="CC189" i="1"/>
  <c r="CC181" i="1"/>
  <c r="CC172" i="1"/>
  <c r="CA90" i="1" l="1"/>
  <c r="CA15" i="1"/>
  <c r="CC251" i="1"/>
  <c r="CC249" i="1"/>
  <c r="CC168" i="1"/>
  <c r="BN90" i="1"/>
  <c r="CC166" i="1"/>
  <c r="CC198" i="1"/>
  <c r="CC187" i="1"/>
  <c r="CC89" i="1"/>
  <c r="CC13" i="1"/>
  <c r="CC268" i="1" s="1"/>
  <c r="CA166" i="1" l="1"/>
  <c r="BN166" i="1"/>
  <c r="CB222" i="1" l="1"/>
  <c r="CB217" i="1"/>
  <c r="CB213" i="1"/>
  <c r="CB208" i="1"/>
  <c r="CB203" i="1"/>
  <c r="CB199" i="1"/>
  <c r="CB189" i="1"/>
  <c r="CB194" i="1"/>
  <c r="CB181" i="1"/>
  <c r="CB172" i="1"/>
  <c r="CB126" i="1"/>
  <c r="CP126" i="1" s="1"/>
  <c r="CB52" i="1"/>
  <c r="CP52" i="1" s="1"/>
  <c r="CB251" i="1" l="1"/>
  <c r="CB249" i="1"/>
  <c r="CB168" i="1"/>
  <c r="CB166" i="1"/>
  <c r="CB89" i="1"/>
  <c r="CP89" i="1" s="1"/>
  <c r="CB13" i="1"/>
  <c r="CP13" i="1" s="1"/>
  <c r="CB198" i="1"/>
  <c r="CB187" i="1"/>
  <c r="BY231" i="1"/>
  <c r="BX231" i="1"/>
  <c r="BW231" i="1"/>
  <c r="BV231" i="1"/>
  <c r="BU231" i="1"/>
  <c r="BT231" i="1"/>
  <c r="BS231" i="1"/>
  <c r="BR231" i="1"/>
  <c r="BQ231" i="1"/>
  <c r="BP231" i="1"/>
  <c r="BM231" i="1"/>
  <c r="BL231" i="1"/>
  <c r="BK231" i="1"/>
  <c r="BJ231" i="1"/>
  <c r="BI231" i="1"/>
  <c r="BH231" i="1"/>
  <c r="BG231" i="1"/>
  <c r="BF231" i="1"/>
  <c r="BE231" i="1"/>
  <c r="BD231" i="1"/>
  <c r="BC231" i="1"/>
  <c r="BB231" i="1"/>
  <c r="BA231" i="1"/>
  <c r="AZ231" i="1"/>
  <c r="AY231" i="1"/>
  <c r="AX231" i="1"/>
  <c r="AW231" i="1"/>
  <c r="AV231" i="1"/>
  <c r="AU231" i="1"/>
  <c r="AT231" i="1"/>
  <c r="AS231" i="1"/>
  <c r="AR231" i="1"/>
  <c r="AQ231" i="1"/>
  <c r="AP231" i="1"/>
  <c r="AO231" i="1"/>
  <c r="AN231" i="1"/>
  <c r="AM231" i="1"/>
  <c r="AL231" i="1"/>
  <c r="AK231" i="1"/>
  <c r="AJ231" i="1"/>
  <c r="AI231" i="1"/>
  <c r="AH231" i="1"/>
  <c r="AG231" i="1"/>
  <c r="AF231" i="1"/>
  <c r="AE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BY228" i="1"/>
  <c r="BX228" i="1"/>
  <c r="BW228" i="1"/>
  <c r="BV228" i="1"/>
  <c r="BU228" i="1"/>
  <c r="BT228" i="1"/>
  <c r="BS228" i="1"/>
  <c r="BR228" i="1"/>
  <c r="BQ228" i="1"/>
  <c r="BP228" i="1"/>
  <c r="BM228" i="1"/>
  <c r="BL228" i="1"/>
  <c r="BK228" i="1"/>
  <c r="BJ228" i="1"/>
  <c r="BI228" i="1"/>
  <c r="BH228" i="1"/>
  <c r="BG228" i="1"/>
  <c r="BF228" i="1"/>
  <c r="BE228" i="1"/>
  <c r="BD228" i="1"/>
  <c r="BC228" i="1"/>
  <c r="BB228" i="1"/>
  <c r="BA228" i="1"/>
  <c r="AZ228" i="1"/>
  <c r="AY228" i="1"/>
  <c r="AX228" i="1"/>
  <c r="AW228" i="1"/>
  <c r="AV228" i="1"/>
  <c r="AU228" i="1"/>
  <c r="AT228" i="1"/>
  <c r="AS228" i="1"/>
  <c r="AR228" i="1"/>
  <c r="AQ228" i="1"/>
  <c r="AP228" i="1"/>
  <c r="AO228" i="1"/>
  <c r="AN228" i="1"/>
  <c r="AM228" i="1"/>
  <c r="AL228" i="1"/>
  <c r="AK228" i="1"/>
  <c r="AJ228" i="1"/>
  <c r="AI228" i="1"/>
  <c r="AH228" i="1"/>
  <c r="AG228" i="1"/>
  <c r="AF228" i="1"/>
  <c r="AE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BY222" i="1"/>
  <c r="BX222" i="1"/>
  <c r="BW222" i="1"/>
  <c r="BV222" i="1"/>
  <c r="BU222" i="1"/>
  <c r="BT222" i="1"/>
  <c r="BS222" i="1"/>
  <c r="BR222" i="1"/>
  <c r="BQ222" i="1"/>
  <c r="BP222" i="1"/>
  <c r="BO222" i="1"/>
  <c r="BM222" i="1"/>
  <c r="BL222" i="1"/>
  <c r="BK222" i="1"/>
  <c r="BJ222" i="1"/>
  <c r="BI222" i="1"/>
  <c r="BH222" i="1"/>
  <c r="BG222" i="1"/>
  <c r="BF222" i="1"/>
  <c r="BE222" i="1"/>
  <c r="BD222" i="1"/>
  <c r="BC222" i="1"/>
  <c r="BB222" i="1"/>
  <c r="BA222" i="1"/>
  <c r="AZ222" i="1"/>
  <c r="AY222" i="1"/>
  <c r="AX222" i="1"/>
  <c r="AW222" i="1"/>
  <c r="AV222" i="1"/>
  <c r="AU222" i="1"/>
  <c r="AT222" i="1"/>
  <c r="AS222" i="1"/>
  <c r="AR222" i="1"/>
  <c r="AQ222" i="1"/>
  <c r="AP222" i="1"/>
  <c r="AO222" i="1"/>
  <c r="AN222" i="1"/>
  <c r="AM222" i="1"/>
  <c r="AL222" i="1"/>
  <c r="AK222" i="1"/>
  <c r="AJ222" i="1"/>
  <c r="AI222" i="1"/>
  <c r="AH222" i="1"/>
  <c r="AG222" i="1"/>
  <c r="AF222" i="1"/>
  <c r="AE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BY217" i="1"/>
  <c r="BX217" i="1"/>
  <c r="BW217" i="1"/>
  <c r="BV217" i="1"/>
  <c r="BU217" i="1"/>
  <c r="BT217" i="1"/>
  <c r="BS217" i="1"/>
  <c r="BR217" i="1"/>
  <c r="BQ217" i="1"/>
  <c r="BP217" i="1"/>
  <c r="BO217" i="1"/>
  <c r="BM217" i="1"/>
  <c r="BL217" i="1"/>
  <c r="BK217" i="1"/>
  <c r="BJ217" i="1"/>
  <c r="BI217" i="1"/>
  <c r="BH217" i="1"/>
  <c r="BG217" i="1"/>
  <c r="BF217" i="1"/>
  <c r="BE217" i="1"/>
  <c r="BD217" i="1"/>
  <c r="BC217" i="1"/>
  <c r="BB217" i="1"/>
  <c r="BA217" i="1"/>
  <c r="AZ217" i="1"/>
  <c r="AY217" i="1"/>
  <c r="AX217" i="1"/>
  <c r="AW217" i="1"/>
  <c r="AV217" i="1"/>
  <c r="AU217" i="1"/>
  <c r="AT217" i="1"/>
  <c r="AS217" i="1"/>
  <c r="AR217" i="1"/>
  <c r="AQ217" i="1"/>
  <c r="AP217" i="1"/>
  <c r="AO217" i="1"/>
  <c r="AN217" i="1"/>
  <c r="AM217" i="1"/>
  <c r="AL217" i="1"/>
  <c r="AK217" i="1"/>
  <c r="AJ217" i="1"/>
  <c r="AI217" i="1"/>
  <c r="AH217" i="1"/>
  <c r="AG217" i="1"/>
  <c r="AF217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Y213" i="1"/>
  <c r="BX213" i="1"/>
  <c r="BW213" i="1"/>
  <c r="BV213" i="1"/>
  <c r="BU213" i="1"/>
  <c r="BT213" i="1"/>
  <c r="BS213" i="1"/>
  <c r="BR213" i="1"/>
  <c r="BQ213" i="1"/>
  <c r="BP213" i="1"/>
  <c r="BO213" i="1"/>
  <c r="BM213" i="1"/>
  <c r="BL213" i="1"/>
  <c r="BK213" i="1"/>
  <c r="BJ213" i="1"/>
  <c r="BI213" i="1"/>
  <c r="BH213" i="1"/>
  <c r="BG213" i="1"/>
  <c r="BF213" i="1"/>
  <c r="BE213" i="1"/>
  <c r="BD213" i="1"/>
  <c r="BC213" i="1"/>
  <c r="BB213" i="1"/>
  <c r="BA213" i="1"/>
  <c r="AZ213" i="1"/>
  <c r="AY213" i="1"/>
  <c r="AX213" i="1"/>
  <c r="AW213" i="1"/>
  <c r="AV213" i="1"/>
  <c r="AU213" i="1"/>
  <c r="AT213" i="1"/>
  <c r="AS213" i="1"/>
  <c r="AR213" i="1"/>
  <c r="AQ213" i="1"/>
  <c r="AP213" i="1"/>
  <c r="AO213" i="1"/>
  <c r="AN213" i="1"/>
  <c r="AM213" i="1"/>
  <c r="AL213" i="1"/>
  <c r="AK213" i="1"/>
  <c r="AJ213" i="1"/>
  <c r="AI213" i="1"/>
  <c r="AH213" i="1"/>
  <c r="AG213" i="1"/>
  <c r="AF213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Y208" i="1"/>
  <c r="BX208" i="1"/>
  <c r="BW208" i="1"/>
  <c r="BV208" i="1"/>
  <c r="BU208" i="1"/>
  <c r="BT208" i="1"/>
  <c r="BS208" i="1"/>
  <c r="BR208" i="1"/>
  <c r="BQ208" i="1"/>
  <c r="BP208" i="1"/>
  <c r="BO208" i="1"/>
  <c r="BM208" i="1"/>
  <c r="BL208" i="1"/>
  <c r="BK208" i="1"/>
  <c r="BJ208" i="1"/>
  <c r="BI208" i="1"/>
  <c r="BH208" i="1"/>
  <c r="BG208" i="1"/>
  <c r="BF208" i="1"/>
  <c r="BE208" i="1"/>
  <c r="BD208" i="1"/>
  <c r="BC208" i="1"/>
  <c r="BB208" i="1"/>
  <c r="BA208" i="1"/>
  <c r="AZ208" i="1"/>
  <c r="AY208" i="1"/>
  <c r="AX208" i="1"/>
  <c r="AW208" i="1"/>
  <c r="AV208" i="1"/>
  <c r="AU208" i="1"/>
  <c r="AT208" i="1"/>
  <c r="AS208" i="1"/>
  <c r="AR208" i="1"/>
  <c r="AQ208" i="1"/>
  <c r="AP208" i="1"/>
  <c r="AO208" i="1"/>
  <c r="AN208" i="1"/>
  <c r="AM208" i="1"/>
  <c r="AL208" i="1"/>
  <c r="AK208" i="1"/>
  <c r="AJ208" i="1"/>
  <c r="AI208" i="1"/>
  <c r="AH208" i="1"/>
  <c r="AG208" i="1"/>
  <c r="AF208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Y203" i="1"/>
  <c r="BX203" i="1"/>
  <c r="BW203" i="1"/>
  <c r="BV203" i="1"/>
  <c r="BU203" i="1"/>
  <c r="BT203" i="1"/>
  <c r="BS203" i="1"/>
  <c r="BR203" i="1"/>
  <c r="BQ203" i="1"/>
  <c r="BP203" i="1"/>
  <c r="BO203" i="1"/>
  <c r="BM203" i="1"/>
  <c r="BL203" i="1"/>
  <c r="BK203" i="1"/>
  <c r="BJ203" i="1"/>
  <c r="BI203" i="1"/>
  <c r="BH203" i="1"/>
  <c r="BG203" i="1"/>
  <c r="BF203" i="1"/>
  <c r="BE203" i="1"/>
  <c r="BD203" i="1"/>
  <c r="BC203" i="1"/>
  <c r="BB203" i="1"/>
  <c r="BA203" i="1"/>
  <c r="AZ203" i="1"/>
  <c r="AY203" i="1"/>
  <c r="AX203" i="1"/>
  <c r="AW203" i="1"/>
  <c r="AV203" i="1"/>
  <c r="AU203" i="1"/>
  <c r="AT203" i="1"/>
  <c r="AS203" i="1"/>
  <c r="AR203" i="1"/>
  <c r="AQ203" i="1"/>
  <c r="AP203" i="1"/>
  <c r="AO203" i="1"/>
  <c r="AN203" i="1"/>
  <c r="AM203" i="1"/>
  <c r="AL203" i="1"/>
  <c r="AK203" i="1"/>
  <c r="AJ203" i="1"/>
  <c r="AI203" i="1"/>
  <c r="AH203" i="1"/>
  <c r="AG203" i="1"/>
  <c r="AF203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Y199" i="1"/>
  <c r="BX199" i="1"/>
  <c r="BW199" i="1"/>
  <c r="BV199" i="1"/>
  <c r="BU199" i="1"/>
  <c r="BT199" i="1"/>
  <c r="BS199" i="1"/>
  <c r="BR199" i="1"/>
  <c r="BQ199" i="1"/>
  <c r="BP199" i="1"/>
  <c r="BO199" i="1"/>
  <c r="BM199" i="1"/>
  <c r="BL199" i="1"/>
  <c r="BK199" i="1"/>
  <c r="BJ199" i="1"/>
  <c r="BI199" i="1"/>
  <c r="BH199" i="1"/>
  <c r="BG199" i="1"/>
  <c r="BF199" i="1"/>
  <c r="BE199" i="1"/>
  <c r="BD199" i="1"/>
  <c r="BC199" i="1"/>
  <c r="BB199" i="1"/>
  <c r="BA199" i="1"/>
  <c r="AZ199" i="1"/>
  <c r="AY199" i="1"/>
  <c r="AX199" i="1"/>
  <c r="AW199" i="1"/>
  <c r="AV199" i="1"/>
  <c r="AU199" i="1"/>
  <c r="AT199" i="1"/>
  <c r="AS199" i="1"/>
  <c r="AR199" i="1"/>
  <c r="AQ199" i="1"/>
  <c r="AP199" i="1"/>
  <c r="AO199" i="1"/>
  <c r="AN199" i="1"/>
  <c r="AM199" i="1"/>
  <c r="AL199" i="1"/>
  <c r="AL198" i="1" s="1"/>
  <c r="AK199" i="1"/>
  <c r="AJ199" i="1"/>
  <c r="AI199" i="1"/>
  <c r="AH199" i="1"/>
  <c r="AG199" i="1"/>
  <c r="AF199" i="1"/>
  <c r="AE199" i="1"/>
  <c r="AD199" i="1"/>
  <c r="AD198" i="1" s="1"/>
  <c r="AC199" i="1"/>
  <c r="AB199" i="1"/>
  <c r="AA199" i="1"/>
  <c r="Z199" i="1"/>
  <c r="Y199" i="1"/>
  <c r="X199" i="1"/>
  <c r="W199" i="1"/>
  <c r="V199" i="1"/>
  <c r="V198" i="1" s="1"/>
  <c r="U199" i="1"/>
  <c r="T199" i="1"/>
  <c r="S199" i="1"/>
  <c r="R199" i="1"/>
  <c r="Q199" i="1"/>
  <c r="P199" i="1"/>
  <c r="O199" i="1"/>
  <c r="N199" i="1"/>
  <c r="N198" i="1" s="1"/>
  <c r="M199" i="1"/>
  <c r="L199" i="1"/>
  <c r="K199" i="1"/>
  <c r="J199" i="1"/>
  <c r="I199" i="1"/>
  <c r="H199" i="1"/>
  <c r="G199" i="1"/>
  <c r="F199" i="1"/>
  <c r="F198" i="1" s="1"/>
  <c r="E199" i="1"/>
  <c r="D199" i="1"/>
  <c r="BY194" i="1"/>
  <c r="BX194" i="1"/>
  <c r="BW194" i="1"/>
  <c r="BW251" i="1" s="1"/>
  <c r="BV194" i="1"/>
  <c r="BU194" i="1"/>
  <c r="BT194" i="1"/>
  <c r="BT251" i="1" s="1"/>
  <c r="BS194" i="1"/>
  <c r="BR194" i="1"/>
  <c r="BQ194" i="1"/>
  <c r="BP194" i="1"/>
  <c r="BO194" i="1"/>
  <c r="BM194" i="1"/>
  <c r="BL194" i="1"/>
  <c r="BK194" i="1"/>
  <c r="BK251" i="1" s="1"/>
  <c r="BJ194" i="1"/>
  <c r="BI194" i="1"/>
  <c r="BH194" i="1"/>
  <c r="BG194" i="1"/>
  <c r="BF194" i="1"/>
  <c r="BF251" i="1" s="1"/>
  <c r="BE194" i="1"/>
  <c r="BD194" i="1"/>
  <c r="BC194" i="1"/>
  <c r="BC251" i="1" s="1"/>
  <c r="BB194" i="1"/>
  <c r="BA194" i="1"/>
  <c r="AZ194" i="1"/>
  <c r="AY194" i="1"/>
  <c r="AX194" i="1"/>
  <c r="AX251" i="1" s="1"/>
  <c r="AW194" i="1"/>
  <c r="AV194" i="1"/>
  <c r="AU194" i="1"/>
  <c r="AU251" i="1" s="1"/>
  <c r="AT194" i="1"/>
  <c r="AS194" i="1"/>
  <c r="AR194" i="1"/>
  <c r="AQ194" i="1"/>
  <c r="AP194" i="1"/>
  <c r="AP251" i="1" s="1"/>
  <c r="AO194" i="1"/>
  <c r="AN194" i="1"/>
  <c r="AM194" i="1"/>
  <c r="AM251" i="1" s="1"/>
  <c r="AL194" i="1"/>
  <c r="AK194" i="1"/>
  <c r="AJ194" i="1"/>
  <c r="AI194" i="1"/>
  <c r="AH194" i="1"/>
  <c r="AH251" i="1" s="1"/>
  <c r="AG194" i="1"/>
  <c r="AF194" i="1"/>
  <c r="AE194" i="1"/>
  <c r="AE251" i="1" s="1"/>
  <c r="AD194" i="1"/>
  <c r="AC194" i="1"/>
  <c r="AB194" i="1"/>
  <c r="AA194" i="1"/>
  <c r="Z194" i="1"/>
  <c r="Z251" i="1" s="1"/>
  <c r="Y194" i="1"/>
  <c r="X194" i="1"/>
  <c r="W194" i="1"/>
  <c r="W251" i="1" s="1"/>
  <c r="V194" i="1"/>
  <c r="U194" i="1"/>
  <c r="T194" i="1"/>
  <c r="S194" i="1"/>
  <c r="R194" i="1"/>
  <c r="R251" i="1" s="1"/>
  <c r="Q194" i="1"/>
  <c r="P194" i="1"/>
  <c r="O194" i="1"/>
  <c r="O251" i="1" s="1"/>
  <c r="N194" i="1"/>
  <c r="M194" i="1"/>
  <c r="L194" i="1"/>
  <c r="K194" i="1"/>
  <c r="J194" i="1"/>
  <c r="J251" i="1" s="1"/>
  <c r="I194" i="1"/>
  <c r="H194" i="1"/>
  <c r="G194" i="1"/>
  <c r="G251" i="1" s="1"/>
  <c r="F194" i="1"/>
  <c r="E194" i="1"/>
  <c r="D194" i="1"/>
  <c r="BY189" i="1"/>
  <c r="BX189" i="1"/>
  <c r="BW189" i="1"/>
  <c r="BV189" i="1"/>
  <c r="BU189" i="1"/>
  <c r="BT189" i="1"/>
  <c r="BS189" i="1"/>
  <c r="BR189" i="1"/>
  <c r="BQ189" i="1"/>
  <c r="BP189" i="1"/>
  <c r="BO189" i="1"/>
  <c r="BM189" i="1"/>
  <c r="BL189" i="1"/>
  <c r="BK189" i="1"/>
  <c r="BJ189" i="1"/>
  <c r="BI189" i="1"/>
  <c r="BH189" i="1"/>
  <c r="BG189" i="1"/>
  <c r="BF189" i="1"/>
  <c r="BE189" i="1"/>
  <c r="BD189" i="1"/>
  <c r="BC189" i="1"/>
  <c r="BB189" i="1"/>
  <c r="BA189" i="1"/>
  <c r="AZ189" i="1"/>
  <c r="AY189" i="1"/>
  <c r="AX189" i="1"/>
  <c r="AW189" i="1"/>
  <c r="AV189" i="1"/>
  <c r="AU189" i="1"/>
  <c r="AT189" i="1"/>
  <c r="AS189" i="1"/>
  <c r="AR189" i="1"/>
  <c r="AQ189" i="1"/>
  <c r="AP189" i="1"/>
  <c r="AO189" i="1"/>
  <c r="AN189" i="1"/>
  <c r="AM189" i="1"/>
  <c r="AL189" i="1"/>
  <c r="AK189" i="1"/>
  <c r="AJ189" i="1"/>
  <c r="AI189" i="1"/>
  <c r="AH189" i="1"/>
  <c r="AG189" i="1"/>
  <c r="AF189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Y181" i="1"/>
  <c r="BX181" i="1"/>
  <c r="BW181" i="1"/>
  <c r="BV181" i="1"/>
  <c r="BU181" i="1"/>
  <c r="BT181" i="1"/>
  <c r="BS181" i="1"/>
  <c r="BR181" i="1"/>
  <c r="BQ181" i="1"/>
  <c r="BP181" i="1"/>
  <c r="BO181" i="1"/>
  <c r="BM181" i="1"/>
  <c r="BL181" i="1"/>
  <c r="BK181" i="1"/>
  <c r="BJ181" i="1"/>
  <c r="BI181" i="1"/>
  <c r="BH181" i="1"/>
  <c r="BG181" i="1"/>
  <c r="BF181" i="1"/>
  <c r="BE181" i="1"/>
  <c r="BD181" i="1"/>
  <c r="BC181" i="1"/>
  <c r="BB181" i="1"/>
  <c r="BA181" i="1"/>
  <c r="AZ181" i="1"/>
  <c r="AY181" i="1"/>
  <c r="AX181" i="1"/>
  <c r="AW181" i="1"/>
  <c r="AV181" i="1"/>
  <c r="AU181" i="1"/>
  <c r="AT181" i="1"/>
  <c r="AS181" i="1"/>
  <c r="AR181" i="1"/>
  <c r="AQ181" i="1"/>
  <c r="AP181" i="1"/>
  <c r="AO181" i="1"/>
  <c r="AN181" i="1"/>
  <c r="AM181" i="1"/>
  <c r="AL181" i="1"/>
  <c r="AK181" i="1"/>
  <c r="AJ181" i="1"/>
  <c r="AI181" i="1"/>
  <c r="AH181" i="1"/>
  <c r="AG181" i="1"/>
  <c r="AF181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Y172" i="1"/>
  <c r="BX172" i="1"/>
  <c r="BW172" i="1"/>
  <c r="BV172" i="1"/>
  <c r="BU172" i="1"/>
  <c r="BT172" i="1"/>
  <c r="BS172" i="1"/>
  <c r="BR172" i="1"/>
  <c r="BQ172" i="1"/>
  <c r="BP172" i="1"/>
  <c r="BO172" i="1"/>
  <c r="BM172" i="1"/>
  <c r="BL172" i="1"/>
  <c r="BK172" i="1"/>
  <c r="BJ172" i="1"/>
  <c r="BI172" i="1"/>
  <c r="BH172" i="1"/>
  <c r="BG172" i="1"/>
  <c r="BF172" i="1"/>
  <c r="BE172" i="1"/>
  <c r="BD172" i="1"/>
  <c r="BC172" i="1"/>
  <c r="BB172" i="1"/>
  <c r="BA172" i="1"/>
  <c r="AZ172" i="1"/>
  <c r="AY172" i="1"/>
  <c r="AX172" i="1"/>
  <c r="AW172" i="1"/>
  <c r="AV172" i="1"/>
  <c r="AU172" i="1"/>
  <c r="AT172" i="1"/>
  <c r="AS172" i="1"/>
  <c r="AR172" i="1"/>
  <c r="AQ172" i="1"/>
  <c r="AP172" i="1"/>
  <c r="AO172" i="1"/>
  <c r="AN172" i="1"/>
  <c r="AM172" i="1"/>
  <c r="AL172" i="1"/>
  <c r="AK172" i="1"/>
  <c r="AJ172" i="1"/>
  <c r="AI172" i="1"/>
  <c r="AH172" i="1"/>
  <c r="AG172" i="1"/>
  <c r="AF172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Y126" i="1"/>
  <c r="BX126" i="1"/>
  <c r="BW126" i="1"/>
  <c r="BV126" i="1"/>
  <c r="BU126" i="1"/>
  <c r="BT126" i="1"/>
  <c r="BS126" i="1"/>
  <c r="BS89" i="1" s="1"/>
  <c r="BR126" i="1"/>
  <c r="BQ126" i="1"/>
  <c r="BP126" i="1"/>
  <c r="BO126" i="1"/>
  <c r="CO126" i="1" s="1"/>
  <c r="BM126" i="1"/>
  <c r="BL126" i="1"/>
  <c r="BK126" i="1"/>
  <c r="BJ126" i="1"/>
  <c r="BI126" i="1"/>
  <c r="BH126" i="1"/>
  <c r="BG126" i="1"/>
  <c r="BF126" i="1"/>
  <c r="BE126" i="1"/>
  <c r="BD126" i="1"/>
  <c r="BC126" i="1"/>
  <c r="BB126" i="1"/>
  <c r="BA126" i="1"/>
  <c r="AZ126" i="1"/>
  <c r="AY126" i="1"/>
  <c r="AX126" i="1"/>
  <c r="AX89" i="1" s="1"/>
  <c r="AW126" i="1"/>
  <c r="AV126" i="1"/>
  <c r="AU126" i="1"/>
  <c r="AT126" i="1"/>
  <c r="AS126" i="1"/>
  <c r="AR126" i="1"/>
  <c r="AQ126" i="1"/>
  <c r="AP126" i="1"/>
  <c r="AO126" i="1"/>
  <c r="AN126" i="1"/>
  <c r="AM126" i="1"/>
  <c r="AM89" i="1" s="1"/>
  <c r="AL126" i="1"/>
  <c r="AL89" i="1" s="1"/>
  <c r="AK126" i="1"/>
  <c r="AJ126" i="1"/>
  <c r="AI126" i="1"/>
  <c r="AI89" i="1" s="1"/>
  <c r="AH126" i="1"/>
  <c r="AH89" i="1" s="1"/>
  <c r="AG126" i="1"/>
  <c r="AF126" i="1"/>
  <c r="AE126" i="1"/>
  <c r="AD126" i="1"/>
  <c r="AC126" i="1"/>
  <c r="AB126" i="1"/>
  <c r="AA126" i="1"/>
  <c r="AA89" i="1" s="1"/>
  <c r="Z126" i="1"/>
  <c r="Y126" i="1"/>
  <c r="X126" i="1"/>
  <c r="W126" i="1"/>
  <c r="V126" i="1"/>
  <c r="V89" i="1" s="1"/>
  <c r="U126" i="1"/>
  <c r="T126" i="1"/>
  <c r="S126" i="1"/>
  <c r="R126" i="1"/>
  <c r="R89" i="1" s="1"/>
  <c r="Q126" i="1"/>
  <c r="P126" i="1"/>
  <c r="O126" i="1"/>
  <c r="O89" i="1" s="1"/>
  <c r="N126" i="1"/>
  <c r="M126" i="1"/>
  <c r="L126" i="1"/>
  <c r="L89" i="1" s="1"/>
  <c r="K126" i="1"/>
  <c r="K89" i="1" s="1"/>
  <c r="J126" i="1"/>
  <c r="I126" i="1"/>
  <c r="H126" i="1"/>
  <c r="G126" i="1"/>
  <c r="G89" i="1" s="1"/>
  <c r="F126" i="1"/>
  <c r="F89" i="1" s="1"/>
  <c r="E126" i="1"/>
  <c r="D126" i="1"/>
  <c r="D89" i="1" s="1"/>
  <c r="BZ181" i="1"/>
  <c r="BZ172" i="1"/>
  <c r="CA181" i="1" l="1"/>
  <c r="CA172" i="1"/>
  <c r="CA222" i="1"/>
  <c r="D251" i="1"/>
  <c r="L251" i="1"/>
  <c r="T251" i="1"/>
  <c r="AB251" i="1"/>
  <c r="AJ251" i="1"/>
  <c r="AR251" i="1"/>
  <c r="AZ251" i="1"/>
  <c r="BH251" i="1"/>
  <c r="BQ251" i="1"/>
  <c r="BY251" i="1"/>
  <c r="J249" i="1"/>
  <c r="BF249" i="1"/>
  <c r="BO251" i="1"/>
  <c r="H251" i="1"/>
  <c r="P251" i="1"/>
  <c r="X251" i="1"/>
  <c r="AF251" i="1"/>
  <c r="AN251" i="1"/>
  <c r="AV251" i="1"/>
  <c r="BD251" i="1"/>
  <c r="BL251" i="1"/>
  <c r="BU251" i="1"/>
  <c r="K249" i="1"/>
  <c r="BP249" i="1"/>
  <c r="BX249" i="1"/>
  <c r="I251" i="1"/>
  <c r="Q251" i="1"/>
  <c r="Y251" i="1"/>
  <c r="AG251" i="1"/>
  <c r="AO251" i="1"/>
  <c r="AW251" i="1"/>
  <c r="BE251" i="1"/>
  <c r="BM251" i="1"/>
  <c r="BV251" i="1"/>
  <c r="AD249" i="1"/>
  <c r="E251" i="1"/>
  <c r="M251" i="1"/>
  <c r="U251" i="1"/>
  <c r="AC251" i="1"/>
  <c r="AK251" i="1"/>
  <c r="AS251" i="1"/>
  <c r="BA251" i="1"/>
  <c r="BI251" i="1"/>
  <c r="BR251" i="1"/>
  <c r="H249" i="1"/>
  <c r="AV249" i="1"/>
  <c r="BU249" i="1"/>
  <c r="F251" i="1"/>
  <c r="N251" i="1"/>
  <c r="V251" i="1"/>
  <c r="AD251" i="1"/>
  <c r="AL251" i="1"/>
  <c r="AT251" i="1"/>
  <c r="BB251" i="1"/>
  <c r="BJ251" i="1"/>
  <c r="BS251" i="1"/>
  <c r="I249" i="1"/>
  <c r="Q249" i="1"/>
  <c r="AZ249" i="1"/>
  <c r="E249" i="1"/>
  <c r="M249" i="1"/>
  <c r="AR249" i="1"/>
  <c r="D249" i="1"/>
  <c r="K251" i="1"/>
  <c r="S251" i="1"/>
  <c r="AA251" i="1"/>
  <c r="AI251" i="1"/>
  <c r="AQ251" i="1"/>
  <c r="AY251" i="1"/>
  <c r="BG251" i="1"/>
  <c r="BP251" i="1"/>
  <c r="BX251" i="1"/>
  <c r="F249" i="1"/>
  <c r="N249" i="1"/>
  <c r="L249" i="1"/>
  <c r="BQ249" i="1"/>
  <c r="BY249" i="1"/>
  <c r="G249" i="1"/>
  <c r="O249" i="1"/>
  <c r="AE249" i="1"/>
  <c r="AM249" i="1"/>
  <c r="BT249" i="1"/>
  <c r="BE249" i="1"/>
  <c r="BM249" i="1"/>
  <c r="BH249" i="1"/>
  <c r="BI249" i="1"/>
  <c r="AW249" i="1"/>
  <c r="AP249" i="1"/>
  <c r="AX249" i="1"/>
  <c r="AS249" i="1"/>
  <c r="BA249" i="1"/>
  <c r="AG249" i="1"/>
  <c r="AO249" i="1"/>
  <c r="AH249" i="1"/>
  <c r="AL249" i="1"/>
  <c r="X249" i="1"/>
  <c r="Y249" i="1"/>
  <c r="T249" i="1"/>
  <c r="AB249" i="1"/>
  <c r="BV249" i="1"/>
  <c r="BW249" i="1"/>
  <c r="BR249" i="1"/>
  <c r="BS249" i="1"/>
  <c r="BG249" i="1"/>
  <c r="BB249" i="1"/>
  <c r="BJ249" i="1"/>
  <c r="BC249" i="1"/>
  <c r="BK249" i="1"/>
  <c r="BD249" i="1"/>
  <c r="BL249" i="1"/>
  <c r="AQ249" i="1"/>
  <c r="AY249" i="1"/>
  <c r="AT249" i="1"/>
  <c r="AU249" i="1"/>
  <c r="AI249" i="1"/>
  <c r="AJ249" i="1"/>
  <c r="AK249" i="1"/>
  <c r="AF249" i="1"/>
  <c r="AN249" i="1"/>
  <c r="R249" i="1"/>
  <c r="Z249" i="1"/>
  <c r="S249" i="1"/>
  <c r="AA249" i="1"/>
  <c r="AC249" i="1"/>
  <c r="V249" i="1"/>
  <c r="W249" i="1"/>
  <c r="U249" i="1"/>
  <c r="BO249" i="1"/>
  <c r="P249" i="1"/>
  <c r="CR181" i="1"/>
  <c r="CR172" i="1"/>
  <c r="J198" i="1"/>
  <c r="R198" i="1"/>
  <c r="Z198" i="1"/>
  <c r="AH198" i="1"/>
  <c r="CB268" i="1"/>
  <c r="AP198" i="1"/>
  <c r="AT198" i="1"/>
  <c r="AX198" i="1"/>
  <c r="BF198" i="1"/>
  <c r="BJ198" i="1"/>
  <c r="BS198" i="1"/>
  <c r="BW198" i="1"/>
  <c r="AE198" i="1"/>
  <c r="W187" i="1"/>
  <c r="AY187" i="1"/>
  <c r="F187" i="1"/>
  <c r="J187" i="1"/>
  <c r="N187" i="1"/>
  <c r="R187" i="1"/>
  <c r="V187" i="1"/>
  <c r="Z187" i="1"/>
  <c r="AD187" i="1"/>
  <c r="AH187" i="1"/>
  <c r="AL187" i="1"/>
  <c r="AP187" i="1"/>
  <c r="AT187" i="1"/>
  <c r="AX187" i="1"/>
  <c r="BF187" i="1"/>
  <c r="BJ187" i="1"/>
  <c r="BS187" i="1"/>
  <c r="BW187" i="1"/>
  <c r="BN213" i="1"/>
  <c r="BN231" i="1"/>
  <c r="BN181" i="1"/>
  <c r="BN126" i="1"/>
  <c r="BN199" i="1"/>
  <c r="BN172" i="1"/>
  <c r="BN189" i="1"/>
  <c r="BN203" i="1"/>
  <c r="BN222" i="1"/>
  <c r="BN217" i="1"/>
  <c r="BN194" i="1"/>
  <c r="D198" i="1"/>
  <c r="H198" i="1"/>
  <c r="L198" i="1"/>
  <c r="P198" i="1"/>
  <c r="T198" i="1"/>
  <c r="X198" i="1"/>
  <c r="AB198" i="1"/>
  <c r="AF198" i="1"/>
  <c r="AJ198" i="1"/>
  <c r="AN198" i="1"/>
  <c r="AR198" i="1"/>
  <c r="AV198" i="1"/>
  <c r="AZ198" i="1"/>
  <c r="BD198" i="1"/>
  <c r="BH198" i="1"/>
  <c r="BL198" i="1"/>
  <c r="BQ198" i="1"/>
  <c r="BU198" i="1"/>
  <c r="BY198" i="1"/>
  <c r="BN208" i="1"/>
  <c r="BN228" i="1"/>
  <c r="BG198" i="1"/>
  <c r="AB187" i="1"/>
  <c r="G187" i="1"/>
  <c r="K187" i="1"/>
  <c r="O187" i="1"/>
  <c r="S187" i="1"/>
  <c r="AA187" i="1"/>
  <c r="AE187" i="1"/>
  <c r="AI187" i="1"/>
  <c r="AM187" i="1"/>
  <c r="AQ187" i="1"/>
  <c r="AU187" i="1"/>
  <c r="BC187" i="1"/>
  <c r="BG187" i="1"/>
  <c r="BK187" i="1"/>
  <c r="AE89" i="1"/>
  <c r="AQ89" i="1"/>
  <c r="AU89" i="1"/>
  <c r="G198" i="1"/>
  <c r="AY198" i="1"/>
  <c r="BP187" i="1"/>
  <c r="BT187" i="1"/>
  <c r="BX187" i="1"/>
  <c r="U198" i="1"/>
  <c r="AK198" i="1"/>
  <c r="BO198" i="1"/>
  <c r="P187" i="1"/>
  <c r="T89" i="1"/>
  <c r="AB89" i="1"/>
  <c r="AJ89" i="1"/>
  <c r="AV89" i="1"/>
  <c r="AZ89" i="1"/>
  <c r="BH89" i="1"/>
  <c r="E198" i="1"/>
  <c r="BA198" i="1"/>
  <c r="BR198" i="1"/>
  <c r="BB198" i="1"/>
  <c r="BL187" i="1"/>
  <c r="S89" i="1"/>
  <c r="W89" i="1"/>
  <c r="AY89" i="1"/>
  <c r="BC89" i="1"/>
  <c r="BT89" i="1"/>
  <c r="BX89" i="1"/>
  <c r="BB187" i="1"/>
  <c r="BO187" i="1"/>
  <c r="K198" i="1"/>
  <c r="O198" i="1"/>
  <c r="S198" i="1"/>
  <c r="W198" i="1"/>
  <c r="AA198" i="1"/>
  <c r="AI198" i="1"/>
  <c r="AM198" i="1"/>
  <c r="AQ198" i="1"/>
  <c r="AU198" i="1"/>
  <c r="BC198" i="1"/>
  <c r="BK198" i="1"/>
  <c r="BP198" i="1"/>
  <c r="BT198" i="1"/>
  <c r="BX198" i="1"/>
  <c r="BU89" i="1"/>
  <c r="BQ89" i="1"/>
  <c r="BP89" i="1"/>
  <c r="BO89" i="1"/>
  <c r="CO89" i="1" s="1"/>
  <c r="BK89" i="1"/>
  <c r="BG89" i="1"/>
  <c r="BB89" i="1"/>
  <c r="H89" i="1"/>
  <c r="X89" i="1"/>
  <c r="AF89" i="1"/>
  <c r="AN89" i="1"/>
  <c r="AR89" i="1"/>
  <c r="BD89" i="1"/>
  <c r="BL89" i="1"/>
  <c r="BY89" i="1"/>
  <c r="E187" i="1"/>
  <c r="U187" i="1"/>
  <c r="AK187" i="1"/>
  <c r="BA187" i="1"/>
  <c r="BR187" i="1"/>
  <c r="H187" i="1"/>
  <c r="AJ187" i="1"/>
  <c r="AR187" i="1"/>
  <c r="AZ187" i="1"/>
  <c r="BD187" i="1"/>
  <c r="BU187" i="1"/>
  <c r="J89" i="1"/>
  <c r="N89" i="1"/>
  <c r="Z89" i="1"/>
  <c r="AD89" i="1"/>
  <c r="AP89" i="1"/>
  <c r="AT89" i="1"/>
  <c r="BF89" i="1"/>
  <c r="BJ89" i="1"/>
  <c r="BW89" i="1"/>
  <c r="D187" i="1"/>
  <c r="L187" i="1"/>
  <c r="T187" i="1"/>
  <c r="X187" i="1"/>
  <c r="AF187" i="1"/>
  <c r="AN187" i="1"/>
  <c r="AV187" i="1"/>
  <c r="BH187" i="1"/>
  <c r="BQ187" i="1"/>
  <c r="BY187" i="1"/>
  <c r="I187" i="1"/>
  <c r="M187" i="1"/>
  <c r="Q187" i="1"/>
  <c r="Y187" i="1"/>
  <c r="AC187" i="1"/>
  <c r="AG187" i="1"/>
  <c r="AO187" i="1"/>
  <c r="AS187" i="1"/>
  <c r="AW187" i="1"/>
  <c r="BE187" i="1"/>
  <c r="BI187" i="1"/>
  <c r="BM187" i="1"/>
  <c r="BV187" i="1"/>
  <c r="I198" i="1"/>
  <c r="M198" i="1"/>
  <c r="Q198" i="1"/>
  <c r="Y198" i="1"/>
  <c r="AC198" i="1"/>
  <c r="AG198" i="1"/>
  <c r="AO198" i="1"/>
  <c r="AS198" i="1"/>
  <c r="AW198" i="1"/>
  <c r="BE198" i="1"/>
  <c r="BI198" i="1"/>
  <c r="BM198" i="1"/>
  <c r="BV198" i="1"/>
  <c r="E89" i="1"/>
  <c r="I89" i="1"/>
  <c r="M89" i="1"/>
  <c r="Q89" i="1"/>
  <c r="U89" i="1"/>
  <c r="Y89" i="1"/>
  <c r="AG89" i="1"/>
  <c r="AK89" i="1"/>
  <c r="AO89" i="1"/>
  <c r="AS89" i="1"/>
  <c r="AW89" i="1"/>
  <c r="BA89" i="1"/>
  <c r="BE89" i="1"/>
  <c r="BI89" i="1"/>
  <c r="BM89" i="1"/>
  <c r="BR89" i="1"/>
  <c r="BV89" i="1"/>
  <c r="BZ217" i="1"/>
  <c r="CA217" i="1" s="1"/>
  <c r="BZ222" i="1"/>
  <c r="CR222" i="1" s="1"/>
  <c r="CR223" i="1"/>
  <c r="CR217" i="1" l="1"/>
  <c r="BN251" i="1"/>
  <c r="BN249" i="1"/>
  <c r="BN198" i="1"/>
  <c r="BN187" i="1"/>
  <c r="BN89" i="1"/>
  <c r="BZ230" i="1"/>
  <c r="BZ231" i="1" l="1"/>
  <c r="BZ228" i="1"/>
  <c r="CR228" i="1" l="1"/>
  <c r="CA228" i="1"/>
  <c r="CR231" i="1"/>
  <c r="CA231" i="1"/>
  <c r="CR232" i="1"/>
  <c r="CR224" i="1"/>
  <c r="CR221" i="1"/>
  <c r="CR219" i="1"/>
  <c r="CR230" i="1"/>
  <c r="BZ203" i="1" l="1"/>
  <c r="BZ199" i="1"/>
  <c r="BZ194" i="1"/>
  <c r="BZ189" i="1"/>
  <c r="CA189" i="1" s="1"/>
  <c r="CA194" i="1" l="1"/>
  <c r="CA199" i="1"/>
  <c r="CA249" i="1" s="1"/>
  <c r="CA203" i="1"/>
  <c r="BZ249" i="1"/>
  <c r="BZ251" i="1"/>
  <c r="BZ213" i="1"/>
  <c r="BZ208" i="1"/>
  <c r="BZ198" i="1"/>
  <c r="BZ187" i="1"/>
  <c r="BZ166" i="1"/>
  <c r="BY52" i="1"/>
  <c r="BY168" i="1" s="1"/>
  <c r="BX52" i="1"/>
  <c r="BX168" i="1" s="1"/>
  <c r="BW52" i="1"/>
  <c r="BW168" i="1" s="1"/>
  <c r="BV52" i="1"/>
  <c r="BV168" i="1" s="1"/>
  <c r="BU52" i="1"/>
  <c r="BU168" i="1" s="1"/>
  <c r="BT52" i="1"/>
  <c r="BT168" i="1" s="1"/>
  <c r="BS52" i="1"/>
  <c r="BS168" i="1" s="1"/>
  <c r="BR52" i="1"/>
  <c r="BR168" i="1" s="1"/>
  <c r="BQ52" i="1"/>
  <c r="BQ168" i="1" s="1"/>
  <c r="BP52" i="1"/>
  <c r="BP168" i="1" s="1"/>
  <c r="BO52" i="1"/>
  <c r="CO52" i="1" s="1"/>
  <c r="BM52" i="1"/>
  <c r="BM168" i="1" s="1"/>
  <c r="BL52" i="1"/>
  <c r="BL168" i="1" s="1"/>
  <c r="BK52" i="1"/>
  <c r="BK168" i="1" s="1"/>
  <c r="BJ52" i="1"/>
  <c r="BJ168" i="1" s="1"/>
  <c r="BI52" i="1"/>
  <c r="BI168" i="1" s="1"/>
  <c r="BH52" i="1"/>
  <c r="BH168" i="1" s="1"/>
  <c r="BG52" i="1"/>
  <c r="BG168" i="1" s="1"/>
  <c r="BF52" i="1"/>
  <c r="BF168" i="1" s="1"/>
  <c r="BE52" i="1"/>
  <c r="BE168" i="1" s="1"/>
  <c r="BD52" i="1"/>
  <c r="BD168" i="1" s="1"/>
  <c r="BC52" i="1"/>
  <c r="BC168" i="1" s="1"/>
  <c r="BB52" i="1"/>
  <c r="BA52" i="1"/>
  <c r="BA168" i="1" s="1"/>
  <c r="AZ52" i="1"/>
  <c r="AZ168" i="1" s="1"/>
  <c r="AY52" i="1"/>
  <c r="AY168" i="1" s="1"/>
  <c r="AX52" i="1"/>
  <c r="AX168" i="1" s="1"/>
  <c r="AW52" i="1"/>
  <c r="AW168" i="1" s="1"/>
  <c r="AV52" i="1"/>
  <c r="AV168" i="1" s="1"/>
  <c r="AU52" i="1"/>
  <c r="AU168" i="1" s="1"/>
  <c r="AT52" i="1"/>
  <c r="AT168" i="1" s="1"/>
  <c r="AS52" i="1"/>
  <c r="AS168" i="1" s="1"/>
  <c r="AR52" i="1"/>
  <c r="AR168" i="1" s="1"/>
  <c r="AQ52" i="1"/>
  <c r="AQ168" i="1" s="1"/>
  <c r="AP52" i="1"/>
  <c r="AP168" i="1" s="1"/>
  <c r="AO52" i="1"/>
  <c r="AO168" i="1" s="1"/>
  <c r="AN52" i="1"/>
  <c r="AN168" i="1" s="1"/>
  <c r="AM52" i="1"/>
  <c r="AM168" i="1" s="1"/>
  <c r="AL52" i="1"/>
  <c r="AL168" i="1" s="1"/>
  <c r="AK52" i="1"/>
  <c r="AK168" i="1" s="1"/>
  <c r="AJ52" i="1"/>
  <c r="AJ168" i="1" s="1"/>
  <c r="AI52" i="1"/>
  <c r="AI168" i="1" s="1"/>
  <c r="AH52" i="1"/>
  <c r="AH168" i="1" s="1"/>
  <c r="AG52" i="1"/>
  <c r="AG168" i="1" s="1"/>
  <c r="AF52" i="1"/>
  <c r="AF168" i="1" s="1"/>
  <c r="AE52" i="1"/>
  <c r="AE168" i="1" s="1"/>
  <c r="AD52" i="1"/>
  <c r="AD168" i="1" s="1"/>
  <c r="AC52" i="1"/>
  <c r="AC168" i="1" s="1"/>
  <c r="AB52" i="1"/>
  <c r="AB168" i="1" s="1"/>
  <c r="AA52" i="1"/>
  <c r="AA168" i="1" s="1"/>
  <c r="Z52" i="1"/>
  <c r="Z168" i="1" s="1"/>
  <c r="Y52" i="1"/>
  <c r="Y168" i="1" s="1"/>
  <c r="X52" i="1"/>
  <c r="X168" i="1" s="1"/>
  <c r="W52" i="1"/>
  <c r="W168" i="1" s="1"/>
  <c r="V52" i="1"/>
  <c r="V168" i="1" s="1"/>
  <c r="U52" i="1"/>
  <c r="U168" i="1" s="1"/>
  <c r="T52" i="1"/>
  <c r="T168" i="1" s="1"/>
  <c r="S52" i="1"/>
  <c r="S168" i="1" s="1"/>
  <c r="R52" i="1"/>
  <c r="R168" i="1" s="1"/>
  <c r="Q52" i="1"/>
  <c r="Q168" i="1" s="1"/>
  <c r="P52" i="1"/>
  <c r="P168" i="1" s="1"/>
  <c r="O52" i="1"/>
  <c r="O168" i="1" s="1"/>
  <c r="N52" i="1"/>
  <c r="N168" i="1" s="1"/>
  <c r="M52" i="1"/>
  <c r="M168" i="1" s="1"/>
  <c r="L52" i="1"/>
  <c r="L168" i="1" s="1"/>
  <c r="K52" i="1"/>
  <c r="K168" i="1" s="1"/>
  <c r="J52" i="1"/>
  <c r="J168" i="1" s="1"/>
  <c r="I52" i="1"/>
  <c r="I168" i="1" s="1"/>
  <c r="H52" i="1"/>
  <c r="H168" i="1" s="1"/>
  <c r="G52" i="1"/>
  <c r="G168" i="1" s="1"/>
  <c r="F52" i="1"/>
  <c r="F168" i="1" s="1"/>
  <c r="E52" i="1"/>
  <c r="E168" i="1" s="1"/>
  <c r="D52" i="1"/>
  <c r="D168" i="1" s="1"/>
  <c r="BZ52" i="1"/>
  <c r="BZ126" i="1"/>
  <c r="CR187" i="1" l="1"/>
  <c r="CA187" i="1"/>
  <c r="CR198" i="1"/>
  <c r="CA198" i="1"/>
  <c r="CR213" i="1"/>
  <c r="CA213" i="1"/>
  <c r="CA126" i="1"/>
  <c r="CA52" i="1"/>
  <c r="CA251" i="1"/>
  <c r="CR208" i="1"/>
  <c r="CA208" i="1"/>
  <c r="BN52" i="1"/>
  <c r="BN168" i="1" s="1"/>
  <c r="BO168" i="1"/>
  <c r="BB168" i="1"/>
  <c r="E166" i="1"/>
  <c r="E13" i="1"/>
  <c r="I166" i="1"/>
  <c r="I13" i="1"/>
  <c r="M166" i="1"/>
  <c r="M13" i="1"/>
  <c r="R13" i="1"/>
  <c r="R166" i="1"/>
  <c r="V166" i="1"/>
  <c r="V13" i="1"/>
  <c r="Z13" i="1"/>
  <c r="Z166" i="1"/>
  <c r="AE13" i="1"/>
  <c r="AE166" i="1"/>
  <c r="AI166" i="1"/>
  <c r="AI13" i="1"/>
  <c r="AM166" i="1"/>
  <c r="AM13" i="1"/>
  <c r="AQ166" i="1"/>
  <c r="AQ13" i="1"/>
  <c r="AU13" i="1"/>
  <c r="AU166" i="1"/>
  <c r="BP166" i="1"/>
  <c r="BP13" i="1"/>
  <c r="BP268" i="1" s="1"/>
  <c r="BX13" i="1"/>
  <c r="BX268" i="1" s="1"/>
  <c r="BX166" i="1"/>
  <c r="F166" i="1"/>
  <c r="F13" i="1"/>
  <c r="N166" i="1"/>
  <c r="N13" i="1"/>
  <c r="W166" i="1"/>
  <c r="W13" i="1"/>
  <c r="AF166" i="1"/>
  <c r="AF13" i="1"/>
  <c r="AN13" i="1"/>
  <c r="AN166" i="1"/>
  <c r="AV13" i="1"/>
  <c r="AV166" i="1"/>
  <c r="BD166" i="1"/>
  <c r="BD13" i="1"/>
  <c r="BL166" i="1"/>
  <c r="BL13" i="1"/>
  <c r="BY13" i="1"/>
  <c r="BY268" i="1" s="1"/>
  <c r="BY166" i="1"/>
  <c r="G166" i="1"/>
  <c r="G13" i="1"/>
  <c r="K166" i="1"/>
  <c r="K13" i="1"/>
  <c r="O13" i="1"/>
  <c r="O166" i="1"/>
  <c r="T13" i="1"/>
  <c r="T166" i="1"/>
  <c r="X13" i="1"/>
  <c r="X166" i="1"/>
  <c r="AB13" i="1"/>
  <c r="AB166" i="1"/>
  <c r="AG166" i="1"/>
  <c r="AG13" i="1"/>
  <c r="AK166" i="1"/>
  <c r="AK13" i="1"/>
  <c r="AO166" i="1"/>
  <c r="AO13" i="1"/>
  <c r="AS166" i="1"/>
  <c r="AS13" i="1"/>
  <c r="AW166" i="1"/>
  <c r="AW13" i="1"/>
  <c r="BA166" i="1"/>
  <c r="BA13" i="1"/>
  <c r="BE166" i="1"/>
  <c r="BE13" i="1"/>
  <c r="BI166" i="1"/>
  <c r="BI13" i="1"/>
  <c r="BM166" i="1"/>
  <c r="BM13" i="1"/>
  <c r="BR166" i="1"/>
  <c r="BR13" i="1"/>
  <c r="BR268" i="1" s="1"/>
  <c r="BV166" i="1"/>
  <c r="BV13" i="1"/>
  <c r="BV268" i="1" s="1"/>
  <c r="AY166" i="1"/>
  <c r="AY13" i="1"/>
  <c r="BC13" i="1"/>
  <c r="BC166" i="1"/>
  <c r="BG166" i="1"/>
  <c r="BG13" i="1"/>
  <c r="BK13" i="1"/>
  <c r="BK166" i="1"/>
  <c r="BT166" i="1"/>
  <c r="BT13" i="1"/>
  <c r="BT268" i="1" s="1"/>
  <c r="J13" i="1"/>
  <c r="J166" i="1"/>
  <c r="S166" i="1"/>
  <c r="S13" i="1"/>
  <c r="AA166" i="1"/>
  <c r="AA13" i="1"/>
  <c r="AJ13" i="1"/>
  <c r="AJ166" i="1"/>
  <c r="AR13" i="1"/>
  <c r="AR166" i="1"/>
  <c r="AZ13" i="1"/>
  <c r="AZ166" i="1"/>
  <c r="BH13" i="1"/>
  <c r="BH166" i="1"/>
  <c r="BQ13" i="1"/>
  <c r="BQ268" i="1" s="1"/>
  <c r="BQ166" i="1"/>
  <c r="BU166" i="1"/>
  <c r="BU13" i="1"/>
  <c r="BU268" i="1" s="1"/>
  <c r="D13" i="1"/>
  <c r="D166" i="1"/>
  <c r="H13" i="1"/>
  <c r="H166" i="1"/>
  <c r="L13" i="1"/>
  <c r="L166" i="1"/>
  <c r="Q166" i="1"/>
  <c r="Q13" i="1"/>
  <c r="U166" i="1"/>
  <c r="U13" i="1"/>
  <c r="Y166" i="1"/>
  <c r="Y13" i="1"/>
  <c r="AD166" i="1"/>
  <c r="AD13" i="1"/>
  <c r="AH166" i="1"/>
  <c r="AH13" i="1"/>
  <c r="AL166" i="1"/>
  <c r="AL13" i="1"/>
  <c r="AP166" i="1"/>
  <c r="AP13" i="1"/>
  <c r="AT166" i="1"/>
  <c r="AT13" i="1"/>
  <c r="AX166" i="1"/>
  <c r="AX13" i="1"/>
  <c r="BB166" i="1"/>
  <c r="BB13" i="1"/>
  <c r="BF166" i="1"/>
  <c r="BF13" i="1"/>
  <c r="BJ166" i="1"/>
  <c r="BJ13" i="1"/>
  <c r="BO13" i="1"/>
  <c r="CO13" i="1" s="1"/>
  <c r="BO166" i="1"/>
  <c r="BS166" i="1"/>
  <c r="BS13" i="1"/>
  <c r="BS268" i="1" s="1"/>
  <c r="BW13" i="1"/>
  <c r="BW268" i="1" s="1"/>
  <c r="BW166" i="1"/>
  <c r="BZ168" i="1"/>
  <c r="BZ89" i="1"/>
  <c r="BZ13" i="1"/>
  <c r="BZ268" i="1" s="1"/>
  <c r="CA13" i="1" l="1"/>
  <c r="CA268" i="1" s="1"/>
  <c r="CR89" i="1"/>
  <c r="CA89" i="1"/>
  <c r="CA168" i="1"/>
  <c r="CR13" i="1"/>
  <c r="BO268" i="1"/>
  <c r="BN13" i="1"/>
  <c r="AC91" i="1"/>
  <c r="AC92" i="1"/>
  <c r="AC93" i="1"/>
  <c r="AC94" i="1"/>
  <c r="AC95" i="1"/>
  <c r="AC96" i="1"/>
  <c r="AC98" i="1"/>
  <c r="AC102" i="1"/>
  <c r="AC103" i="1"/>
  <c r="AC97" i="1"/>
  <c r="AC118" i="1"/>
  <c r="AC119" i="1"/>
  <c r="AC120" i="1"/>
  <c r="AC121" i="1"/>
  <c r="AC105" i="1"/>
  <c r="AC107" i="1"/>
  <c r="AC106" i="1"/>
  <c r="AC109" i="1"/>
  <c r="P92" i="1"/>
  <c r="P93" i="1"/>
  <c r="P94" i="1"/>
  <c r="P95" i="1"/>
  <c r="P96" i="1"/>
  <c r="P98" i="1"/>
  <c r="P102" i="1"/>
  <c r="P103" i="1"/>
  <c r="P97" i="1"/>
  <c r="P118" i="1"/>
  <c r="P119" i="1"/>
  <c r="P120" i="1"/>
  <c r="P121" i="1"/>
  <c r="P105" i="1"/>
  <c r="P107" i="1"/>
  <c r="P106" i="1"/>
  <c r="P109" i="1"/>
  <c r="P91" i="1"/>
  <c r="AC34" i="1"/>
  <c r="AC31" i="1"/>
  <c r="AC32" i="1"/>
  <c r="AC30" i="1"/>
  <c r="AC46" i="1"/>
  <c r="AC45" i="1"/>
  <c r="AC44" i="1"/>
  <c r="AC43" i="1"/>
  <c r="AC22" i="1"/>
  <c r="AC28" i="1"/>
  <c r="AC21" i="1"/>
  <c r="AC20" i="1"/>
  <c r="AC19" i="1"/>
  <c r="AC18" i="1"/>
  <c r="AC17" i="1"/>
  <c r="AC16" i="1"/>
  <c r="P17" i="1"/>
  <c r="P18" i="1"/>
  <c r="P19" i="1"/>
  <c r="P20" i="1"/>
  <c r="P21" i="1"/>
  <c r="P27" i="1"/>
  <c r="P28" i="1"/>
  <c r="P22" i="1"/>
  <c r="P43" i="1"/>
  <c r="P44" i="1"/>
  <c r="P45" i="1"/>
  <c r="P46" i="1"/>
  <c r="P30" i="1"/>
  <c r="P32" i="1"/>
  <c r="P31" i="1"/>
  <c r="P34" i="1"/>
  <c r="P16" i="1"/>
  <c r="AC15" i="1" l="1"/>
  <c r="AC90" i="1"/>
  <c r="AC89" i="1" s="1"/>
  <c r="P90" i="1"/>
  <c r="P89" i="1" s="1"/>
  <c r="P15" i="1"/>
  <c r="AC166" i="1" l="1"/>
  <c r="AC13" i="1"/>
  <c r="P166" i="1"/>
  <c r="P13" i="1"/>
  <c r="CR215" i="1" l="1"/>
  <c r="CR214" i="1"/>
  <c r="CR212" i="1"/>
  <c r="CR210" i="1"/>
  <c r="CR206" i="1"/>
  <c r="CR205" i="1"/>
  <c r="CR204" i="1"/>
  <c r="CR203" i="1"/>
  <c r="CR202" i="1"/>
  <c r="CR201" i="1"/>
  <c r="CR200" i="1"/>
  <c r="CR199" i="1"/>
  <c r="CR197" i="1"/>
  <c r="CR196" i="1"/>
  <c r="CR195" i="1"/>
  <c r="CR194" i="1"/>
  <c r="CR192" i="1"/>
  <c r="CR191" i="1"/>
  <c r="CR190" i="1"/>
  <c r="CR189" i="1"/>
  <c r="CR174" i="1" l="1"/>
  <c r="CR178" i="1"/>
  <c r="CR183" i="1"/>
  <c r="CR176" i="1"/>
  <c r="CR182" i="1"/>
  <c r="CR184" i="1"/>
  <c r="CR91" i="1" l="1"/>
  <c r="CR92" i="1"/>
  <c r="CR93" i="1"/>
  <c r="CR94" i="1"/>
  <c r="CR95" i="1"/>
  <c r="CR103" i="1"/>
  <c r="CR109" i="1"/>
  <c r="CR118" i="1"/>
  <c r="CR127" i="1"/>
  <c r="CR128" i="1"/>
  <c r="CR129" i="1"/>
  <c r="CR140" i="1"/>
  <c r="CR55" i="1"/>
  <c r="CR54" i="1"/>
  <c r="CR53" i="1"/>
  <c r="CR90" i="1" l="1"/>
  <c r="CR52" i="1"/>
  <c r="CR126" i="1"/>
  <c r="CR66" i="1"/>
  <c r="CR15" i="1"/>
  <c r="CR34" i="1"/>
  <c r="CR19" i="1"/>
  <c r="CR17" i="1"/>
  <c r="CR43" i="1"/>
  <c r="CR28" i="1"/>
  <c r="CR20" i="1"/>
  <c r="CR18" i="1"/>
  <c r="CR16" i="1"/>
</calcChain>
</file>

<file path=xl/comments1.xml><?xml version="1.0" encoding="utf-8"?>
<comments xmlns="http://schemas.openxmlformats.org/spreadsheetml/2006/main">
  <authors>
    <author>Llanos Marcos</author>
  </authors>
  <commentList>
    <comment ref="BE16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6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6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6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6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6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188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188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<sst xmlns="http://schemas.openxmlformats.org/spreadsheetml/2006/main" count="692" uniqueCount="211">
  <si>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</si>
  <si>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</si>
  <si>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</si>
  <si>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</si>
  <si>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</si>
  <si>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</si>
  <si>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</si>
  <si>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</si>
  <si>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</si>
  <si>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</si>
  <si>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</si>
  <si>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</si>
  <si>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</si>
  <si>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</si>
  <si>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</si>
  <si>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</si>
  <si>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</si>
  <si>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</si>
  <si>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</si>
  <si>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</si>
  <si>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</si>
  <si>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</si>
  <si>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</si>
  <si>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</si>
  <si>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</si>
  <si>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</si>
  <si>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</si>
  <si>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</si>
  <si>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</si>
  <si>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</si>
  <si>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</si>
  <si>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</si>
  <si>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</si>
  <si>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</si>
  <si>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</si>
  <si>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</si>
  <si>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</si>
  <si>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</si>
  <si>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</si>
  <si>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</si>
  <si>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</si>
  <si>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</si>
  <si>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</si>
  <si>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</si>
  <si>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</si>
  <si>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</si>
  <si>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</si>
  <si>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</si>
  <si>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</si>
  <si>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</si>
  <si>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</si>
  <si>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</si>
  <si>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</si>
  <si>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</si>
  <si>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</si>
  <si>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</si>
  <si>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</si>
  <si>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</si>
  <si>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</si>
  <si>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</si>
  <si>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</si>
  <si>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</si>
  <si>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</si>
  <si>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</si>
  <si>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</si>
  <si>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</si>
  <si>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</si>
  <si>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</si>
  <si>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</si>
  <si>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</si>
  <si>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</si>
  <si>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</si>
  <si>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</si>
  <si>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</si>
  <si>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</si>
  <si>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</si>
  <si>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</si>
  <si>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</si>
  <si>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</si>
  <si>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</si>
  <si>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</si>
  <si>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</si>
  <si>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</si>
  <si>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</si>
  <si>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</si>
  <si>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</si>
  <si>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</si>
  <si>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</si>
  <si>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</si>
  <si>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</si>
  <si>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</si>
  <si>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</si>
  <si>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</si>
  <si>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</si>
  <si>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</si>
  <si>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</si>
  <si>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</si>
  <si>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</si>
  <si>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</si>
  <si>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</si>
  <si>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</si>
  <si>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</si>
  <si>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</si>
  <si>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</si>
  <si>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</si>
  <si>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</si>
  <si>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</si>
  <si>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</si>
  <si>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</si>
  <si>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</si>
  <si>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</si>
  <si>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</si>
  <si>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</si>
  <si>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</si>
  <si>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</si>
  <si>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</si>
  <si>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</si>
  <si>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</si>
  <si>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</si>
  <si>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</si>
  <si>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</si>
  <si>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</si>
  <si>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</si>
  <si>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</si>
  <si>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</si>
  <si>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</si>
  <si>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</si>
  <si>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</si>
  <si>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</si>
  <si>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</si>
  <si>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</si>
  <si>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</si>
  <si>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</si>
  <si>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</si>
  <si>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</si>
  <si>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</si>
  <si>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</si>
  <si>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</si>
  <si>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</si>
  <si>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</si>
  <si>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</si>
  <si>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</si>
  <si>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</si>
  <si>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</si>
  <si>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</si>
  <si>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</si>
  <si>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</si>
  <si>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</si>
  <si>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</si>
  <si>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</si>
  <si>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</si>
  <si>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</si>
  <si>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</si>
  <si>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</si>
  <si>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</si>
  <si>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</si>
  <si>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</si>
  <si>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</si>
  <si>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</si>
  <si>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</si>
  <si>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</si>
  <si>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</si>
  <si>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</si>
  <si>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</si>
  <si>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</si>
  <si>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</si>
  <si>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</si>
  <si>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</si>
  <si>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</si>
  <si>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</si>
  <si>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</si>
  <si>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</si>
  <si>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</si>
  <si>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</si>
  <si>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</si>
  <si>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</si>
  <si>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</si>
  <si>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</si>
  <si>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</si>
  <si>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</si>
  <si>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Recuperqación activos recibidos bancos en liquidqación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</si>
  <si>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</si>
  <si>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</si>
  <si>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</si>
  <si>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</si>
  <si>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</si>
  <si>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</si>
  <si>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</si>
  <si>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</si>
  <si>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</si>
  <si>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Recuperación activos recibidos bancos en liquidqación</t>
  </si>
  <si>
    <t>1. Sistema de Pagos de Alto Valor (SIPAV-LIP)(1)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</si>
  <si>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</si>
  <si>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</si>
  <si>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</si>
  <si>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</si>
  <si>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</si>
  <si>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</si>
  <si>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6. Billetera Movil (4)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</si>
  <si>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</si>
  <si>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</si>
  <si>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</si>
  <si>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</si>
  <si>
    <t>Total 2014</t>
  </si>
  <si>
    <t>16/15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</si>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</sst>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65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3" fontId="25" fillId="2" borderId="8" xfId="159" applyNumberFormat="1" applyFont="1" applyFill="1" applyBorder="1" applyAlignment="1">
      <alignment horizontal="right"/>
    </xf>
    <xf numFmtId="3" fontId="25" fillId="2" borderId="2" xfId="159" applyNumberFormat="1" applyFont="1" applyFill="1" applyBorder="1" applyAlignment="1">
      <alignment horizontal="right"/>
    </xf>
    <xf numFmtId="3" fontId="25" fillId="2" borderId="9" xfId="159" applyNumberFormat="1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3" fontId="48" fillId="2" borderId="8" xfId="0" applyNumberFormat="1" applyFont="1" applyFill="1" applyBorder="1" applyAlignment="1"/>
    <xf numFmtId="3" fontId="48" fillId="2" borderId="10" xfId="0" applyNumberFormat="1" applyFont="1" applyFill="1" applyBorder="1" applyAlignment="1"/>
    <xf numFmtId="3" fontId="48" fillId="0" borderId="10" xfId="0" applyNumberFormat="1" applyFont="1" applyFill="1" applyBorder="1" applyAlignment="1"/>
    <xf numFmtId="3" fontId="48" fillId="2" borderId="1" xfId="0" applyNumberFormat="1" applyFont="1" applyFill="1" applyBorder="1" applyAlignment="1"/>
    <xf numFmtId="0" fontId="27" fillId="2" borderId="8" xfId="0" applyNumberFormat="1" applyFont="1" applyFill="1" applyBorder="1"/>
    <xf numFmtId="0" fontId="27" fillId="2" borderId="10" xfId="0" applyFont="1" applyFill="1" applyBorder="1" applyAlignment="1">
      <alignment horizontal="right"/>
    </xf>
    <xf numFmtId="3" fontId="25" fillId="2" borderId="4" xfId="159" applyNumberFormat="1" applyFont="1" applyFill="1" applyBorder="1" applyAlignment="1">
      <alignment horizontal="right"/>
    </xf>
    <xf numFmtId="3" fontId="42" fillId="2" borderId="8" xfId="0" applyNumberFormat="1" applyFont="1" applyFill="1" applyBorder="1" applyAlignment="1">
      <alignment horizontal="right"/>
    </xf>
    <xf numFmtId="0" fontId="26" fillId="2" borderId="13" xfId="0" applyNumberFormat="1" applyFont="1" applyFill="1" applyBorder="1"/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0" fontId="35" fillId="2" borderId="5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0" fontId="28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66675</xdr:rowOff>
        </xdr:from>
        <xdr:to>
          <xdr:col>2</xdr:col>
          <xdr:colOff>571500</xdr:colOff>
          <xdr:row>6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ZR413"/>
  <sheetViews>
    <sheetView showGridLines="0" tabSelected="1" zoomScale="80" zoomScaleNormal="80" zoomScaleSheetLayoutView="80" zoomScalePageLayoutView="50" workbookViewId="0">
      <selection activeCell="BO16" sqref="BO16"/>
    </sheetView>
  </sheetViews>
  <sheetFormatPr baseColWidth="10" defaultRowHeight="20.100000000000001" customHeight="1" x14ac:dyDescent="0.25"/>
  <cols>
    <col min="1" max="1" width="11.42578125" style="207"/>
    <col min="2" max="2" width="6.140625" style="78" customWidth="1"/>
    <col min="3" max="3" width="52.5703125" style="79" customWidth="1"/>
    <col min="4" max="15" width="8.42578125" style="10" hidden="1" customWidth="1"/>
    <col min="16" max="16" width="8.42578125" style="44" hidden="1" customWidth="1"/>
    <col min="17" max="28" width="8.42578125" style="17" hidden="1" customWidth="1"/>
    <col min="29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hidden="1" customWidth="1"/>
    <col min="67" max="78" width="10.5703125" style="10" customWidth="1"/>
    <col min="79" max="79" width="13.5703125" style="10" bestFit="1" customWidth="1"/>
    <col min="80" max="82" width="10.5703125" style="10" customWidth="1"/>
    <col min="83" max="83" width="11.7109375" style="10" bestFit="1" customWidth="1"/>
    <col min="84" max="88" width="11.7109375" style="10" customWidth="1"/>
    <col min="89" max="92" width="11" style="10" customWidth="1"/>
    <col min="93" max="93" width="11.7109375" style="10" customWidth="1"/>
    <col min="94" max="94" width="13.28515625" style="10" customWidth="1"/>
    <col min="95" max="95" width="12.7109375" style="10" bestFit="1" customWidth="1"/>
    <col min="96" max="96" width="9.42578125" style="10" customWidth="1"/>
    <col min="97" max="97" width="11.42578125" style="233"/>
    <col min="98" max="99" width="11.5703125" style="233" bestFit="1" customWidth="1"/>
    <col min="100" max="100" width="12.5703125" style="233" bestFit="1" customWidth="1"/>
    <col min="101" max="101" width="11.42578125" style="233"/>
    <col min="102" max="102" width="11.42578125" style="208"/>
    <col min="103" max="104" width="11.42578125" style="218"/>
    <col min="105" max="119" width="11.42578125" style="208"/>
    <col min="120" max="16384" width="11.42578125" style="10"/>
  </cols>
  <sheetData>
    <row r="1" spans="1:119 3398:3398" ht="20.100000000000001" customHeight="1" x14ac:dyDescent="0.25">
      <c r="A1" s="539"/>
      <c r="B1" s="540"/>
      <c r="C1" s="215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541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</row>
    <row r="2" spans="1:119 3398:3398" ht="20.100000000000001" customHeight="1" x14ac:dyDescent="0.25">
      <c r="A2" s="539"/>
      <c r="B2" s="540"/>
      <c r="C2" s="215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541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>
        <v>23</v>
      </c>
      <c r="AQ2" s="204">
        <v>24</v>
      </c>
      <c r="AR2" s="204">
        <v>25</v>
      </c>
      <c r="AS2" s="204">
        <v>26</v>
      </c>
      <c r="AT2" s="204">
        <v>27</v>
      </c>
      <c r="AU2" s="204">
        <v>28</v>
      </c>
      <c r="AV2" s="204">
        <v>29</v>
      </c>
      <c r="AW2" s="204">
        <v>30</v>
      </c>
      <c r="AX2" s="204">
        <v>31</v>
      </c>
      <c r="AY2" s="204">
        <v>32</v>
      </c>
      <c r="AZ2" s="204">
        <v>33</v>
      </c>
      <c r="BA2" s="204">
        <v>34</v>
      </c>
      <c r="BB2" s="204">
        <v>36</v>
      </c>
      <c r="BC2" s="204">
        <v>37</v>
      </c>
      <c r="BD2" s="204">
        <v>38</v>
      </c>
      <c r="BE2" s="204">
        <v>39</v>
      </c>
      <c r="BF2" s="204">
        <v>40</v>
      </c>
      <c r="BG2" s="204">
        <v>41</v>
      </c>
      <c r="BH2" s="204">
        <v>42</v>
      </c>
      <c r="BI2" s="204">
        <v>43</v>
      </c>
      <c r="BJ2" s="204">
        <v>44</v>
      </c>
      <c r="BK2" s="204">
        <v>45</v>
      </c>
      <c r="BL2" s="204">
        <v>46</v>
      </c>
      <c r="BM2" s="204">
        <v>47</v>
      </c>
      <c r="BN2" s="204"/>
      <c r="BO2" s="204"/>
      <c r="BP2" s="204"/>
      <c r="BQ2" s="204"/>
      <c r="BR2" s="204"/>
      <c r="BS2" s="204"/>
      <c r="BT2" s="204"/>
      <c r="BU2" s="204"/>
      <c r="BV2" s="204"/>
      <c r="BW2" s="204"/>
      <c r="BX2" s="204"/>
      <c r="BY2" s="204"/>
      <c r="BZ2" s="204"/>
      <c r="CA2" s="204"/>
      <c r="CB2" s="204"/>
      <c r="CC2" s="204"/>
      <c r="CD2" s="204"/>
      <c r="CE2" s="204"/>
      <c r="CF2" s="204"/>
      <c r="CG2" s="204"/>
      <c r="CH2" s="204"/>
      <c r="CI2" s="204"/>
      <c r="CJ2" s="204"/>
      <c r="CK2" s="204"/>
      <c r="CL2" s="204"/>
      <c r="CM2" s="204"/>
      <c r="CN2" s="204"/>
      <c r="CO2" s="204"/>
      <c r="CP2" s="204"/>
      <c r="CQ2" s="204"/>
      <c r="CR2" s="204"/>
    </row>
    <row r="3" spans="1:119 3398:3398" ht="15.75" customHeight="1" x14ac:dyDescent="0.25">
      <c r="A3" s="542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</row>
    <row r="4" spans="1:119 3398:3398" ht="18.75" x14ac:dyDescent="0.3">
      <c r="A4" s="542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4"/>
      <c r="AG4" s="295"/>
      <c r="AH4" s="296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  <c r="BR4" s="293"/>
      <c r="BS4" s="293"/>
      <c r="BT4" s="293"/>
      <c r="BU4" s="293"/>
      <c r="BV4" s="293"/>
      <c r="BW4" s="293"/>
      <c r="BX4" s="293"/>
      <c r="BY4" s="293"/>
      <c r="BZ4" s="293"/>
      <c r="CA4" s="293"/>
      <c r="CB4" s="293"/>
      <c r="CC4" s="293"/>
      <c r="CD4" s="293"/>
      <c r="CE4" s="293"/>
      <c r="CF4" s="293"/>
      <c r="CG4" s="293"/>
      <c r="CH4" s="293"/>
      <c r="CI4" s="293"/>
      <c r="CJ4" s="293"/>
      <c r="CK4" s="293"/>
      <c r="CL4" s="293"/>
      <c r="CM4" s="293"/>
      <c r="CN4" s="293"/>
      <c r="CO4" s="293"/>
      <c r="CP4" s="293"/>
      <c r="CQ4" s="293"/>
      <c r="CR4" s="81"/>
    </row>
    <row r="5" spans="1:119 3398:3398" ht="18.75" x14ac:dyDescent="0.3">
      <c r="A5" s="542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4"/>
      <c r="AG5" s="295"/>
      <c r="AH5" s="296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3"/>
      <c r="CD5" s="293"/>
      <c r="CE5" s="293"/>
      <c r="CF5" s="293"/>
      <c r="CG5" s="293"/>
      <c r="CH5" s="293"/>
      <c r="CI5" s="293"/>
      <c r="CJ5" s="293"/>
      <c r="CK5" s="293"/>
      <c r="CL5" s="293"/>
      <c r="CM5" s="293"/>
      <c r="CN5" s="293"/>
      <c r="CO5" s="293"/>
      <c r="CP5" s="293"/>
      <c r="CQ5" s="293"/>
      <c r="CR5" s="81"/>
    </row>
    <row r="6" spans="1:119 3398:3398" ht="18.75" x14ac:dyDescent="0.3">
      <c r="A6" s="542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4"/>
      <c r="AG6" s="295"/>
      <c r="AH6" s="296"/>
      <c r="AI6" s="293"/>
      <c r="AJ6" s="293"/>
      <c r="AK6" s="293"/>
      <c r="AL6" s="293"/>
      <c r="AM6" s="293"/>
      <c r="AN6" s="293"/>
      <c r="AO6" s="293"/>
      <c r="AP6" s="293"/>
      <c r="AQ6" s="293"/>
      <c r="AR6" s="293"/>
      <c r="AS6" s="293"/>
      <c r="AT6" s="293"/>
      <c r="AU6" s="293"/>
      <c r="AV6" s="293"/>
      <c r="AW6" s="293"/>
      <c r="AX6" s="293"/>
      <c r="AY6" s="293"/>
      <c r="AZ6" s="293"/>
      <c r="BA6" s="293"/>
      <c r="BB6" s="293"/>
      <c r="BC6" s="293"/>
      <c r="BD6" s="293"/>
      <c r="BE6" s="293"/>
      <c r="BF6" s="293"/>
      <c r="BG6" s="293"/>
      <c r="BH6" s="293"/>
      <c r="BI6" s="293"/>
      <c r="BJ6" s="293"/>
      <c r="BK6" s="293"/>
      <c r="BL6" s="293"/>
      <c r="BM6" s="293"/>
      <c r="BN6" s="293"/>
      <c r="BO6" s="293"/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3"/>
      <c r="CD6" s="293"/>
      <c r="CE6" s="293"/>
      <c r="CF6" s="293"/>
      <c r="CG6" s="293"/>
      <c r="CH6" s="293"/>
      <c r="CI6" s="293"/>
      <c r="CJ6" s="293"/>
      <c r="CK6" s="293"/>
      <c r="CL6" s="293"/>
      <c r="CM6" s="293"/>
      <c r="CN6" s="293"/>
      <c r="CO6" s="293"/>
      <c r="CP6" s="293"/>
      <c r="CQ6" s="293"/>
      <c r="CR6" s="81"/>
    </row>
    <row r="7" spans="1:119 3398:3398" ht="20.100000000000001" customHeight="1" x14ac:dyDescent="0.25">
      <c r="A7" s="542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4"/>
      <c r="AG7" s="297"/>
      <c r="AH7" s="297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81"/>
    </row>
    <row r="8" spans="1:119 3398:3398" ht="30.75" customHeight="1" thickBot="1" x14ac:dyDescent="0.4">
      <c r="A8" s="542"/>
      <c r="B8" s="262" t="s">
        <v>0</v>
      </c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2"/>
      <c r="AD8" s="262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</row>
    <row r="9" spans="1:119 3398:3398" ht="29.25" customHeight="1" x14ac:dyDescent="0.2">
      <c r="A9" s="542"/>
      <c r="B9" s="630" t="s">
        <v>1</v>
      </c>
      <c r="C9" s="631"/>
      <c r="D9" s="630">
        <v>2009</v>
      </c>
      <c r="E9" s="650"/>
      <c r="F9" s="650"/>
      <c r="G9" s="650"/>
      <c r="H9" s="650"/>
      <c r="I9" s="650"/>
      <c r="J9" s="650"/>
      <c r="K9" s="650"/>
      <c r="L9" s="650"/>
      <c r="M9" s="650"/>
      <c r="N9" s="650"/>
      <c r="O9" s="631"/>
      <c r="P9" s="644" t="s">
        <v>69</v>
      </c>
      <c r="Q9" s="638">
        <v>2010</v>
      </c>
      <c r="R9" s="639"/>
      <c r="S9" s="639"/>
      <c r="T9" s="639"/>
      <c r="U9" s="639"/>
      <c r="V9" s="639"/>
      <c r="W9" s="639"/>
      <c r="X9" s="639"/>
      <c r="Y9" s="639"/>
      <c r="Z9" s="639"/>
      <c r="AA9" s="639"/>
      <c r="AB9" s="640"/>
      <c r="AC9" s="606" t="s">
        <v>70</v>
      </c>
      <c r="AD9" s="638">
        <v>2011</v>
      </c>
      <c r="AE9" s="639"/>
      <c r="AF9" s="639"/>
      <c r="AG9" s="639"/>
      <c r="AH9" s="639"/>
      <c r="AI9" s="639"/>
      <c r="AJ9" s="639"/>
      <c r="AK9" s="639"/>
      <c r="AL9" s="639"/>
      <c r="AM9" s="639"/>
      <c r="AN9" s="639"/>
      <c r="AO9" s="640"/>
      <c r="AP9" s="638">
        <v>2012</v>
      </c>
      <c r="AQ9" s="639"/>
      <c r="AR9" s="639"/>
      <c r="AS9" s="639"/>
      <c r="AT9" s="639"/>
      <c r="AU9" s="639"/>
      <c r="AV9" s="639"/>
      <c r="AW9" s="639"/>
      <c r="AX9" s="639"/>
      <c r="AY9" s="639"/>
      <c r="AZ9" s="639"/>
      <c r="BA9" s="640"/>
      <c r="BB9" s="638">
        <v>2013</v>
      </c>
      <c r="BC9" s="639"/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60" t="s">
        <v>168</v>
      </c>
      <c r="BO9" s="638">
        <v>2014</v>
      </c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40"/>
      <c r="CA9" s="560"/>
      <c r="CB9" s="638">
        <v>2015</v>
      </c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40"/>
      <c r="CN9" s="663">
        <v>2016</v>
      </c>
      <c r="CO9" s="654" t="s">
        <v>80</v>
      </c>
      <c r="CP9" s="655"/>
      <c r="CQ9" s="656"/>
      <c r="CR9" s="159" t="s">
        <v>81</v>
      </c>
    </row>
    <row r="10" spans="1:119 3398:3398" ht="18.75" customHeight="1" thickBot="1" x14ac:dyDescent="0.25">
      <c r="A10" s="542"/>
      <c r="B10" s="632"/>
      <c r="C10" s="633"/>
      <c r="D10" s="632"/>
      <c r="E10" s="651"/>
      <c r="F10" s="651"/>
      <c r="G10" s="651"/>
      <c r="H10" s="651"/>
      <c r="I10" s="651"/>
      <c r="J10" s="651"/>
      <c r="K10" s="651"/>
      <c r="L10" s="651"/>
      <c r="M10" s="651"/>
      <c r="N10" s="651"/>
      <c r="O10" s="633"/>
      <c r="P10" s="645"/>
      <c r="Q10" s="641"/>
      <c r="R10" s="642"/>
      <c r="S10" s="642"/>
      <c r="T10" s="642"/>
      <c r="U10" s="642"/>
      <c r="V10" s="642"/>
      <c r="W10" s="642"/>
      <c r="X10" s="642"/>
      <c r="Y10" s="642"/>
      <c r="Z10" s="642"/>
      <c r="AA10" s="642"/>
      <c r="AB10" s="643"/>
      <c r="AC10" s="607"/>
      <c r="AD10" s="641"/>
      <c r="AE10" s="642"/>
      <c r="AF10" s="642"/>
      <c r="AG10" s="642"/>
      <c r="AH10" s="642"/>
      <c r="AI10" s="642"/>
      <c r="AJ10" s="642"/>
      <c r="AK10" s="642"/>
      <c r="AL10" s="642"/>
      <c r="AM10" s="642"/>
      <c r="AN10" s="642"/>
      <c r="AO10" s="643"/>
      <c r="AP10" s="641"/>
      <c r="AQ10" s="642"/>
      <c r="AR10" s="642"/>
      <c r="AS10" s="642"/>
      <c r="AT10" s="642"/>
      <c r="AU10" s="642"/>
      <c r="AV10" s="642"/>
      <c r="AW10" s="642"/>
      <c r="AX10" s="642"/>
      <c r="AY10" s="642"/>
      <c r="AZ10" s="642"/>
      <c r="BA10" s="643"/>
      <c r="BB10" s="641"/>
      <c r="BC10" s="642"/>
      <c r="BD10" s="642"/>
      <c r="BE10" s="642"/>
      <c r="BF10" s="642"/>
      <c r="BG10" s="642"/>
      <c r="BH10" s="642"/>
      <c r="BI10" s="642"/>
      <c r="BJ10" s="642"/>
      <c r="BK10" s="642"/>
      <c r="BL10" s="642"/>
      <c r="BM10" s="642"/>
      <c r="BN10" s="661"/>
      <c r="BO10" s="641"/>
      <c r="BP10" s="642"/>
      <c r="BQ10" s="642"/>
      <c r="BR10" s="642"/>
      <c r="BS10" s="642"/>
      <c r="BT10" s="642"/>
      <c r="BU10" s="642"/>
      <c r="BV10" s="642"/>
      <c r="BW10" s="642"/>
      <c r="BX10" s="642"/>
      <c r="BY10" s="642"/>
      <c r="BZ10" s="643"/>
      <c r="CA10" s="561"/>
      <c r="CB10" s="641"/>
      <c r="CC10" s="642"/>
      <c r="CD10" s="642"/>
      <c r="CE10" s="642"/>
      <c r="CF10" s="642"/>
      <c r="CG10" s="642"/>
      <c r="CH10" s="642"/>
      <c r="CI10" s="642"/>
      <c r="CJ10" s="642"/>
      <c r="CK10" s="642"/>
      <c r="CL10" s="642"/>
      <c r="CM10" s="643"/>
      <c r="CN10" s="664"/>
      <c r="CO10" s="657" t="s">
        <v>2</v>
      </c>
      <c r="CP10" s="658"/>
      <c r="CQ10" s="659"/>
      <c r="CR10" s="623" t="s">
        <v>204</v>
      </c>
    </row>
    <row r="11" spans="1:119 3398:3398" s="17" customFormat="1" ht="21" customHeight="1" thickBot="1" x14ac:dyDescent="0.3">
      <c r="A11" s="542"/>
      <c r="B11" s="634"/>
      <c r="C11" s="635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46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08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62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203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6" t="s">
        <v>2</v>
      </c>
      <c r="CO11" s="465">
        <v>2014</v>
      </c>
      <c r="CP11" s="351">
        <v>2015</v>
      </c>
      <c r="CQ11" s="351">
        <v>2016</v>
      </c>
      <c r="CR11" s="624"/>
      <c r="CS11" s="234"/>
      <c r="CT11" s="234"/>
      <c r="CU11" s="234"/>
      <c r="CV11" s="234"/>
      <c r="CW11" s="234"/>
      <c r="CX11" s="209"/>
      <c r="CY11" s="219"/>
      <c r="CZ11" s="219"/>
      <c r="DA11" s="209"/>
      <c r="DB11" s="209"/>
      <c r="DC11" s="209"/>
      <c r="DD11" s="209"/>
      <c r="DE11" s="209"/>
      <c r="DF11" s="209"/>
      <c r="DG11" s="209"/>
      <c r="DH11" s="209"/>
      <c r="DI11" s="209"/>
      <c r="DJ11" s="209"/>
      <c r="DK11" s="209"/>
      <c r="DL11" s="209"/>
      <c r="DM11" s="209"/>
      <c r="DN11" s="209"/>
      <c r="DO11" s="209"/>
    </row>
    <row r="12" spans="1:119 3398:3398" s="18" customFormat="1" ht="20.100000000000001" customHeight="1" thickBot="1" x14ac:dyDescent="0.3">
      <c r="A12" s="543"/>
      <c r="B12" s="336" t="s">
        <v>191</v>
      </c>
      <c r="C12" s="336"/>
      <c r="D12" s="336"/>
      <c r="E12" s="336"/>
      <c r="F12" s="336"/>
      <c r="G12" s="337"/>
      <c r="H12" s="337"/>
      <c r="I12" s="337"/>
      <c r="J12" s="337"/>
      <c r="K12" s="337"/>
      <c r="L12" s="337"/>
      <c r="M12" s="337"/>
      <c r="N12" s="337"/>
      <c r="O12" s="337"/>
      <c r="P12" s="338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9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44"/>
      <c r="CS12" s="235"/>
      <c r="CT12" s="235"/>
      <c r="CU12" s="235"/>
      <c r="CV12" s="235"/>
      <c r="CW12" s="235"/>
      <c r="CX12" s="210"/>
      <c r="CY12" s="220"/>
      <c r="CZ12" s="220"/>
      <c r="DA12" s="210"/>
      <c r="DB12" s="21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  <c r="DM12" s="210"/>
      <c r="DN12" s="210"/>
      <c r="DO12" s="210"/>
    </row>
    <row r="13" spans="1:119 3398:3398" s="18" customFormat="1" ht="20.100000000000001" customHeight="1" thickBot="1" x14ac:dyDescent="0.3">
      <c r="A13" s="543"/>
      <c r="B13" s="320"/>
      <c r="C13" s="321" t="s">
        <v>111</v>
      </c>
      <c r="D13" s="322">
        <f t="shared" ref="D13:AI13" si="0">+D15+D52+D84+D87</f>
        <v>15864.74581247875</v>
      </c>
      <c r="E13" s="323">
        <f t="shared" si="0"/>
        <v>14740.9462237226</v>
      </c>
      <c r="F13" s="323">
        <f t="shared" si="0"/>
        <v>14671.853613287392</v>
      </c>
      <c r="G13" s="323">
        <f t="shared" si="0"/>
        <v>15163.046998066322</v>
      </c>
      <c r="H13" s="323">
        <f t="shared" si="0"/>
        <v>16005.245932739139</v>
      </c>
      <c r="I13" s="323">
        <f t="shared" si="0"/>
        <v>14368.646591289304</v>
      </c>
      <c r="J13" s="323">
        <f t="shared" si="0"/>
        <v>14840.306017214401</v>
      </c>
      <c r="K13" s="323">
        <f t="shared" si="0"/>
        <v>13295.259415153674</v>
      </c>
      <c r="L13" s="323">
        <f t="shared" si="0"/>
        <v>15220.509494555294</v>
      </c>
      <c r="M13" s="323">
        <f t="shared" si="0"/>
        <v>17083.344943305699</v>
      </c>
      <c r="N13" s="323">
        <f t="shared" si="0"/>
        <v>17023.068159368395</v>
      </c>
      <c r="O13" s="324">
        <f t="shared" si="0"/>
        <v>19079.835996027501</v>
      </c>
      <c r="P13" s="323">
        <f t="shared" si="0"/>
        <v>187356.80918720842</v>
      </c>
      <c r="Q13" s="322">
        <f t="shared" si="0"/>
        <v>14707.962302311997</v>
      </c>
      <c r="R13" s="323">
        <f t="shared" si="0"/>
        <v>14142.311570270427</v>
      </c>
      <c r="S13" s="323">
        <f t="shared" si="0"/>
        <v>16193.460904172993</v>
      </c>
      <c r="T13" s="323">
        <f t="shared" si="0"/>
        <v>20088.618442206316</v>
      </c>
      <c r="U13" s="323">
        <f t="shared" si="0"/>
        <v>17138.278299739384</v>
      </c>
      <c r="V13" s="323">
        <f t="shared" si="0"/>
        <v>17906.742261258332</v>
      </c>
      <c r="W13" s="323">
        <f t="shared" si="0"/>
        <v>17816.578630998629</v>
      </c>
      <c r="X13" s="323">
        <f t="shared" si="0"/>
        <v>17424.151441783702</v>
      </c>
      <c r="Y13" s="323">
        <f t="shared" si="0"/>
        <v>16881.937903184698</v>
      </c>
      <c r="Z13" s="323">
        <f t="shared" si="0"/>
        <v>18263.103666037299</v>
      </c>
      <c r="AA13" s="323">
        <f t="shared" si="0"/>
        <v>17016.311198288826</v>
      </c>
      <c r="AB13" s="324">
        <f t="shared" si="0"/>
        <v>23096.912846880234</v>
      </c>
      <c r="AC13" s="323">
        <f t="shared" si="0"/>
        <v>210676.36945713282</v>
      </c>
      <c r="AD13" s="322">
        <f t="shared" si="0"/>
        <v>16481.669306069482</v>
      </c>
      <c r="AE13" s="323">
        <f t="shared" si="0"/>
        <v>16311.276628068785</v>
      </c>
      <c r="AF13" s="323">
        <f t="shared" si="0"/>
        <v>18140.94589547428</v>
      </c>
      <c r="AG13" s="323">
        <f t="shared" si="0"/>
        <v>23926.030260206506</v>
      </c>
      <c r="AH13" s="323">
        <f t="shared" si="0"/>
        <v>27669.094505295816</v>
      </c>
      <c r="AI13" s="323">
        <f t="shared" si="0"/>
        <v>21735.0005713012</v>
      </c>
      <c r="AJ13" s="323">
        <f t="shared" ref="AJ13:BM13" si="1">+AJ15+AJ52+AJ84+AJ87</f>
        <v>27301.821160100291</v>
      </c>
      <c r="AK13" s="323">
        <f t="shared" si="1"/>
        <v>23114.322819855308</v>
      </c>
      <c r="AL13" s="323">
        <f t="shared" si="1"/>
        <v>25196.624163185603</v>
      </c>
      <c r="AM13" s="323">
        <f t="shared" si="1"/>
        <v>22756.122049327198</v>
      </c>
      <c r="AN13" s="323">
        <f t="shared" si="1"/>
        <v>24540.173137069101</v>
      </c>
      <c r="AO13" s="324">
        <f t="shared" si="1"/>
        <v>29291.853973067002</v>
      </c>
      <c r="AP13" s="323">
        <f t="shared" si="1"/>
        <v>24131.414139582601</v>
      </c>
      <c r="AQ13" s="323">
        <f t="shared" si="1"/>
        <v>21919.170035338801</v>
      </c>
      <c r="AR13" s="323">
        <f t="shared" si="1"/>
        <v>26860.534272804805</v>
      </c>
      <c r="AS13" s="323">
        <f t="shared" si="1"/>
        <v>24440.679022060802</v>
      </c>
      <c r="AT13" s="323">
        <f t="shared" si="1"/>
        <v>33304.949784652403</v>
      </c>
      <c r="AU13" s="323">
        <f t="shared" si="1"/>
        <v>25942.282149408795</v>
      </c>
      <c r="AV13" s="323">
        <f t="shared" si="1"/>
        <v>31211.9406365592</v>
      </c>
      <c r="AW13" s="323">
        <f t="shared" si="1"/>
        <v>28449.051395734201</v>
      </c>
      <c r="AX13" s="323">
        <f t="shared" si="1"/>
        <v>24420.689261416544</v>
      </c>
      <c r="AY13" s="323">
        <f t="shared" si="1"/>
        <v>34172.736796450998</v>
      </c>
      <c r="AZ13" s="323">
        <f t="shared" si="1"/>
        <v>26407.678183424596</v>
      </c>
      <c r="BA13" s="323">
        <f t="shared" si="1"/>
        <v>27644.346034338803</v>
      </c>
      <c r="BB13" s="322">
        <f t="shared" si="1"/>
        <v>29873.431083504602</v>
      </c>
      <c r="BC13" s="323">
        <f t="shared" si="1"/>
        <v>23437.932691301205</v>
      </c>
      <c r="BD13" s="323">
        <f t="shared" si="1"/>
        <v>26864.394642345196</v>
      </c>
      <c r="BE13" s="323">
        <f t="shared" si="1"/>
        <v>33828.627824592251</v>
      </c>
      <c r="BF13" s="323">
        <f t="shared" si="1"/>
        <v>33689.855701764791</v>
      </c>
      <c r="BG13" s="323">
        <f t="shared" si="1"/>
        <v>33138.307871235993</v>
      </c>
      <c r="BH13" s="323">
        <f t="shared" si="1"/>
        <v>37192.178983102567</v>
      </c>
      <c r="BI13" s="323">
        <f t="shared" si="1"/>
        <v>33876.868986737798</v>
      </c>
      <c r="BJ13" s="323">
        <f t="shared" si="1"/>
        <v>30351.9239415952</v>
      </c>
      <c r="BK13" s="323">
        <f t="shared" si="1"/>
        <v>33964.238761865599</v>
      </c>
      <c r="BL13" s="323">
        <f t="shared" si="1"/>
        <v>33329.385849707993</v>
      </c>
      <c r="BM13" s="323">
        <f t="shared" si="1"/>
        <v>39360.418959994706</v>
      </c>
      <c r="BN13" s="438">
        <f>SUM(BB13:BM13)</f>
        <v>388907.56529774785</v>
      </c>
      <c r="BO13" s="323">
        <f t="shared" ref="BO13:CL13" si="2">+BO15+BO52+BO84+BO87</f>
        <v>38449.323481954794</v>
      </c>
      <c r="BP13" s="323">
        <f t="shared" si="2"/>
        <v>30850.744574973203</v>
      </c>
      <c r="BQ13" s="323">
        <f t="shared" si="2"/>
        <v>34307.482558024793</v>
      </c>
      <c r="BR13" s="323">
        <f t="shared" si="2"/>
        <v>39453.26258927639</v>
      </c>
      <c r="BS13" s="323">
        <f t="shared" si="2"/>
        <v>39711.23500824879</v>
      </c>
      <c r="BT13" s="323">
        <f t="shared" si="2"/>
        <v>34724.050935342602</v>
      </c>
      <c r="BU13" s="323">
        <f t="shared" si="2"/>
        <v>44447.977237269602</v>
      </c>
      <c r="BV13" s="323">
        <f t="shared" si="2"/>
        <v>34744.720174825794</v>
      </c>
      <c r="BW13" s="323">
        <f t="shared" si="2"/>
        <v>34969.441655805596</v>
      </c>
      <c r="BX13" s="323">
        <f t="shared" si="2"/>
        <v>39922.164396643006</v>
      </c>
      <c r="BY13" s="323">
        <f t="shared" si="2"/>
        <v>31544.272569643603</v>
      </c>
      <c r="BZ13" s="323">
        <f t="shared" si="2"/>
        <v>45996.881500293406</v>
      </c>
      <c r="CA13" s="438">
        <f>SUM(BO13:BZ13)</f>
        <v>449121.55668230157</v>
      </c>
      <c r="CB13" s="323">
        <f t="shared" si="2"/>
        <v>37185.348018074808</v>
      </c>
      <c r="CC13" s="323">
        <f t="shared" si="2"/>
        <v>31938.432963621795</v>
      </c>
      <c r="CD13" s="323">
        <f t="shared" si="2"/>
        <v>35896.376307559207</v>
      </c>
      <c r="CE13" s="323">
        <f t="shared" si="2"/>
        <v>44613.640188923397</v>
      </c>
      <c r="CF13" s="323">
        <f t="shared" si="2"/>
        <v>37478.276447491189</v>
      </c>
      <c r="CG13" s="323">
        <f t="shared" si="2"/>
        <v>39223.599288372578</v>
      </c>
      <c r="CH13" s="323">
        <f t="shared" si="2"/>
        <v>46448.703443585422</v>
      </c>
      <c r="CI13" s="323">
        <f t="shared" si="2"/>
        <v>35184.156158216603</v>
      </c>
      <c r="CJ13" s="323">
        <f t="shared" si="2"/>
        <v>34348.739597804597</v>
      </c>
      <c r="CK13" s="323">
        <f t="shared" si="2"/>
        <v>41851.124017608214</v>
      </c>
      <c r="CL13" s="323">
        <f t="shared" si="2"/>
        <v>36067.871481748989</v>
      </c>
      <c r="CM13" s="324">
        <f t="shared" ref="CM13:CN13" si="3">+CM15+CM52+CM84+CM87</f>
        <v>50623.231000655986</v>
      </c>
      <c r="CN13" s="324">
        <f t="shared" si="3"/>
        <v>39118.560439683795</v>
      </c>
      <c r="CO13" s="576">
        <f>SUM($BO13:$BO13)</f>
        <v>38449.323481954794</v>
      </c>
      <c r="CP13" s="391">
        <f>SUM($CB13:$CB13)</f>
        <v>37185.348018074808</v>
      </c>
      <c r="CQ13" s="392">
        <f>SUM($CN13:$CN13)</f>
        <v>39118.560439683795</v>
      </c>
      <c r="CR13" s="547">
        <f>((CQ13/CP13)-1)*100</f>
        <v>5.1988552605970018</v>
      </c>
      <c r="CS13" s="235"/>
      <c r="CT13" s="235"/>
      <c r="CU13" s="235"/>
      <c r="CV13" s="235"/>
      <c r="CW13" s="235"/>
      <c r="CX13" s="210"/>
      <c r="CY13" s="220"/>
      <c r="CZ13" s="22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</row>
    <row r="14" spans="1:119 3398:3398" s="18" customFormat="1" ht="20.100000000000001" customHeight="1" x14ac:dyDescent="0.3">
      <c r="A14" s="543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90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7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7"/>
      <c r="CB14" s="22"/>
      <c r="CC14" s="144"/>
      <c r="CD14" s="144"/>
      <c r="CE14" s="144"/>
      <c r="CF14" s="144"/>
      <c r="CG14" s="22"/>
      <c r="CH14" s="22"/>
      <c r="CI14" s="22"/>
      <c r="CJ14" s="22"/>
      <c r="CK14" s="22"/>
      <c r="CL14" s="22"/>
      <c r="CM14" s="100"/>
      <c r="CN14" s="22"/>
      <c r="CO14" s="99"/>
      <c r="CP14" s="22"/>
      <c r="CQ14" s="100"/>
      <c r="CR14" s="357"/>
      <c r="CS14" s="235"/>
      <c r="CT14" s="235"/>
      <c r="CU14" s="235"/>
      <c r="CV14" s="235"/>
      <c r="CW14" s="235"/>
      <c r="CX14" s="210"/>
      <c r="CY14" s="220"/>
      <c r="CZ14" s="22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</row>
    <row r="15" spans="1:119 3398:3398" ht="20.100000000000001" customHeight="1" thickBot="1" x14ac:dyDescent="0.3">
      <c r="A15" s="542"/>
      <c r="B15" s="598" t="s">
        <v>49</v>
      </c>
      <c r="C15" s="629"/>
      <c r="D15" s="24">
        <f t="shared" ref="D15:AI15" si="4">SUM(D16:D50)</f>
        <v>10537.58750037</v>
      </c>
      <c r="E15" s="24">
        <f t="shared" si="4"/>
        <v>10256.697276130004</v>
      </c>
      <c r="F15" s="24">
        <f t="shared" si="4"/>
        <v>9417.4097011500016</v>
      </c>
      <c r="G15" s="24">
        <f t="shared" si="4"/>
        <v>10640.481769879998</v>
      </c>
      <c r="H15" s="24">
        <f t="shared" si="4"/>
        <v>11128.434762000006</v>
      </c>
      <c r="I15" s="24">
        <f t="shared" si="4"/>
        <v>9618.956129619999</v>
      </c>
      <c r="J15" s="24">
        <f t="shared" si="4"/>
        <v>10522.13518497</v>
      </c>
      <c r="K15" s="24">
        <f t="shared" si="4"/>
        <v>8591.8337778700006</v>
      </c>
      <c r="L15" s="24">
        <f t="shared" si="4"/>
        <v>10513.5065608</v>
      </c>
      <c r="M15" s="24">
        <f t="shared" si="4"/>
        <v>11950.769073199999</v>
      </c>
      <c r="N15" s="24">
        <f t="shared" si="4"/>
        <v>11522.740315580002</v>
      </c>
      <c r="O15" s="24">
        <f t="shared" si="4"/>
        <v>13719.422938149997</v>
      </c>
      <c r="P15" s="23">
        <f t="shared" si="4"/>
        <v>128419.97497971996</v>
      </c>
      <c r="Q15" s="24">
        <f t="shared" si="4"/>
        <v>10721.630982730001</v>
      </c>
      <c r="R15" s="24">
        <f t="shared" si="4"/>
        <v>10214.484355260001</v>
      </c>
      <c r="S15" s="24">
        <f t="shared" si="4"/>
        <v>11562.90316552</v>
      </c>
      <c r="T15" s="24">
        <f t="shared" si="4"/>
        <v>14321.4275244</v>
      </c>
      <c r="U15" s="24">
        <f t="shared" si="4"/>
        <v>11230.714507130002</v>
      </c>
      <c r="V15" s="24">
        <f t="shared" si="4"/>
        <v>12331.049738069998</v>
      </c>
      <c r="W15" s="24">
        <f t="shared" si="4"/>
        <v>12707.30990493</v>
      </c>
      <c r="X15" s="24">
        <f t="shared" si="4"/>
        <v>12929.124021630003</v>
      </c>
      <c r="Y15" s="24">
        <f t="shared" si="4"/>
        <v>12420.606242770002</v>
      </c>
      <c r="Z15" s="24">
        <f t="shared" si="4"/>
        <v>12978.84814034</v>
      </c>
      <c r="AA15" s="24">
        <f t="shared" si="4"/>
        <v>12235.649977460002</v>
      </c>
      <c r="AB15" s="24">
        <f t="shared" si="4"/>
        <v>14437.42507542</v>
      </c>
      <c r="AC15" s="23">
        <f t="shared" si="4"/>
        <v>148091.17362566001</v>
      </c>
      <c r="AD15" s="24">
        <f t="shared" si="4"/>
        <v>12464.02314182</v>
      </c>
      <c r="AE15" s="24">
        <f t="shared" si="4"/>
        <v>12545.745553269999</v>
      </c>
      <c r="AF15" s="24">
        <f t="shared" si="4"/>
        <v>13519.089911270001</v>
      </c>
      <c r="AG15" s="24">
        <f t="shared" si="4"/>
        <v>18838.026078480005</v>
      </c>
      <c r="AH15" s="24">
        <f t="shared" si="4"/>
        <v>20679.88169618999</v>
      </c>
      <c r="AI15" s="24">
        <f t="shared" si="4"/>
        <v>16418.511232060002</v>
      </c>
      <c r="AJ15" s="24">
        <f t="shared" ref="AJ15:BO15" si="5">SUM(AJ16:AJ50)</f>
        <v>20964.981831190002</v>
      </c>
      <c r="AK15" s="24">
        <f t="shared" si="5"/>
        <v>17557.482640440001</v>
      </c>
      <c r="AL15" s="24">
        <f t="shared" si="5"/>
        <v>19411.65096929</v>
      </c>
      <c r="AM15" s="24">
        <f t="shared" si="5"/>
        <v>17592.756845069998</v>
      </c>
      <c r="AN15" s="24">
        <f t="shared" si="5"/>
        <v>19679.343208549999</v>
      </c>
      <c r="AO15" s="24">
        <f t="shared" si="5"/>
        <v>22684.093523670002</v>
      </c>
      <c r="AP15" s="101">
        <f t="shared" si="5"/>
        <v>19513.141826089999</v>
      </c>
      <c r="AQ15" s="24">
        <f t="shared" si="5"/>
        <v>17283.193144560002</v>
      </c>
      <c r="AR15" s="24">
        <f t="shared" si="5"/>
        <v>21405.775042980007</v>
      </c>
      <c r="AS15" s="24">
        <f t="shared" si="5"/>
        <v>19383.006051820001</v>
      </c>
      <c r="AT15" s="24">
        <f t="shared" si="5"/>
        <v>24751.593504210003</v>
      </c>
      <c r="AU15" s="24">
        <f t="shared" si="5"/>
        <v>19970.450603089997</v>
      </c>
      <c r="AV15" s="24">
        <f t="shared" si="5"/>
        <v>26028.218060160001</v>
      </c>
      <c r="AW15" s="24">
        <f t="shared" si="5"/>
        <v>22862.707646729999</v>
      </c>
      <c r="AX15" s="24">
        <f t="shared" si="5"/>
        <v>20647.489311839996</v>
      </c>
      <c r="AY15" s="24">
        <f t="shared" si="5"/>
        <v>26934.585144390003</v>
      </c>
      <c r="AZ15" s="24">
        <f t="shared" si="5"/>
        <v>21147.502286019997</v>
      </c>
      <c r="BA15" s="102">
        <f t="shared" si="5"/>
        <v>22208.713517630003</v>
      </c>
      <c r="BB15" s="24">
        <f t="shared" si="5"/>
        <v>23498.26455313</v>
      </c>
      <c r="BC15" s="24">
        <f t="shared" si="5"/>
        <v>17422.453564990003</v>
      </c>
      <c r="BD15" s="24">
        <f t="shared" si="5"/>
        <v>20144.842177869996</v>
      </c>
      <c r="BE15" s="24">
        <f t="shared" si="5"/>
        <v>27090.989100920004</v>
      </c>
      <c r="BF15" s="24">
        <f t="shared" si="5"/>
        <v>26562.85318152999</v>
      </c>
      <c r="BG15" s="24">
        <f t="shared" si="5"/>
        <v>23848.600444389995</v>
      </c>
      <c r="BH15" s="24">
        <f t="shared" si="5"/>
        <v>29863.777107459999</v>
      </c>
      <c r="BI15" s="24">
        <f t="shared" si="5"/>
        <v>24571.552874089997</v>
      </c>
      <c r="BJ15" s="24">
        <f t="shared" si="5"/>
        <v>22183.41869653</v>
      </c>
      <c r="BK15" s="24">
        <f t="shared" si="5"/>
        <v>26037.626990809997</v>
      </c>
      <c r="BL15" s="24">
        <f t="shared" si="5"/>
        <v>26213.934488199993</v>
      </c>
      <c r="BM15" s="24">
        <f t="shared" si="5"/>
        <v>31599.81306194999</v>
      </c>
      <c r="BN15" s="23">
        <f t="shared" si="5"/>
        <v>299038.12624186999</v>
      </c>
      <c r="BO15" s="24">
        <f t="shared" si="5"/>
        <v>30863.906469519992</v>
      </c>
      <c r="BP15" s="24">
        <f t="shared" ref="BP15:CL15" si="6">SUM(BP16:BP50)</f>
        <v>23478.590910240004</v>
      </c>
      <c r="BQ15" s="24">
        <f t="shared" si="6"/>
        <v>26250.854759249989</v>
      </c>
      <c r="BR15" s="24">
        <f t="shared" si="6"/>
        <v>30683.42203677999</v>
      </c>
      <c r="BS15" s="24">
        <f t="shared" si="6"/>
        <v>29439.360260979993</v>
      </c>
      <c r="BT15" s="24">
        <f t="shared" si="6"/>
        <v>26491.569079270004</v>
      </c>
      <c r="BU15" s="24">
        <f t="shared" si="6"/>
        <v>36803.355120510001</v>
      </c>
      <c r="BV15" s="24">
        <f t="shared" si="6"/>
        <v>26305.069984979993</v>
      </c>
      <c r="BW15" s="24">
        <f t="shared" si="6"/>
        <v>28106.988204519999</v>
      </c>
      <c r="BX15" s="24">
        <f t="shared" si="6"/>
        <v>32846.334530930006</v>
      </c>
      <c r="BY15" s="24">
        <f t="shared" si="6"/>
        <v>26714.908814740003</v>
      </c>
      <c r="BZ15" s="24">
        <f t="shared" si="6"/>
        <v>39489.533714500009</v>
      </c>
      <c r="CA15" s="563">
        <f>SUM(BO15:BZ15)</f>
        <v>357473.89388622</v>
      </c>
      <c r="CB15" s="24">
        <f t="shared" si="6"/>
        <v>31613.714330270006</v>
      </c>
      <c r="CC15" s="24">
        <f t="shared" si="6"/>
        <v>27459.627244069994</v>
      </c>
      <c r="CD15" s="24">
        <f t="shared" si="6"/>
        <v>31160.034542540008</v>
      </c>
      <c r="CE15" s="24">
        <f t="shared" si="6"/>
        <v>38704.784921559993</v>
      </c>
      <c r="CF15" s="24">
        <f t="shared" si="6"/>
        <v>32981.976631779988</v>
      </c>
      <c r="CG15" s="24">
        <f t="shared" si="6"/>
        <v>34169.475945349979</v>
      </c>
      <c r="CH15" s="24">
        <f t="shared" si="6"/>
        <v>42488.098574510019</v>
      </c>
      <c r="CI15" s="24">
        <f t="shared" si="6"/>
        <v>30834.446311260002</v>
      </c>
      <c r="CJ15" s="24">
        <f t="shared" si="6"/>
        <v>30235.014963009995</v>
      </c>
      <c r="CK15" s="24">
        <f t="shared" si="6"/>
        <v>36413.605057220011</v>
      </c>
      <c r="CL15" s="24">
        <f t="shared" si="6"/>
        <v>32274.710259709987</v>
      </c>
      <c r="CM15" s="102">
        <f t="shared" ref="CM15:CN15" si="7">SUM(CM16:CM50)</f>
        <v>41814.771692629984</v>
      </c>
      <c r="CN15" s="102">
        <f t="shared" si="7"/>
        <v>34266.448274490001</v>
      </c>
      <c r="CO15" s="101">
        <f t="shared" ref="CO15:CO50" si="8">SUM($BO15:$BO15)</f>
        <v>30863.906469519992</v>
      </c>
      <c r="CP15" s="24">
        <f t="shared" ref="CP15:CP50" si="9">SUM($CB15:$CB15)</f>
        <v>31613.714330270006</v>
      </c>
      <c r="CQ15" s="102">
        <f t="shared" ref="CQ15:CQ32" si="10">SUM($CN15:$CN15)</f>
        <v>34266.448274490001</v>
      </c>
      <c r="CR15" s="23">
        <f>((CQ15/CP15)-1)*100</f>
        <v>8.3910859587922992</v>
      </c>
      <c r="CT15" s="236"/>
      <c r="CU15" s="270"/>
    </row>
    <row r="16" spans="1:119 3398:3398" ht="20.100000000000001" customHeight="1" x14ac:dyDescent="0.25">
      <c r="A16" s="542"/>
      <c r="B16" s="483" t="s">
        <v>8</v>
      </c>
      <c r="C16" s="484" t="s">
        <v>132</v>
      </c>
      <c r="D16" s="485">
        <v>2380.1684893800007</v>
      </c>
      <c r="E16" s="485">
        <v>3181.8660317399999</v>
      </c>
      <c r="F16" s="485">
        <v>2100.96343914</v>
      </c>
      <c r="G16" s="485">
        <v>2621.2492120799998</v>
      </c>
      <c r="H16" s="485">
        <v>3462.3281415300007</v>
      </c>
      <c r="I16" s="485">
        <v>1910.8375127000002</v>
      </c>
      <c r="J16" s="485">
        <v>2126.5855789000002</v>
      </c>
      <c r="K16" s="485">
        <v>1850.5776609700004</v>
      </c>
      <c r="L16" s="485">
        <v>2214.1206525000007</v>
      </c>
      <c r="M16" s="486">
        <v>2468.6271339000004</v>
      </c>
      <c r="N16" s="486">
        <v>2610.3516561600004</v>
      </c>
      <c r="O16" s="486">
        <v>3418.28158773</v>
      </c>
      <c r="P16" s="487">
        <f t="shared" ref="P16:P22" si="11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7">
        <f t="shared" ref="AC16:AC22" si="12">SUM(Q16:AB16)</f>
        <v>31436.639221070003</v>
      </c>
      <c r="AD16" s="488">
        <v>2400.0458035799998</v>
      </c>
      <c r="AE16" s="488">
        <v>2647.5886310600004</v>
      </c>
      <c r="AF16" s="488">
        <v>3012.8826035000002</v>
      </c>
      <c r="AG16" s="488">
        <v>4338.4898194800007</v>
      </c>
      <c r="AH16" s="488">
        <v>6004.1112577700005</v>
      </c>
      <c r="AI16" s="488">
        <v>3648.2941165500001</v>
      </c>
      <c r="AJ16" s="488">
        <v>4229.8702913099996</v>
      </c>
      <c r="AK16" s="488">
        <v>3266.8028879000003</v>
      </c>
      <c r="AL16" s="488">
        <v>4044.0782769900002</v>
      </c>
      <c r="AM16" s="488">
        <v>3268.7642204899998</v>
      </c>
      <c r="AN16" s="488">
        <v>3835.5995664899997</v>
      </c>
      <c r="AO16" s="488">
        <v>5015.3134582199991</v>
      </c>
      <c r="AP16" s="489">
        <v>3817.2870306000009</v>
      </c>
      <c r="AQ16" s="488">
        <v>2776.9569599400024</v>
      </c>
      <c r="AR16" s="488">
        <v>3074.8021771900012</v>
      </c>
      <c r="AS16" s="488">
        <v>2362.7769751700012</v>
      </c>
      <c r="AT16" s="488">
        <v>3173.1624195899985</v>
      </c>
      <c r="AU16" s="488">
        <v>2879.9595021299992</v>
      </c>
      <c r="AV16" s="488">
        <v>3584.4026658499988</v>
      </c>
      <c r="AW16" s="488">
        <v>3521.8837025999969</v>
      </c>
      <c r="AX16" s="488">
        <v>2968.653838440001</v>
      </c>
      <c r="AY16" s="488">
        <v>3402.1552321300014</v>
      </c>
      <c r="AZ16" s="488">
        <v>2353.1175139099978</v>
      </c>
      <c r="BA16" s="488">
        <v>2027.984797849999</v>
      </c>
      <c r="BB16" s="490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8">
        <f t="shared" ref="BN16:BN50" si="13">SUM(BB16:BM16)</f>
        <v>30840.852605379994</v>
      </c>
      <c r="BO16" s="488">
        <v>2558.8496042100001</v>
      </c>
      <c r="BP16" s="488">
        <v>2120.6817589300003</v>
      </c>
      <c r="BQ16" s="488">
        <v>3317.7348213299974</v>
      </c>
      <c r="BR16" s="488">
        <v>4245.3230028400021</v>
      </c>
      <c r="BS16" s="488">
        <v>5244.4901577899973</v>
      </c>
      <c r="BT16" s="488">
        <v>4010.0552055500025</v>
      </c>
      <c r="BU16" s="488">
        <v>7329.5021927900007</v>
      </c>
      <c r="BV16" s="488">
        <v>3608.4409972899975</v>
      </c>
      <c r="BW16" s="488">
        <v>794.64016796999999</v>
      </c>
      <c r="BX16" s="55">
        <v>848.5</v>
      </c>
      <c r="BY16" s="55">
        <v>292</v>
      </c>
      <c r="BZ16" s="55">
        <v>542</v>
      </c>
      <c r="CA16" s="478">
        <f>SUM(BO16:BZ16)</f>
        <v>34912.217908699997</v>
      </c>
      <c r="CB16" s="55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61">
        <v>889</v>
      </c>
      <c r="CN16" s="55">
        <v>876</v>
      </c>
      <c r="CO16" s="577">
        <f t="shared" si="8"/>
        <v>2558.8496042100001</v>
      </c>
      <c r="CP16" s="491">
        <f t="shared" si="9"/>
        <v>680</v>
      </c>
      <c r="CQ16" s="480">
        <f t="shared" si="10"/>
        <v>876</v>
      </c>
      <c r="CR16" s="487">
        <f t="shared" ref="CR16:CR103" si="14">((CQ16/CP16)-1)*100</f>
        <v>28.823529411764714</v>
      </c>
      <c r="CX16" s="233"/>
      <c r="CY16" s="233"/>
      <c r="CZ16" s="233"/>
      <c r="DA16" s="233"/>
      <c r="DB16" s="233"/>
      <c r="DC16" s="233"/>
      <c r="DD16" s="233"/>
      <c r="DE16" s="233"/>
      <c r="DF16" s="233"/>
      <c r="DG16" s="233"/>
      <c r="DH16" s="233"/>
      <c r="DI16" s="233"/>
      <c r="DJ16" s="233"/>
      <c r="DK16" s="233"/>
      <c r="DL16" s="233"/>
      <c r="DM16" s="233"/>
      <c r="DN16" s="233"/>
      <c r="DO16" s="233"/>
      <c r="DZR16" s="482"/>
    </row>
    <row r="17" spans="1:119" ht="20.100000000000001" customHeight="1" x14ac:dyDescent="0.25">
      <c r="A17" s="542"/>
      <c r="B17" s="469" t="s">
        <v>9</v>
      </c>
      <c r="C17" s="470" t="s">
        <v>10</v>
      </c>
      <c r="D17" s="485">
        <v>582.23511585000017</v>
      </c>
      <c r="E17" s="485">
        <v>431.03656459000001</v>
      </c>
      <c r="F17" s="485">
        <v>560.36980138000013</v>
      </c>
      <c r="G17" s="485">
        <v>495.39022864999998</v>
      </c>
      <c r="H17" s="485">
        <v>336.39102544000002</v>
      </c>
      <c r="I17" s="485">
        <v>351.49585784999994</v>
      </c>
      <c r="J17" s="485">
        <v>360.4114813999999</v>
      </c>
      <c r="K17" s="485">
        <v>90.015596740000007</v>
      </c>
      <c r="L17" s="485">
        <v>157.56513885999999</v>
      </c>
      <c r="M17" s="486">
        <v>251.12258782000001</v>
      </c>
      <c r="N17" s="486">
        <v>616.91772832000004</v>
      </c>
      <c r="O17" s="486">
        <v>307.92833987</v>
      </c>
      <c r="P17" s="487">
        <f t="shared" si="11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7">
        <f t="shared" si="12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4">
        <v>921.10603039000011</v>
      </c>
      <c r="AN17" s="244">
        <v>1226.68796178</v>
      </c>
      <c r="AO17" s="244">
        <v>893.03676619000009</v>
      </c>
      <c r="AP17" s="490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90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8">
        <f t="shared" si="13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8">
        <f t="shared" ref="CA17:CA82" si="15">SUM(BO17:BZ17)</f>
        <v>22625.821931880004</v>
      </c>
      <c r="CB17" s="55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61">
        <v>1594.7465110499993</v>
      </c>
      <c r="CN17" s="55">
        <v>1876.2671937199993</v>
      </c>
      <c r="CO17" s="577">
        <f t="shared" si="8"/>
        <v>3183.5735988499987</v>
      </c>
      <c r="CP17" s="491">
        <f t="shared" si="9"/>
        <v>2136.7287783199995</v>
      </c>
      <c r="CQ17" s="480">
        <f t="shared" si="10"/>
        <v>1876.2671937199993</v>
      </c>
      <c r="CR17" s="487">
        <f t="shared" si="14"/>
        <v>-12.189735414374292</v>
      </c>
      <c r="CX17" s="233"/>
      <c r="CY17" s="233"/>
      <c r="CZ17" s="233"/>
      <c r="DA17" s="233"/>
      <c r="DB17" s="233"/>
      <c r="DC17" s="233"/>
      <c r="DD17" s="233"/>
      <c r="DE17" s="233"/>
      <c r="DF17" s="233"/>
      <c r="DG17" s="233"/>
      <c r="DH17" s="233"/>
      <c r="DI17" s="233"/>
      <c r="DJ17" s="233"/>
      <c r="DK17" s="233"/>
      <c r="DL17" s="233"/>
      <c r="DM17" s="233"/>
      <c r="DN17" s="233"/>
      <c r="DO17" s="233"/>
    </row>
    <row r="18" spans="1:119" ht="20.100000000000001" customHeight="1" x14ac:dyDescent="0.25">
      <c r="A18" s="542"/>
      <c r="B18" s="469" t="s">
        <v>11</v>
      </c>
      <c r="C18" s="470" t="s">
        <v>12</v>
      </c>
      <c r="D18" s="485">
        <v>582.23511585000006</v>
      </c>
      <c r="E18" s="485">
        <v>431.46375647999997</v>
      </c>
      <c r="F18" s="485">
        <v>560.36980138000001</v>
      </c>
      <c r="G18" s="485">
        <v>495.39022865000004</v>
      </c>
      <c r="H18" s="485">
        <v>337.00830438999998</v>
      </c>
      <c r="I18" s="485">
        <v>351.49585785000005</v>
      </c>
      <c r="J18" s="485">
        <v>360.4114813999999</v>
      </c>
      <c r="K18" s="485">
        <v>90.015596740000007</v>
      </c>
      <c r="L18" s="485">
        <v>157.56513886000002</v>
      </c>
      <c r="M18" s="486">
        <v>248.77423379999999</v>
      </c>
      <c r="N18" s="486">
        <v>616.91772831999992</v>
      </c>
      <c r="O18" s="486">
        <v>307.92833986999995</v>
      </c>
      <c r="P18" s="487">
        <f t="shared" si="11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7">
        <f t="shared" si="12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4">
        <v>921.10603039000034</v>
      </c>
      <c r="AN18" s="244">
        <v>1226.6879617800003</v>
      </c>
      <c r="AO18" s="244">
        <v>893.03676618999998</v>
      </c>
      <c r="AP18" s="490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90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8">
        <f t="shared" si="13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8">
        <f t="shared" si="15"/>
        <v>22651.745023740004</v>
      </c>
      <c r="CB18" s="55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61">
        <v>1594.7465110500002</v>
      </c>
      <c r="CN18" s="55">
        <v>1876.26719372</v>
      </c>
      <c r="CO18" s="577">
        <f t="shared" si="8"/>
        <v>3183.5735988500014</v>
      </c>
      <c r="CP18" s="491">
        <f t="shared" si="9"/>
        <v>2136.728778319999</v>
      </c>
      <c r="CQ18" s="480">
        <f t="shared" si="10"/>
        <v>1876.26719372</v>
      </c>
      <c r="CR18" s="487">
        <f t="shared" si="14"/>
        <v>-12.189735414374248</v>
      </c>
      <c r="CX18" s="233"/>
      <c r="CY18" s="233"/>
      <c r="CZ18" s="233"/>
      <c r="DA18" s="233"/>
      <c r="DB18" s="233"/>
      <c r="DC18" s="233"/>
      <c r="DD18" s="233"/>
      <c r="DE18" s="233"/>
      <c r="DF18" s="233"/>
      <c r="DG18" s="233"/>
      <c r="DH18" s="233"/>
      <c r="DI18" s="233"/>
      <c r="DJ18" s="233"/>
      <c r="DK18" s="233"/>
      <c r="DL18" s="233"/>
      <c r="DM18" s="233"/>
      <c r="DN18" s="233"/>
      <c r="DO18" s="233"/>
    </row>
    <row r="19" spans="1:119" ht="20.100000000000001" customHeight="1" x14ac:dyDescent="0.25">
      <c r="A19" s="542"/>
      <c r="B19" s="469" t="s">
        <v>13</v>
      </c>
      <c r="C19" s="470" t="s">
        <v>134</v>
      </c>
      <c r="D19" s="485">
        <v>802.74495742000011</v>
      </c>
      <c r="E19" s="485">
        <v>667.90325021000001</v>
      </c>
      <c r="F19" s="485">
        <v>772.6538473600001</v>
      </c>
      <c r="G19" s="485">
        <v>1135.2097827999999</v>
      </c>
      <c r="H19" s="485">
        <v>1333.7049396399998</v>
      </c>
      <c r="I19" s="485">
        <v>796.99444394000022</v>
      </c>
      <c r="J19" s="485">
        <v>1638.6487064100002</v>
      </c>
      <c r="K19" s="485">
        <v>712.21533691000013</v>
      </c>
      <c r="L19" s="485">
        <v>672.95749144999979</v>
      </c>
      <c r="M19" s="486">
        <v>1804.3283247300001</v>
      </c>
      <c r="N19" s="486">
        <v>780.8768667999999</v>
      </c>
      <c r="O19" s="486">
        <v>736.7662220599999</v>
      </c>
      <c r="P19" s="487">
        <f t="shared" si="11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7">
        <f t="shared" si="12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4">
        <v>1346.0190714499997</v>
      </c>
      <c r="AN19" s="244">
        <v>1162.1962290699998</v>
      </c>
      <c r="AO19" s="244">
        <v>1898.6344526199996</v>
      </c>
      <c r="AP19" s="490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90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8">
        <f t="shared" si="13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8">
        <f t="shared" si="15"/>
        <v>28751.360624320008</v>
      </c>
      <c r="CB19" s="55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61">
        <v>2071.0806519600001</v>
      </c>
      <c r="CN19" s="55">
        <v>2581.0066849600007</v>
      </c>
      <c r="CO19" s="577">
        <f t="shared" si="8"/>
        <v>2047.3838223700002</v>
      </c>
      <c r="CP19" s="491">
        <f t="shared" si="9"/>
        <v>2464.2855941500006</v>
      </c>
      <c r="CQ19" s="480">
        <f t="shared" si="10"/>
        <v>2581.0066849600007</v>
      </c>
      <c r="CR19" s="487">
        <f t="shared" si="14"/>
        <v>4.7365082637777833</v>
      </c>
      <c r="CX19" s="233"/>
      <c r="CY19" s="233"/>
      <c r="CZ19" s="233"/>
      <c r="DA19" s="233"/>
      <c r="DB19" s="233"/>
      <c r="DC19" s="233"/>
      <c r="DD19" s="233"/>
      <c r="DE19" s="233"/>
      <c r="DF19" s="233"/>
      <c r="DG19" s="233"/>
      <c r="DH19" s="233"/>
      <c r="DI19" s="233"/>
      <c r="DJ19" s="233"/>
      <c r="DK19" s="233"/>
      <c r="DL19" s="233"/>
      <c r="DM19" s="233"/>
      <c r="DN19" s="233"/>
      <c r="DO19" s="233"/>
    </row>
    <row r="20" spans="1:119" ht="20.100000000000001" customHeight="1" x14ac:dyDescent="0.25">
      <c r="A20" s="542"/>
      <c r="B20" s="469" t="s">
        <v>14</v>
      </c>
      <c r="C20" s="470" t="s">
        <v>135</v>
      </c>
      <c r="D20" s="485">
        <v>0</v>
      </c>
      <c r="E20" s="485">
        <v>0</v>
      </c>
      <c r="F20" s="485">
        <v>0</v>
      </c>
      <c r="G20" s="485">
        <v>0</v>
      </c>
      <c r="H20" s="485">
        <v>0</v>
      </c>
      <c r="I20" s="485">
        <v>32.811906999999998</v>
      </c>
      <c r="J20" s="485">
        <v>291.87654300000003</v>
      </c>
      <c r="K20" s="485">
        <v>382.334182</v>
      </c>
      <c r="L20" s="485">
        <v>475.529651</v>
      </c>
      <c r="M20" s="486">
        <v>556.84697800000004</v>
      </c>
      <c r="N20" s="486">
        <v>569.57104300000003</v>
      </c>
      <c r="O20" s="486">
        <v>585.75235199999997</v>
      </c>
      <c r="P20" s="487">
        <f t="shared" si="11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7">
        <f t="shared" si="12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4">
        <v>1170.198836</v>
      </c>
      <c r="AN20" s="244">
        <v>1108.228965</v>
      </c>
      <c r="AO20" s="244">
        <v>925.18373399999996</v>
      </c>
      <c r="AP20" s="490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90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8">
        <f t="shared" si="13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8">
        <f t="shared" si="15"/>
        <v>13471.503932000001</v>
      </c>
      <c r="CB20" s="55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61">
        <v>1564.7624499999999</v>
      </c>
      <c r="CN20" s="55">
        <v>968.43935500999999</v>
      </c>
      <c r="CO20" s="577">
        <f t="shared" si="8"/>
        <v>1052.994322</v>
      </c>
      <c r="CP20" s="491">
        <f t="shared" si="9"/>
        <v>1108.948093</v>
      </c>
      <c r="CQ20" s="480">
        <f t="shared" si="10"/>
        <v>968.43935500999999</v>
      </c>
      <c r="CR20" s="487">
        <f t="shared" si="14"/>
        <v>-12.670452194916216</v>
      </c>
      <c r="CX20" s="233"/>
      <c r="CY20" s="233"/>
      <c r="CZ20" s="233"/>
      <c r="DA20" s="233"/>
      <c r="DB20" s="233"/>
      <c r="DC20" s="233"/>
      <c r="DD20" s="233"/>
      <c r="DE20" s="233"/>
      <c r="DF20" s="233"/>
      <c r="DG20" s="233"/>
      <c r="DH20" s="233"/>
      <c r="DI20" s="233"/>
      <c r="DJ20" s="233"/>
      <c r="DK20" s="233"/>
      <c r="DL20" s="233"/>
      <c r="DM20" s="233"/>
      <c r="DN20" s="233"/>
      <c r="DO20" s="233"/>
    </row>
    <row r="21" spans="1:119" ht="20.100000000000001" customHeight="1" x14ac:dyDescent="0.25">
      <c r="A21" s="542"/>
      <c r="B21" s="469" t="s">
        <v>15</v>
      </c>
      <c r="C21" s="470" t="s">
        <v>16</v>
      </c>
      <c r="D21" s="485">
        <v>326.13526100000001</v>
      </c>
      <c r="E21" s="485">
        <v>264.51441999999997</v>
      </c>
      <c r="F21" s="485">
        <v>210.84567500999998</v>
      </c>
      <c r="G21" s="485">
        <v>173.034469</v>
      </c>
      <c r="H21" s="485">
        <v>286.785394</v>
      </c>
      <c r="I21" s="485">
        <v>136.48206200000001</v>
      </c>
      <c r="J21" s="485">
        <v>36.808487190000001</v>
      </c>
      <c r="K21" s="485">
        <v>65.713093999999998</v>
      </c>
      <c r="L21" s="485">
        <v>58.828859999999999</v>
      </c>
      <c r="M21" s="486">
        <v>1.53589</v>
      </c>
      <c r="N21" s="486">
        <v>12.3</v>
      </c>
      <c r="O21" s="486">
        <v>171.3655</v>
      </c>
      <c r="P21" s="487">
        <f t="shared" si="11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7">
        <f t="shared" si="12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4">
        <v>2.8</v>
      </c>
      <c r="AP21" s="490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90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8">
        <f t="shared" si="13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92">
        <v>0.29988199999999998</v>
      </c>
      <c r="BY21" s="492">
        <v>0</v>
      </c>
      <c r="BZ21" s="492">
        <v>0</v>
      </c>
      <c r="CA21" s="478">
        <f t="shared" si="15"/>
        <v>6.4144930000000002</v>
      </c>
      <c r="CB21" s="492">
        <v>1.5</v>
      </c>
      <c r="CC21" s="492">
        <v>2.0000010000000001</v>
      </c>
      <c r="CD21" s="492">
        <v>2E-8</v>
      </c>
      <c r="CE21" s="492">
        <v>0</v>
      </c>
      <c r="CF21" s="492">
        <v>8</v>
      </c>
      <c r="CG21" s="492">
        <v>0</v>
      </c>
      <c r="CH21" s="492">
        <v>0</v>
      </c>
      <c r="CI21" s="492">
        <v>0.84662099999999996</v>
      </c>
      <c r="CJ21" s="492">
        <v>0.62308200000000002</v>
      </c>
      <c r="CK21" s="492">
        <v>0</v>
      </c>
      <c r="CL21" s="492">
        <v>0</v>
      </c>
      <c r="CM21" s="493">
        <v>18.5</v>
      </c>
      <c r="CN21" s="492">
        <v>0</v>
      </c>
      <c r="CO21" s="577">
        <f t="shared" si="8"/>
        <v>0</v>
      </c>
      <c r="CP21" s="491">
        <f t="shared" si="9"/>
        <v>1.5</v>
      </c>
      <c r="CQ21" s="480">
        <f t="shared" si="10"/>
        <v>0</v>
      </c>
      <c r="CR21" s="487">
        <f t="shared" si="14"/>
        <v>-100</v>
      </c>
      <c r="CX21" s="233"/>
      <c r="CY21" s="233"/>
      <c r="CZ21" s="233"/>
      <c r="DA21" s="233"/>
      <c r="DB21" s="233"/>
      <c r="DC21" s="233"/>
      <c r="DD21" s="233"/>
      <c r="DE21" s="233"/>
      <c r="DF21" s="233"/>
      <c r="DG21" s="233"/>
      <c r="DH21" s="233"/>
      <c r="DI21" s="233"/>
      <c r="DJ21" s="233"/>
      <c r="DK21" s="233"/>
      <c r="DL21" s="233"/>
      <c r="DM21" s="233"/>
      <c r="DN21" s="233"/>
      <c r="DO21" s="233"/>
    </row>
    <row r="22" spans="1:119" ht="20.100000000000001" customHeight="1" x14ac:dyDescent="0.3">
      <c r="A22" s="542"/>
      <c r="B22" s="469" t="s">
        <v>19</v>
      </c>
      <c r="C22" s="494" t="s">
        <v>20</v>
      </c>
      <c r="D22" s="485">
        <v>1231.4849570199999</v>
      </c>
      <c r="E22" s="485">
        <v>1230.4584316</v>
      </c>
      <c r="F22" s="485">
        <v>1202.8202104199997</v>
      </c>
      <c r="G22" s="485">
        <v>1409.8243697299997</v>
      </c>
      <c r="H22" s="485">
        <v>1289.8348906600002</v>
      </c>
      <c r="I22" s="485">
        <v>1278.2510536300001</v>
      </c>
      <c r="J22" s="485">
        <v>1247.4494340800002</v>
      </c>
      <c r="K22" s="485">
        <v>1188.9607932399999</v>
      </c>
      <c r="L22" s="485">
        <v>1900.82250638</v>
      </c>
      <c r="M22" s="486">
        <v>1597.8461013599997</v>
      </c>
      <c r="N22" s="486">
        <v>1637.7947975999998</v>
      </c>
      <c r="O22" s="486">
        <v>1800.6830234399997</v>
      </c>
      <c r="P22" s="487">
        <f t="shared" si="11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7">
        <f t="shared" si="12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4">
        <v>3431.4095762100001</v>
      </c>
      <c r="AP22" s="490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90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8">
        <f t="shared" si="13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8">
        <f t="shared" si="15"/>
        <v>56960.744556600002</v>
      </c>
      <c r="CB22" s="55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61">
        <v>7307.8039673799876</v>
      </c>
      <c r="CN22" s="55">
        <v>4970.9441199100002</v>
      </c>
      <c r="CO22" s="577">
        <f t="shared" si="8"/>
        <v>4860.7289863599999</v>
      </c>
      <c r="CP22" s="491">
        <f t="shared" si="9"/>
        <v>5397.0801635300013</v>
      </c>
      <c r="CQ22" s="480">
        <f t="shared" si="10"/>
        <v>4970.9441199100002</v>
      </c>
      <c r="CR22" s="487">
        <f t="shared" si="14"/>
        <v>-7.8956774905726723</v>
      </c>
      <c r="CX22" s="233"/>
      <c r="CY22" s="233"/>
      <c r="CZ22" s="233"/>
      <c r="DA22" s="233"/>
      <c r="DB22" s="233"/>
      <c r="DC22" s="233"/>
      <c r="DD22" s="233"/>
      <c r="DE22" s="233"/>
      <c r="DF22" s="233"/>
      <c r="DG22" s="233"/>
      <c r="DH22" s="233"/>
      <c r="DI22" s="233"/>
      <c r="DJ22" s="233"/>
      <c r="DK22" s="233"/>
      <c r="DL22" s="233"/>
      <c r="DM22" s="233"/>
      <c r="DN22" s="233"/>
      <c r="DO22" s="233"/>
    </row>
    <row r="23" spans="1:119" ht="20.100000000000001" customHeight="1" x14ac:dyDescent="0.25">
      <c r="A23" s="542"/>
      <c r="B23" s="469" t="s">
        <v>26</v>
      </c>
      <c r="C23" s="470" t="s">
        <v>124</v>
      </c>
      <c r="D23" s="485">
        <v>0</v>
      </c>
      <c r="E23" s="485">
        <v>0</v>
      </c>
      <c r="F23" s="485">
        <v>0</v>
      </c>
      <c r="G23" s="485">
        <v>0</v>
      </c>
      <c r="H23" s="485">
        <v>0</v>
      </c>
      <c r="I23" s="485">
        <v>0</v>
      </c>
      <c r="J23" s="485">
        <v>0</v>
      </c>
      <c r="K23" s="485">
        <v>0</v>
      </c>
      <c r="L23" s="485">
        <v>0</v>
      </c>
      <c r="M23" s="486">
        <v>0</v>
      </c>
      <c r="N23" s="486">
        <v>0</v>
      </c>
      <c r="O23" s="486">
        <v>0</v>
      </c>
      <c r="P23" s="487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487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244">
        <v>0</v>
      </c>
      <c r="AP23" s="490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490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478">
        <f t="shared" si="13"/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322.27743684000001</v>
      </c>
      <c r="BX23" s="55">
        <v>1076.3339770300001</v>
      </c>
      <c r="BY23" s="55">
        <v>168.86349332</v>
      </c>
      <c r="BZ23" s="55">
        <v>817.43433638999988</v>
      </c>
      <c r="CA23" s="478">
        <f t="shared" si="15"/>
        <v>2384.9092435800003</v>
      </c>
      <c r="CB23" s="55">
        <v>386.27161888000001</v>
      </c>
      <c r="CC23" s="55">
        <v>800.36320276999993</v>
      </c>
      <c r="CD23" s="55">
        <v>655.27238887999988</v>
      </c>
      <c r="CE23" s="55">
        <v>1031.4179583099999</v>
      </c>
      <c r="CF23" s="55">
        <v>1016.5210194599998</v>
      </c>
      <c r="CG23" s="55">
        <v>461.41017224000007</v>
      </c>
      <c r="CH23" s="55">
        <v>466.40640556</v>
      </c>
      <c r="CI23" s="55">
        <v>420.27711111999997</v>
      </c>
      <c r="CJ23" s="55">
        <v>70.058319439999991</v>
      </c>
      <c r="CK23" s="55">
        <v>80.051916660000003</v>
      </c>
      <c r="CL23" s="55">
        <v>319.09461109</v>
      </c>
      <c r="CM23" s="161">
        <v>682.15128889999983</v>
      </c>
      <c r="CN23" s="55">
        <v>913.24987577000013</v>
      </c>
      <c r="CO23" s="577">
        <f t="shared" si="8"/>
        <v>0</v>
      </c>
      <c r="CP23" s="491">
        <f t="shared" si="9"/>
        <v>386.27161888000001</v>
      </c>
      <c r="CQ23" s="480">
        <f t="shared" si="10"/>
        <v>913.24987577000013</v>
      </c>
      <c r="CR23" s="487">
        <f t="shared" si="14"/>
        <v>136.42686418898208</v>
      </c>
      <c r="CX23" s="233"/>
      <c r="CY23" s="233"/>
      <c r="CZ23" s="233"/>
      <c r="DA23" s="233"/>
      <c r="DB23" s="233"/>
      <c r="DC23" s="233"/>
      <c r="DD23" s="233"/>
      <c r="DE23" s="233"/>
      <c r="DF23" s="233"/>
      <c r="DG23" s="233"/>
      <c r="DH23" s="233"/>
      <c r="DI23" s="233"/>
      <c r="DJ23" s="233"/>
      <c r="DK23" s="233"/>
      <c r="DL23" s="233"/>
      <c r="DM23" s="233"/>
      <c r="DN23" s="233"/>
      <c r="DO23" s="233"/>
    </row>
    <row r="24" spans="1:119" ht="20.100000000000001" customHeight="1" x14ac:dyDescent="0.25">
      <c r="A24" s="542"/>
      <c r="B24" s="469" t="s">
        <v>150</v>
      </c>
      <c r="C24" s="470" t="s">
        <v>154</v>
      </c>
      <c r="D24" s="485">
        <v>0</v>
      </c>
      <c r="E24" s="485">
        <v>0</v>
      </c>
      <c r="F24" s="485">
        <v>0</v>
      </c>
      <c r="G24" s="485">
        <v>0</v>
      </c>
      <c r="H24" s="485">
        <v>9.9999999999999995E-7</v>
      </c>
      <c r="I24" s="485">
        <v>0</v>
      </c>
      <c r="J24" s="485">
        <v>0</v>
      </c>
      <c r="K24" s="485">
        <v>0</v>
      </c>
      <c r="L24" s="485">
        <v>0</v>
      </c>
      <c r="M24" s="486">
        <v>0</v>
      </c>
      <c r="N24" s="486">
        <v>0</v>
      </c>
      <c r="O24" s="486">
        <v>0</v>
      </c>
      <c r="P24" s="487">
        <v>0</v>
      </c>
      <c r="Q24" s="485">
        <v>0</v>
      </c>
      <c r="R24" s="485">
        <v>0</v>
      </c>
      <c r="S24" s="485">
        <v>0</v>
      </c>
      <c r="T24" s="485">
        <v>0</v>
      </c>
      <c r="U24" s="485">
        <v>9.9999999999999995E-7</v>
      </c>
      <c r="V24" s="485">
        <v>0</v>
      </c>
      <c r="W24" s="485">
        <v>0</v>
      </c>
      <c r="X24" s="485">
        <v>0</v>
      </c>
      <c r="Y24" s="485">
        <v>0</v>
      </c>
      <c r="Z24" s="486">
        <v>0</v>
      </c>
      <c r="AA24" s="486">
        <v>0</v>
      </c>
      <c r="AB24" s="486">
        <v>0</v>
      </c>
      <c r="AC24" s="487">
        <v>0</v>
      </c>
      <c r="AD24" s="55">
        <v>0</v>
      </c>
      <c r="AE24" s="55">
        <v>0</v>
      </c>
      <c r="AF24" s="55">
        <v>0</v>
      </c>
      <c r="AG24" s="55">
        <v>10.40560022</v>
      </c>
      <c r="AH24" s="55">
        <v>15.458109589999999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490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90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8">
        <f t="shared" si="13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123.67349494000005</v>
      </c>
      <c r="CA24" s="478">
        <f t="shared" si="15"/>
        <v>123.67349494000005</v>
      </c>
      <c r="CB24" s="55">
        <v>80.329044650000057</v>
      </c>
      <c r="CC24" s="55">
        <v>74.255325869999993</v>
      </c>
      <c r="CD24" s="55">
        <v>90.620432520000037</v>
      </c>
      <c r="CE24" s="55">
        <v>79.042026520000022</v>
      </c>
      <c r="CF24" s="55">
        <v>94.546076290000045</v>
      </c>
      <c r="CG24" s="55">
        <v>102.21190429000001</v>
      </c>
      <c r="CH24" s="55">
        <v>99.823686609999953</v>
      </c>
      <c r="CI24" s="55">
        <v>102.51467805000003</v>
      </c>
      <c r="CJ24" s="55">
        <v>97.250455930000001</v>
      </c>
      <c r="CK24" s="55">
        <v>97.987945699999969</v>
      </c>
      <c r="CL24" s="55">
        <v>101.32940895</v>
      </c>
      <c r="CM24" s="161">
        <v>135.92233206999998</v>
      </c>
      <c r="CN24" s="55">
        <v>98.933809180000011</v>
      </c>
      <c r="CO24" s="577">
        <f t="shared" si="8"/>
        <v>0</v>
      </c>
      <c r="CP24" s="491">
        <f t="shared" si="9"/>
        <v>80.329044650000057</v>
      </c>
      <c r="CQ24" s="480">
        <f t="shared" si="10"/>
        <v>98.933809180000011</v>
      </c>
      <c r="CR24" s="487">
        <f t="shared" si="14"/>
        <v>23.160694380298395</v>
      </c>
      <c r="CX24" s="233"/>
      <c r="CY24" s="233"/>
      <c r="CZ24" s="233"/>
      <c r="DA24" s="233"/>
      <c r="DB24" s="233"/>
      <c r="DC24" s="233"/>
      <c r="DD24" s="233"/>
      <c r="DE24" s="233"/>
      <c r="DF24" s="233"/>
      <c r="DG24" s="233"/>
      <c r="DH24" s="233"/>
      <c r="DI24" s="233"/>
      <c r="DJ24" s="233"/>
      <c r="DK24" s="233"/>
      <c r="DL24" s="233"/>
      <c r="DM24" s="233"/>
      <c r="DN24" s="233"/>
      <c r="DO24" s="233"/>
    </row>
    <row r="25" spans="1:119" ht="20.100000000000001" customHeight="1" x14ac:dyDescent="0.25">
      <c r="A25" s="542"/>
      <c r="B25" s="469" t="s">
        <v>148</v>
      </c>
      <c r="C25" s="470" t="s">
        <v>153</v>
      </c>
      <c r="D25" s="485">
        <v>0</v>
      </c>
      <c r="E25" s="485">
        <v>0</v>
      </c>
      <c r="F25" s="485">
        <v>0</v>
      </c>
      <c r="G25" s="485">
        <v>0</v>
      </c>
      <c r="H25" s="485">
        <v>9.9999999999999995E-7</v>
      </c>
      <c r="I25" s="485">
        <v>0</v>
      </c>
      <c r="J25" s="485">
        <v>0</v>
      </c>
      <c r="K25" s="485">
        <v>0</v>
      </c>
      <c r="L25" s="485">
        <v>0</v>
      </c>
      <c r="M25" s="486">
        <v>0</v>
      </c>
      <c r="N25" s="486">
        <v>0</v>
      </c>
      <c r="O25" s="486">
        <v>0</v>
      </c>
      <c r="P25" s="487">
        <v>0</v>
      </c>
      <c r="Q25" s="485">
        <v>0</v>
      </c>
      <c r="R25" s="485">
        <v>0</v>
      </c>
      <c r="S25" s="485">
        <v>0</v>
      </c>
      <c r="T25" s="485">
        <v>0</v>
      </c>
      <c r="U25" s="485">
        <v>9.9999999999999995E-7</v>
      </c>
      <c r="V25" s="485">
        <v>0</v>
      </c>
      <c r="W25" s="485">
        <v>0</v>
      </c>
      <c r="X25" s="485">
        <v>0</v>
      </c>
      <c r="Y25" s="485">
        <v>0</v>
      </c>
      <c r="Z25" s="486">
        <v>0</v>
      </c>
      <c r="AA25" s="486">
        <v>0</v>
      </c>
      <c r="AB25" s="486">
        <v>0</v>
      </c>
      <c r="AC25" s="487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90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90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8">
        <f t="shared" si="13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161.56728072999996</v>
      </c>
      <c r="CA25" s="478">
        <f t="shared" si="15"/>
        <v>161.56728072999996</v>
      </c>
      <c r="CB25" s="55">
        <v>110.46298013000003</v>
      </c>
      <c r="CC25" s="55">
        <v>98.342594120000058</v>
      </c>
      <c r="CD25" s="55">
        <v>106.64993328</v>
      </c>
      <c r="CE25" s="55">
        <v>97.47366990999997</v>
      </c>
      <c r="CF25" s="55">
        <v>101.29262514000003</v>
      </c>
      <c r="CG25" s="55">
        <v>112.39388563000006</v>
      </c>
      <c r="CH25" s="55">
        <v>107.45251570999996</v>
      </c>
      <c r="CI25" s="55">
        <v>110.25124371999995</v>
      </c>
      <c r="CJ25" s="55">
        <v>101.2571751</v>
      </c>
      <c r="CK25" s="55">
        <v>100.57385559000001</v>
      </c>
      <c r="CL25" s="55">
        <v>114.01080272999999</v>
      </c>
      <c r="CM25" s="161">
        <v>166.0012394200001</v>
      </c>
      <c r="CN25" s="55">
        <v>121.97728908999999</v>
      </c>
      <c r="CO25" s="577">
        <f t="shared" si="8"/>
        <v>0</v>
      </c>
      <c r="CP25" s="491">
        <f t="shared" si="9"/>
        <v>110.46298013000003</v>
      </c>
      <c r="CQ25" s="480">
        <f t="shared" si="10"/>
        <v>121.97728908999999</v>
      </c>
      <c r="CR25" s="487">
        <f t="shared" si="14"/>
        <v>10.423681260861484</v>
      </c>
      <c r="CX25" s="233"/>
      <c r="CY25" s="233"/>
      <c r="CZ25" s="233"/>
      <c r="DA25" s="233"/>
      <c r="DB25" s="233"/>
      <c r="DC25" s="233"/>
      <c r="DD25" s="233"/>
      <c r="DE25" s="233"/>
      <c r="DF25" s="233"/>
      <c r="DG25" s="233"/>
      <c r="DH25" s="233"/>
      <c r="DI25" s="233"/>
      <c r="DJ25" s="233"/>
      <c r="DK25" s="233"/>
      <c r="DL25" s="233"/>
      <c r="DM25" s="233"/>
      <c r="DN25" s="233"/>
      <c r="DO25" s="233"/>
    </row>
    <row r="26" spans="1:119" ht="20.100000000000001" customHeight="1" x14ac:dyDescent="0.25">
      <c r="A26" s="542"/>
      <c r="B26" s="469" t="s">
        <v>151</v>
      </c>
      <c r="C26" s="470" t="s">
        <v>155</v>
      </c>
      <c r="D26" s="485">
        <v>0</v>
      </c>
      <c r="E26" s="485">
        <v>0</v>
      </c>
      <c r="F26" s="485">
        <v>0</v>
      </c>
      <c r="G26" s="485">
        <v>0</v>
      </c>
      <c r="H26" s="485">
        <v>9.9999999999999995E-7</v>
      </c>
      <c r="I26" s="485">
        <v>0</v>
      </c>
      <c r="J26" s="485">
        <v>0</v>
      </c>
      <c r="K26" s="485">
        <v>0</v>
      </c>
      <c r="L26" s="485">
        <v>0</v>
      </c>
      <c r="M26" s="486">
        <v>0</v>
      </c>
      <c r="N26" s="486">
        <v>0</v>
      </c>
      <c r="O26" s="486">
        <v>0</v>
      </c>
      <c r="P26" s="487">
        <v>0</v>
      </c>
      <c r="Q26" s="485">
        <v>0</v>
      </c>
      <c r="R26" s="485">
        <v>0</v>
      </c>
      <c r="S26" s="485">
        <v>0</v>
      </c>
      <c r="T26" s="485">
        <v>0</v>
      </c>
      <c r="U26" s="485">
        <v>9.9999999999999995E-7</v>
      </c>
      <c r="V26" s="485">
        <v>0</v>
      </c>
      <c r="W26" s="485">
        <v>0</v>
      </c>
      <c r="X26" s="485">
        <v>0</v>
      </c>
      <c r="Y26" s="485">
        <v>0</v>
      </c>
      <c r="Z26" s="486">
        <v>0</v>
      </c>
      <c r="AA26" s="486">
        <v>0</v>
      </c>
      <c r="AB26" s="486">
        <v>0</v>
      </c>
      <c r="AC26" s="487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90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90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8">
        <f t="shared" si="13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33.758840400000004</v>
      </c>
      <c r="CA26" s="478">
        <f t="shared" si="15"/>
        <v>33.758840400000004</v>
      </c>
      <c r="CB26" s="55">
        <v>28.001623389999995</v>
      </c>
      <c r="CC26" s="55">
        <v>24.039787980000003</v>
      </c>
      <c r="CD26" s="55">
        <v>15.10868885</v>
      </c>
      <c r="CE26" s="55">
        <v>17.579946630000002</v>
      </c>
      <c r="CF26" s="55">
        <v>6.7463488499999995</v>
      </c>
      <c r="CG26" s="55">
        <v>9.6573218900000004</v>
      </c>
      <c r="CH26" s="55">
        <v>7.0960878899999997</v>
      </c>
      <c r="CI26" s="55">
        <v>7.3340782799999999</v>
      </c>
      <c r="CJ26" s="55">
        <v>4.0012833099999998</v>
      </c>
      <c r="CK26" s="55">
        <v>2.5839643399999996</v>
      </c>
      <c r="CL26" s="55">
        <v>12.633490280000002</v>
      </c>
      <c r="CM26" s="161">
        <v>30.035867159999999</v>
      </c>
      <c r="CN26" s="55">
        <v>23.042083759999997</v>
      </c>
      <c r="CO26" s="577">
        <f t="shared" si="8"/>
        <v>0</v>
      </c>
      <c r="CP26" s="491">
        <f t="shared" si="9"/>
        <v>28.001623389999995</v>
      </c>
      <c r="CQ26" s="480">
        <f t="shared" si="10"/>
        <v>23.042083759999997</v>
      </c>
      <c r="CR26" s="487">
        <f t="shared" si="14"/>
        <v>-17.711614647924879</v>
      </c>
      <c r="CX26" s="233"/>
      <c r="CY26" s="233"/>
      <c r="CZ26" s="233"/>
      <c r="DA26" s="233"/>
      <c r="DB26" s="233"/>
      <c r="DC26" s="233"/>
      <c r="DD26" s="233"/>
      <c r="DE26" s="233"/>
      <c r="DF26" s="233"/>
      <c r="DG26" s="233"/>
      <c r="DH26" s="233"/>
      <c r="DI26" s="233"/>
      <c r="DJ26" s="233"/>
      <c r="DK26" s="233"/>
      <c r="DL26" s="233"/>
      <c r="DM26" s="233"/>
      <c r="DN26" s="233"/>
      <c r="DO26" s="233"/>
    </row>
    <row r="27" spans="1:119" ht="19.5" customHeight="1" x14ac:dyDescent="0.25">
      <c r="A27" s="542"/>
      <c r="B27" s="469" t="s">
        <v>123</v>
      </c>
      <c r="C27" s="470" t="s">
        <v>125</v>
      </c>
      <c r="D27" s="485">
        <v>0</v>
      </c>
      <c r="E27" s="485">
        <v>0</v>
      </c>
      <c r="F27" s="485">
        <v>0</v>
      </c>
      <c r="G27" s="485">
        <v>0</v>
      </c>
      <c r="H27" s="485">
        <v>0</v>
      </c>
      <c r="I27" s="485">
        <v>0</v>
      </c>
      <c r="J27" s="485">
        <v>0</v>
      </c>
      <c r="K27" s="485">
        <v>0</v>
      </c>
      <c r="L27" s="485">
        <v>0</v>
      </c>
      <c r="M27" s="486">
        <v>0</v>
      </c>
      <c r="N27" s="486">
        <v>0</v>
      </c>
      <c r="O27" s="486">
        <v>0</v>
      </c>
      <c r="P27" s="487">
        <f>SUM(D27:O27)</f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487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90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90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8">
        <f t="shared" si="13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478">
        <f t="shared" si="15"/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55">
        <v>0</v>
      </c>
      <c r="CI27" s="55">
        <v>0</v>
      </c>
      <c r="CJ27" s="55">
        <v>0</v>
      </c>
      <c r="CK27" s="55">
        <v>0</v>
      </c>
      <c r="CL27" s="55">
        <v>0</v>
      </c>
      <c r="CM27" s="161">
        <v>0</v>
      </c>
      <c r="CN27" s="55">
        <v>0</v>
      </c>
      <c r="CO27" s="577">
        <f t="shared" si="8"/>
        <v>0</v>
      </c>
      <c r="CP27" s="491">
        <f t="shared" si="9"/>
        <v>0</v>
      </c>
      <c r="CQ27" s="480">
        <f t="shared" si="10"/>
        <v>0</v>
      </c>
      <c r="CR27" s="487"/>
      <c r="CX27" s="233"/>
      <c r="CY27" s="233"/>
      <c r="CZ27" s="233"/>
      <c r="DA27" s="233"/>
      <c r="DB27" s="233"/>
      <c r="DC27" s="233"/>
      <c r="DD27" s="233"/>
      <c r="DE27" s="233"/>
      <c r="DF27" s="233"/>
      <c r="DG27" s="233"/>
      <c r="DH27" s="233"/>
      <c r="DI27" s="233"/>
      <c r="DJ27" s="233"/>
      <c r="DK27" s="233"/>
      <c r="DL27" s="233"/>
      <c r="DM27" s="233"/>
      <c r="DN27" s="233"/>
      <c r="DO27" s="233"/>
    </row>
    <row r="28" spans="1:119" ht="20.25" customHeight="1" x14ac:dyDescent="0.25">
      <c r="A28" s="542"/>
      <c r="B28" s="469" t="s">
        <v>17</v>
      </c>
      <c r="C28" s="470" t="s">
        <v>18</v>
      </c>
      <c r="D28" s="485">
        <v>1178.1549821899998</v>
      </c>
      <c r="E28" s="485">
        <v>1201.6945238000003</v>
      </c>
      <c r="F28" s="485">
        <v>1202.7793070900004</v>
      </c>
      <c r="G28" s="485">
        <v>1409.2478181800004</v>
      </c>
      <c r="H28" s="485">
        <v>1288.57951411</v>
      </c>
      <c r="I28" s="485">
        <v>1277.4308070299999</v>
      </c>
      <c r="J28" s="485">
        <v>1247.42845158</v>
      </c>
      <c r="K28" s="485">
        <v>1188.94500694</v>
      </c>
      <c r="L28" s="485">
        <v>1900.8150853800003</v>
      </c>
      <c r="M28" s="486">
        <v>1638.8603798199999</v>
      </c>
      <c r="N28" s="486">
        <v>1637.7947676000001</v>
      </c>
      <c r="O28" s="486">
        <v>1787.05667948</v>
      </c>
      <c r="P28" s="487">
        <f>SUM(D28:O28)</f>
        <v>16958.787323200002</v>
      </c>
      <c r="Q28" s="55">
        <v>1503.2310632600002</v>
      </c>
      <c r="R28" s="55">
        <v>1310.8879257000008</v>
      </c>
      <c r="S28" s="55">
        <v>1769.5395679299993</v>
      </c>
      <c r="T28" s="55">
        <v>1653.8965416699991</v>
      </c>
      <c r="U28" s="55">
        <v>1372.8598240900001</v>
      </c>
      <c r="V28" s="55">
        <v>1536.1198155899997</v>
      </c>
      <c r="W28" s="55">
        <v>2030.30031285</v>
      </c>
      <c r="X28" s="55">
        <v>1923.0578788700004</v>
      </c>
      <c r="Y28" s="55">
        <v>1626.2967227100016</v>
      </c>
      <c r="Z28" s="55">
        <v>1978.4897828399994</v>
      </c>
      <c r="AA28" s="55">
        <v>1506.8203076200009</v>
      </c>
      <c r="AB28" s="55">
        <v>2264.924503780001</v>
      </c>
      <c r="AC28" s="487">
        <f>SUM(Q28:AB28)</f>
        <v>20476.424246910006</v>
      </c>
      <c r="AD28" s="55">
        <v>1864.5252078900003</v>
      </c>
      <c r="AE28" s="55">
        <v>1906.1021927000004</v>
      </c>
      <c r="AF28" s="55">
        <v>2036.48687412</v>
      </c>
      <c r="AG28" s="55">
        <v>2633.75175752</v>
      </c>
      <c r="AH28" s="55">
        <v>2186.4108367199997</v>
      </c>
      <c r="AI28" s="55">
        <v>1913.3267970200004</v>
      </c>
      <c r="AJ28" s="55">
        <v>3831.2971810399999</v>
      </c>
      <c r="AK28" s="55">
        <v>2623.35279885</v>
      </c>
      <c r="AL28" s="55">
        <v>2946.8308973799999</v>
      </c>
      <c r="AM28" s="244">
        <v>2670.3486031000002</v>
      </c>
      <c r="AN28" s="244">
        <v>2913.3645275899999</v>
      </c>
      <c r="AO28" s="244">
        <v>3427.2133521400001</v>
      </c>
      <c r="AP28" s="490">
        <v>3361.7226754899993</v>
      </c>
      <c r="AQ28" s="55">
        <v>2578.6416346500009</v>
      </c>
      <c r="AR28" s="55">
        <v>3536.8576278100013</v>
      </c>
      <c r="AS28" s="55">
        <v>3816.6589990000011</v>
      </c>
      <c r="AT28" s="55">
        <v>3797.1979931800001</v>
      </c>
      <c r="AU28" s="55">
        <v>3385.9273120200014</v>
      </c>
      <c r="AV28" s="55">
        <v>4463.1262937300007</v>
      </c>
      <c r="AW28" s="55">
        <v>3899.1462932900013</v>
      </c>
      <c r="AX28" s="55">
        <v>3477.2415183099984</v>
      </c>
      <c r="AY28" s="55">
        <v>4488.9917233200013</v>
      </c>
      <c r="AZ28" s="55">
        <v>3898.19266857</v>
      </c>
      <c r="BA28" s="55">
        <v>4184.1890088400014</v>
      </c>
      <c r="BB28" s="490">
        <v>4097.2062289799997</v>
      </c>
      <c r="BC28" s="55">
        <v>3504.8660544800009</v>
      </c>
      <c r="BD28" s="55">
        <v>3857.2678254099997</v>
      </c>
      <c r="BE28" s="55">
        <v>4725.5162604400011</v>
      </c>
      <c r="BF28" s="55">
        <v>3798.6760877899969</v>
      </c>
      <c r="BG28" s="55">
        <v>3530.3465235500003</v>
      </c>
      <c r="BH28" s="55">
        <v>4460.5434927000015</v>
      </c>
      <c r="BI28" s="55">
        <v>3681.8883498500018</v>
      </c>
      <c r="BJ28" s="55">
        <v>3378.3031484300004</v>
      </c>
      <c r="BK28" s="55">
        <v>3910.9066275900009</v>
      </c>
      <c r="BL28" s="55">
        <v>3896.0754067300009</v>
      </c>
      <c r="BM28" s="55">
        <v>5262.0788991199979</v>
      </c>
      <c r="BN28" s="478">
        <f t="shared" si="13"/>
        <v>48103.674905070002</v>
      </c>
      <c r="BO28" s="55">
        <v>4860.4168086599975</v>
      </c>
      <c r="BP28" s="55">
        <v>3454.1434585600023</v>
      </c>
      <c r="BQ28" s="55">
        <v>3603.0643344799969</v>
      </c>
      <c r="BR28" s="55">
        <v>4657.4804805799959</v>
      </c>
      <c r="BS28" s="55">
        <v>4500.0753975899988</v>
      </c>
      <c r="BT28" s="55">
        <v>4146.5383131699982</v>
      </c>
      <c r="BU28" s="55">
        <v>5485.2493144600012</v>
      </c>
      <c r="BV28" s="55">
        <v>4145.8037548399989</v>
      </c>
      <c r="BW28" s="55">
        <v>5247.5255854399993</v>
      </c>
      <c r="BX28" s="55">
        <v>5311.1837202100023</v>
      </c>
      <c r="BY28" s="55">
        <v>4583.1567093800022</v>
      </c>
      <c r="BZ28" s="55">
        <v>6949.5571945399925</v>
      </c>
      <c r="CA28" s="478">
        <f t="shared" si="15"/>
        <v>56944.195071909999</v>
      </c>
      <c r="CB28" s="55">
        <v>5397.0801635300031</v>
      </c>
      <c r="CC28" s="55">
        <v>4592.3734093799994</v>
      </c>
      <c r="CD28" s="55">
        <v>4536.5455836800056</v>
      </c>
      <c r="CE28" s="55">
        <v>4950.5843767799943</v>
      </c>
      <c r="CF28" s="55">
        <v>4523.0410860599986</v>
      </c>
      <c r="CG28" s="55">
        <v>5133.290962770001</v>
      </c>
      <c r="CH28" s="55">
        <v>5916.0958883499998</v>
      </c>
      <c r="CI28" s="55">
        <v>4496.0329404499998</v>
      </c>
      <c r="CJ28" s="55">
        <v>5215.1411700100016</v>
      </c>
      <c r="CK28" s="55">
        <v>6331.4910190300006</v>
      </c>
      <c r="CL28" s="55">
        <v>5598.8022906299993</v>
      </c>
      <c r="CM28" s="161">
        <v>7314.5046253700011</v>
      </c>
      <c r="CN28" s="55">
        <v>4970.9441199099992</v>
      </c>
      <c r="CO28" s="577">
        <f t="shared" si="8"/>
        <v>4860.4168086599975</v>
      </c>
      <c r="CP28" s="491">
        <f t="shared" si="9"/>
        <v>5397.0801635300031</v>
      </c>
      <c r="CQ28" s="480">
        <f t="shared" si="10"/>
        <v>4970.9441199099992</v>
      </c>
      <c r="CR28" s="487">
        <f t="shared" si="14"/>
        <v>-7.8956774905727167</v>
      </c>
      <c r="CX28" s="233"/>
      <c r="CY28" s="233"/>
      <c r="CZ28" s="233"/>
      <c r="DA28" s="233"/>
      <c r="DB28" s="233"/>
      <c r="DC28" s="233"/>
      <c r="DD28" s="233"/>
      <c r="DE28" s="233"/>
      <c r="DF28" s="233"/>
      <c r="DG28" s="233"/>
      <c r="DH28" s="233"/>
      <c r="DI28" s="233"/>
      <c r="DJ28" s="233"/>
      <c r="DK28" s="233"/>
      <c r="DL28" s="233"/>
      <c r="DM28" s="233"/>
      <c r="DN28" s="233"/>
      <c r="DO28" s="233"/>
    </row>
    <row r="29" spans="1:119" ht="20.100000000000001" customHeight="1" x14ac:dyDescent="0.25">
      <c r="A29" s="542"/>
      <c r="B29" s="469" t="s">
        <v>166</v>
      </c>
      <c r="C29" s="470" t="s">
        <v>167</v>
      </c>
      <c r="D29" s="485">
        <v>0</v>
      </c>
      <c r="E29" s="485">
        <v>0</v>
      </c>
      <c r="F29" s="485">
        <v>0</v>
      </c>
      <c r="G29" s="485">
        <v>0</v>
      </c>
      <c r="H29" s="485">
        <v>0</v>
      </c>
      <c r="I29" s="485">
        <v>0</v>
      </c>
      <c r="J29" s="485">
        <v>0</v>
      </c>
      <c r="K29" s="485">
        <v>0</v>
      </c>
      <c r="L29" s="485">
        <v>0</v>
      </c>
      <c r="M29" s="486">
        <v>0</v>
      </c>
      <c r="N29" s="486">
        <v>0</v>
      </c>
      <c r="O29" s="486">
        <v>0</v>
      </c>
      <c r="P29" s="487">
        <v>0</v>
      </c>
      <c r="Q29" s="485">
        <v>0</v>
      </c>
      <c r="R29" s="485">
        <v>0</v>
      </c>
      <c r="S29" s="485">
        <v>0</v>
      </c>
      <c r="T29" s="485">
        <v>0</v>
      </c>
      <c r="U29" s="485">
        <v>0</v>
      </c>
      <c r="V29" s="485">
        <v>0</v>
      </c>
      <c r="W29" s="485">
        <v>0</v>
      </c>
      <c r="X29" s="485">
        <v>0</v>
      </c>
      <c r="Y29" s="485">
        <v>0</v>
      </c>
      <c r="Z29" s="486">
        <v>0</v>
      </c>
      <c r="AA29" s="486">
        <v>0</v>
      </c>
      <c r="AB29" s="486">
        <v>0</v>
      </c>
      <c r="AC29" s="487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490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490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478">
        <f t="shared" si="13"/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478">
        <f t="shared" si="15"/>
        <v>0</v>
      </c>
      <c r="CB29" s="55">
        <v>0</v>
      </c>
      <c r="CC29" s="55">
        <v>0.18009421000000003</v>
      </c>
      <c r="CD29" s="55">
        <v>16.92020776</v>
      </c>
      <c r="CE29" s="55">
        <v>10.62703329</v>
      </c>
      <c r="CF29" s="55">
        <v>174.9815772</v>
      </c>
      <c r="CG29" s="55">
        <v>39.732356340000003</v>
      </c>
      <c r="CH29" s="55">
        <v>55.278915220000002</v>
      </c>
      <c r="CI29" s="55">
        <v>138.29696981999999</v>
      </c>
      <c r="CJ29" s="55">
        <v>39.488047590000008</v>
      </c>
      <c r="CK29" s="55">
        <v>25.762990510000002</v>
      </c>
      <c r="CL29" s="55">
        <v>11.640632589999999</v>
      </c>
      <c r="CM29" s="161">
        <v>43.801333190000008</v>
      </c>
      <c r="CN29" s="55">
        <v>6.1510124499999996</v>
      </c>
      <c r="CO29" s="577">
        <f t="shared" si="8"/>
        <v>0</v>
      </c>
      <c r="CP29" s="491">
        <f t="shared" si="9"/>
        <v>0</v>
      </c>
      <c r="CQ29" s="480">
        <f t="shared" si="10"/>
        <v>6.1510124499999996</v>
      </c>
      <c r="CR29" s="487"/>
      <c r="CX29" s="233"/>
      <c r="CY29" s="233"/>
      <c r="CZ29" s="233"/>
      <c r="DA29" s="233"/>
      <c r="DB29" s="233"/>
      <c r="DC29" s="233"/>
      <c r="DD29" s="233"/>
      <c r="DE29" s="233"/>
      <c r="DF29" s="233"/>
      <c r="DG29" s="233"/>
      <c r="DH29" s="233"/>
      <c r="DI29" s="233"/>
      <c r="DJ29" s="233"/>
      <c r="DK29" s="233"/>
      <c r="DL29" s="233"/>
      <c r="DM29" s="233"/>
      <c r="DN29" s="233"/>
      <c r="DO29" s="233"/>
    </row>
    <row r="30" spans="1:119" ht="20.100000000000001" customHeight="1" x14ac:dyDescent="0.25">
      <c r="A30" s="542"/>
      <c r="B30" s="469" t="s">
        <v>28</v>
      </c>
      <c r="C30" s="470" t="s">
        <v>29</v>
      </c>
      <c r="D30" s="485">
        <v>11.45584539</v>
      </c>
      <c r="E30" s="485">
        <v>5.7068109600000012</v>
      </c>
      <c r="F30" s="485">
        <v>0</v>
      </c>
      <c r="G30" s="485">
        <v>0</v>
      </c>
      <c r="H30" s="485">
        <v>1.6670430600000001</v>
      </c>
      <c r="I30" s="485">
        <v>0</v>
      </c>
      <c r="J30" s="485">
        <v>0</v>
      </c>
      <c r="K30" s="485">
        <v>0</v>
      </c>
      <c r="L30" s="485">
        <v>0</v>
      </c>
      <c r="M30" s="486">
        <v>0</v>
      </c>
      <c r="N30" s="486">
        <v>0</v>
      </c>
      <c r="O30" s="486">
        <v>0</v>
      </c>
      <c r="P30" s="487">
        <f>SUM(D30:O30)</f>
        <v>18.829699410000003</v>
      </c>
      <c r="Q30" s="55">
        <v>9.9999999999999995E-7</v>
      </c>
      <c r="R30" s="55">
        <v>9.9999999999999995E-7</v>
      </c>
      <c r="S30" s="55">
        <v>9.9999999999999995E-7</v>
      </c>
      <c r="T30" s="55">
        <v>9.9999999999999995E-7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487">
        <f>SUM(Q30:AB30)</f>
        <v>3.9999999999999998E-6</v>
      </c>
      <c r="AD30" s="55">
        <v>0</v>
      </c>
      <c r="AE30" s="55">
        <v>0</v>
      </c>
      <c r="AF30" s="55">
        <v>0</v>
      </c>
      <c r="AG30" s="55">
        <v>10.40560022</v>
      </c>
      <c r="AH30" s="55">
        <v>15.458109589999999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490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490">
        <v>0</v>
      </c>
      <c r="BC30" s="55">
        <v>0</v>
      </c>
      <c r="BD30" s="55">
        <v>0</v>
      </c>
      <c r="BE30" s="55">
        <v>31.209384880000002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478">
        <f t="shared" si="13"/>
        <v>31.209384880000002</v>
      </c>
      <c r="BO30" s="55">
        <v>0</v>
      </c>
      <c r="BP30" s="55">
        <v>0</v>
      </c>
      <c r="BQ30" s="55">
        <v>0</v>
      </c>
      <c r="BR30" s="55">
        <v>20</v>
      </c>
      <c r="BS30" s="55">
        <v>26</v>
      </c>
      <c r="BT30" s="55">
        <v>0</v>
      </c>
      <c r="BU30" s="55">
        <v>347</v>
      </c>
      <c r="BV30" s="55">
        <v>47</v>
      </c>
      <c r="BW30" s="55">
        <v>0</v>
      </c>
      <c r="BX30" s="55">
        <v>0</v>
      </c>
      <c r="BY30" s="55">
        <v>0</v>
      </c>
      <c r="BZ30" s="55">
        <v>125.04999999</v>
      </c>
      <c r="CA30" s="478">
        <f t="shared" si="15"/>
        <v>565.04999999000006</v>
      </c>
      <c r="CB30" s="55">
        <v>30.004000000000001</v>
      </c>
      <c r="CC30" s="55">
        <v>0</v>
      </c>
      <c r="CD30" s="55">
        <v>0</v>
      </c>
      <c r="CE30" s="55">
        <v>0</v>
      </c>
      <c r="CF30" s="55">
        <v>0</v>
      </c>
      <c r="CG30" s="55">
        <v>0</v>
      </c>
      <c r="CH30" s="55">
        <v>0.60046668000000003</v>
      </c>
      <c r="CI30" s="55">
        <v>0</v>
      </c>
      <c r="CJ30" s="55">
        <v>0.30019998999999997</v>
      </c>
      <c r="CK30" s="55">
        <v>1.1607421899999999</v>
      </c>
      <c r="CL30" s="55">
        <v>1.3310822000000002</v>
      </c>
      <c r="CM30" s="161">
        <v>0</v>
      </c>
      <c r="CN30" s="55">
        <v>161.89570576999998</v>
      </c>
      <c r="CO30" s="577">
        <f t="shared" si="8"/>
        <v>0</v>
      </c>
      <c r="CP30" s="491">
        <f t="shared" si="9"/>
        <v>30.004000000000001</v>
      </c>
      <c r="CQ30" s="480">
        <f t="shared" si="10"/>
        <v>161.89570576999998</v>
      </c>
      <c r="CR30" s="487">
        <f t="shared" si="14"/>
        <v>439.58040851219823</v>
      </c>
      <c r="CX30" s="233"/>
      <c r="CY30" s="233"/>
      <c r="CZ30" s="233"/>
      <c r="DA30" s="233"/>
      <c r="DB30" s="233"/>
      <c r="DC30" s="233"/>
      <c r="DD30" s="233"/>
      <c r="DE30" s="233"/>
      <c r="DF30" s="233"/>
      <c r="DG30" s="233"/>
      <c r="DH30" s="233"/>
      <c r="DI30" s="233"/>
      <c r="DJ30" s="233"/>
      <c r="DK30" s="233"/>
      <c r="DL30" s="233"/>
      <c r="DM30" s="233"/>
      <c r="DN30" s="233"/>
      <c r="DO30" s="233"/>
    </row>
    <row r="31" spans="1:119" ht="20.100000000000001" customHeight="1" x14ac:dyDescent="0.25">
      <c r="A31" s="542"/>
      <c r="B31" s="469" t="s">
        <v>30</v>
      </c>
      <c r="C31" s="470" t="s">
        <v>31</v>
      </c>
      <c r="D31" s="485">
        <v>11.45584539</v>
      </c>
      <c r="E31" s="485">
        <v>5.7068109600000012</v>
      </c>
      <c r="F31" s="485">
        <v>0</v>
      </c>
      <c r="G31" s="485">
        <v>0</v>
      </c>
      <c r="H31" s="485">
        <v>1.66704206</v>
      </c>
      <c r="I31" s="485">
        <v>0</v>
      </c>
      <c r="J31" s="485">
        <v>0</v>
      </c>
      <c r="K31" s="485">
        <v>0</v>
      </c>
      <c r="L31" s="485">
        <v>0</v>
      </c>
      <c r="M31" s="486">
        <v>0</v>
      </c>
      <c r="N31" s="486">
        <v>0</v>
      </c>
      <c r="O31" s="486">
        <v>0</v>
      </c>
      <c r="P31" s="487">
        <f>SUM(D31:O31)</f>
        <v>18.829698410000002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487">
        <f>SUM(Q31:AB31)</f>
        <v>0</v>
      </c>
      <c r="AD31" s="55">
        <v>0</v>
      </c>
      <c r="AE31" s="55">
        <v>0</v>
      </c>
      <c r="AF31" s="55">
        <v>0</v>
      </c>
      <c r="AG31" s="55">
        <v>10.40560022</v>
      </c>
      <c r="AH31" s="55">
        <v>15.458109589999999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490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490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78">
        <f t="shared" si="13"/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478">
        <f t="shared" si="15"/>
        <v>0</v>
      </c>
      <c r="CB31" s="55">
        <v>0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55">
        <v>0</v>
      </c>
      <c r="CI31" s="55">
        <v>0</v>
      </c>
      <c r="CJ31" s="55">
        <v>0</v>
      </c>
      <c r="CK31" s="55">
        <v>0</v>
      </c>
      <c r="CL31" s="55">
        <v>0</v>
      </c>
      <c r="CM31" s="161">
        <v>0</v>
      </c>
      <c r="CN31" s="55">
        <v>0</v>
      </c>
      <c r="CO31" s="577">
        <f t="shared" si="8"/>
        <v>0</v>
      </c>
      <c r="CP31" s="491">
        <f t="shared" si="9"/>
        <v>0</v>
      </c>
      <c r="CQ31" s="480">
        <f t="shared" si="10"/>
        <v>0</v>
      </c>
      <c r="CR31" s="487"/>
      <c r="CX31" s="233"/>
      <c r="CY31" s="233"/>
      <c r="CZ31" s="233"/>
      <c r="DA31" s="233"/>
      <c r="DB31" s="233"/>
      <c r="DC31" s="233"/>
      <c r="DD31" s="233"/>
      <c r="DE31" s="233"/>
      <c r="DF31" s="233"/>
      <c r="DG31" s="233"/>
      <c r="DH31" s="233"/>
      <c r="DI31" s="233"/>
      <c r="DJ31" s="233"/>
      <c r="DK31" s="233"/>
      <c r="DL31" s="233"/>
      <c r="DM31" s="233"/>
      <c r="DN31" s="233"/>
      <c r="DO31" s="233"/>
    </row>
    <row r="32" spans="1:119" ht="20.100000000000001" customHeight="1" x14ac:dyDescent="0.25">
      <c r="A32" s="542"/>
      <c r="B32" s="469" t="s">
        <v>136</v>
      </c>
      <c r="C32" s="470" t="s">
        <v>206</v>
      </c>
      <c r="D32" s="485">
        <v>0</v>
      </c>
      <c r="E32" s="485">
        <v>0</v>
      </c>
      <c r="F32" s="485">
        <v>0</v>
      </c>
      <c r="G32" s="485">
        <v>0</v>
      </c>
      <c r="H32" s="485">
        <v>9.9999999999999995E-7</v>
      </c>
      <c r="I32" s="485">
        <v>0</v>
      </c>
      <c r="J32" s="485">
        <v>0</v>
      </c>
      <c r="K32" s="485">
        <v>0</v>
      </c>
      <c r="L32" s="485">
        <v>0</v>
      </c>
      <c r="M32" s="486">
        <v>0</v>
      </c>
      <c r="N32" s="486">
        <v>0</v>
      </c>
      <c r="O32" s="486">
        <v>0</v>
      </c>
      <c r="P32" s="487">
        <f>SUM(D32:O32)</f>
        <v>9.9999999999999995E-7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487">
        <f>SUM(Q32:AB32)</f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490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490">
        <v>0</v>
      </c>
      <c r="BC32" s="55">
        <v>0</v>
      </c>
      <c r="BD32" s="55">
        <v>0</v>
      </c>
      <c r="BE32" s="55">
        <v>31.209384880000002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478">
        <f t="shared" si="13"/>
        <v>31.209384880000002</v>
      </c>
      <c r="BO32" s="55">
        <v>0</v>
      </c>
      <c r="BP32" s="55">
        <v>0</v>
      </c>
      <c r="BQ32" s="55">
        <v>0</v>
      </c>
      <c r="BR32" s="55">
        <v>20</v>
      </c>
      <c r="BS32" s="55">
        <v>26</v>
      </c>
      <c r="BT32" s="55">
        <v>0</v>
      </c>
      <c r="BU32" s="55">
        <v>347</v>
      </c>
      <c r="BV32" s="55">
        <v>47</v>
      </c>
      <c r="BW32" s="55">
        <v>0</v>
      </c>
      <c r="BX32" s="55">
        <v>0</v>
      </c>
      <c r="BY32" s="55">
        <v>0</v>
      </c>
      <c r="BZ32" s="55">
        <v>155</v>
      </c>
      <c r="CA32" s="478">
        <f t="shared" si="15"/>
        <v>595</v>
      </c>
      <c r="CB32" s="55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0.6</v>
      </c>
      <c r="CI32" s="55">
        <v>0</v>
      </c>
      <c r="CJ32" s="55">
        <v>0.3</v>
      </c>
      <c r="CK32" s="55">
        <v>1.59</v>
      </c>
      <c r="CL32" s="55">
        <v>0.9</v>
      </c>
      <c r="CM32" s="161">
        <v>0</v>
      </c>
      <c r="CN32" s="55">
        <v>108.21914305</v>
      </c>
      <c r="CO32" s="577">
        <f t="shared" si="8"/>
        <v>0</v>
      </c>
      <c r="CP32" s="491">
        <f t="shared" si="9"/>
        <v>0</v>
      </c>
      <c r="CQ32" s="480">
        <f t="shared" si="10"/>
        <v>108.21914305</v>
      </c>
      <c r="CR32" s="487"/>
      <c r="CX32" s="233"/>
      <c r="CY32" s="233"/>
      <c r="CZ32" s="233"/>
      <c r="DA32" s="233"/>
      <c r="DB32" s="233"/>
      <c r="DC32" s="233"/>
      <c r="DD32" s="233"/>
      <c r="DE32" s="233"/>
      <c r="DF32" s="233"/>
      <c r="DG32" s="233"/>
      <c r="DH32" s="233"/>
      <c r="DI32" s="233"/>
      <c r="DJ32" s="233"/>
      <c r="DK32" s="233"/>
      <c r="DL32" s="233"/>
      <c r="DM32" s="233"/>
      <c r="DN32" s="233"/>
      <c r="DO32" s="233"/>
    </row>
    <row r="33" spans="1:119" ht="20.100000000000001" customHeight="1" x14ac:dyDescent="0.25">
      <c r="A33" s="542"/>
      <c r="B33" s="469" t="s">
        <v>205</v>
      </c>
      <c r="C33" s="470" t="s">
        <v>210</v>
      </c>
      <c r="D33" s="485">
        <v>0</v>
      </c>
      <c r="E33" s="485">
        <v>0</v>
      </c>
      <c r="F33" s="485">
        <v>0</v>
      </c>
      <c r="G33" s="485">
        <v>0</v>
      </c>
      <c r="H33" s="485">
        <v>0</v>
      </c>
      <c r="I33" s="485">
        <v>0</v>
      </c>
      <c r="J33" s="485">
        <v>0</v>
      </c>
      <c r="K33" s="485">
        <v>0</v>
      </c>
      <c r="L33" s="485">
        <v>0</v>
      </c>
      <c r="M33" s="486">
        <v>0</v>
      </c>
      <c r="N33" s="486">
        <v>0</v>
      </c>
      <c r="O33" s="486">
        <v>0</v>
      </c>
      <c r="P33" s="487">
        <f>SUM(D33:O33)</f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7">
        <f>SUM(Q33:AB33)</f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90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90">
        <v>0</v>
      </c>
      <c r="BC33" s="55">
        <v>0</v>
      </c>
      <c r="BD33" s="55">
        <v>0</v>
      </c>
      <c r="BE33" s="55">
        <v>0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8">
        <f t="shared" si="13"/>
        <v>0</v>
      </c>
      <c r="BO33" s="55">
        <v>0</v>
      </c>
      <c r="BP33" s="55">
        <v>0</v>
      </c>
      <c r="BQ33" s="55">
        <v>0</v>
      </c>
      <c r="BR33" s="55">
        <v>0</v>
      </c>
      <c r="BS33" s="55">
        <v>0</v>
      </c>
      <c r="BT33" s="55">
        <v>0</v>
      </c>
      <c r="BU33" s="55">
        <v>0</v>
      </c>
      <c r="BV33" s="55">
        <v>0</v>
      </c>
      <c r="BW33" s="55">
        <v>0</v>
      </c>
      <c r="BX33" s="55">
        <v>0</v>
      </c>
      <c r="BY33" s="55">
        <v>0</v>
      </c>
      <c r="BZ33" s="55">
        <v>0</v>
      </c>
      <c r="CA33" s="478">
        <f t="shared" si="15"/>
        <v>0</v>
      </c>
      <c r="CB33" s="55">
        <v>0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</v>
      </c>
      <c r="CI33" s="55">
        <v>0</v>
      </c>
      <c r="CJ33" s="55">
        <v>0</v>
      </c>
      <c r="CK33" s="55">
        <v>0</v>
      </c>
      <c r="CL33" s="55">
        <v>0</v>
      </c>
      <c r="CM33" s="161">
        <v>0</v>
      </c>
      <c r="CN33" s="55">
        <v>53.77782947</v>
      </c>
      <c r="CO33" s="577">
        <f t="shared" si="8"/>
        <v>0</v>
      </c>
      <c r="CP33" s="491">
        <f t="shared" si="9"/>
        <v>0</v>
      </c>
      <c r="CQ33" s="480">
        <v>0</v>
      </c>
      <c r="CR33" s="487"/>
      <c r="CX33" s="233"/>
      <c r="CY33" s="233"/>
      <c r="CZ33" s="233"/>
      <c r="DA33" s="233"/>
      <c r="DB33" s="233"/>
      <c r="DC33" s="233"/>
      <c r="DD33" s="233"/>
      <c r="DE33" s="233"/>
      <c r="DF33" s="233"/>
      <c r="DG33" s="233"/>
      <c r="DH33" s="233"/>
      <c r="DI33" s="233"/>
      <c r="DJ33" s="233"/>
      <c r="DK33" s="233"/>
      <c r="DL33" s="233"/>
      <c r="DM33" s="233"/>
      <c r="DN33" s="233"/>
      <c r="DO33" s="233"/>
    </row>
    <row r="34" spans="1:119" ht="20.100000000000001" customHeight="1" x14ac:dyDescent="0.25">
      <c r="A34" s="542"/>
      <c r="B34" s="469" t="s">
        <v>32</v>
      </c>
      <c r="C34" s="470" t="s">
        <v>138</v>
      </c>
      <c r="D34" s="485">
        <v>378.78693087999994</v>
      </c>
      <c r="E34" s="485">
        <v>490.66667578999994</v>
      </c>
      <c r="F34" s="485">
        <v>442.80761937</v>
      </c>
      <c r="G34" s="485">
        <v>392.05566079000005</v>
      </c>
      <c r="H34" s="485">
        <v>437.29845510999996</v>
      </c>
      <c r="I34" s="485">
        <v>413.88662762000007</v>
      </c>
      <c r="J34" s="485">
        <v>593.96502100999976</v>
      </c>
      <c r="K34" s="485">
        <v>275.38651033000002</v>
      </c>
      <c r="L34" s="485">
        <v>431.58203636999997</v>
      </c>
      <c r="M34" s="486">
        <v>448.77244377000005</v>
      </c>
      <c r="N34" s="486">
        <v>618.51572778000013</v>
      </c>
      <c r="O34" s="486">
        <v>1211.0508937</v>
      </c>
      <c r="P34" s="487">
        <f>SUM(D34:O34)</f>
        <v>6134.7746025199995</v>
      </c>
      <c r="Q34" s="55">
        <v>663.53043274999993</v>
      </c>
      <c r="R34" s="55">
        <v>817.77766728999984</v>
      </c>
      <c r="S34" s="55">
        <v>1057.5813579600001</v>
      </c>
      <c r="T34" s="55">
        <v>830.13753273999998</v>
      </c>
      <c r="U34" s="55">
        <v>899.76923617</v>
      </c>
      <c r="V34" s="55">
        <v>1122.5645670399997</v>
      </c>
      <c r="W34" s="55">
        <v>714.50838583000007</v>
      </c>
      <c r="X34" s="55">
        <v>988.62323478999986</v>
      </c>
      <c r="Y34" s="55">
        <v>977.81218799999999</v>
      </c>
      <c r="Z34" s="55">
        <v>847.34043346999999</v>
      </c>
      <c r="AA34" s="55">
        <v>1027.25570928</v>
      </c>
      <c r="AB34" s="55">
        <v>1324.0576074899998</v>
      </c>
      <c r="AC34" s="487">
        <f>SUM(Q34:AB34)</f>
        <v>11270.958352809999</v>
      </c>
      <c r="AD34" s="55">
        <v>739.99131594000005</v>
      </c>
      <c r="AE34" s="55">
        <v>1091.2788222199997</v>
      </c>
      <c r="AF34" s="55">
        <v>1096.3808772300004</v>
      </c>
      <c r="AG34" s="55">
        <v>2382.5291428699998</v>
      </c>
      <c r="AH34" s="55">
        <v>2162.3212379400002</v>
      </c>
      <c r="AI34" s="55">
        <v>2308.9452572099995</v>
      </c>
      <c r="AJ34" s="55">
        <v>2113.4923864299999</v>
      </c>
      <c r="AK34" s="55">
        <v>1622.72257541</v>
      </c>
      <c r="AL34" s="55">
        <v>2350.6659582400002</v>
      </c>
      <c r="AM34" s="55">
        <v>2051.63182001</v>
      </c>
      <c r="AN34" s="55">
        <v>2533.0305227000003</v>
      </c>
      <c r="AO34" s="55">
        <v>2588.6454181000008</v>
      </c>
      <c r="AP34" s="490">
        <v>2290.23886803</v>
      </c>
      <c r="AQ34" s="55">
        <v>2999.3407866800003</v>
      </c>
      <c r="AR34" s="55">
        <v>3829.0121375300032</v>
      </c>
      <c r="AS34" s="55">
        <v>2980.2000073700019</v>
      </c>
      <c r="AT34" s="55">
        <v>3296.379888179998</v>
      </c>
      <c r="AU34" s="55">
        <v>2903.9966124399994</v>
      </c>
      <c r="AV34" s="55">
        <v>3547.3061997799996</v>
      </c>
      <c r="AW34" s="55">
        <v>3480.0803423700004</v>
      </c>
      <c r="AX34" s="55">
        <v>3577.9860248299979</v>
      </c>
      <c r="AY34" s="55">
        <v>4394.3896843200009</v>
      </c>
      <c r="AZ34" s="55">
        <v>2847.3134274899999</v>
      </c>
      <c r="BA34" s="55">
        <v>3372.9328529999998</v>
      </c>
      <c r="BB34" s="490">
        <v>3820.5193432999995</v>
      </c>
      <c r="BC34" s="55">
        <v>2644.5239336700006</v>
      </c>
      <c r="BD34" s="55">
        <v>3781.2221193099995</v>
      </c>
      <c r="BE34" s="55">
        <v>4899.7281615300035</v>
      </c>
      <c r="BF34" s="55">
        <v>5236.3633832100004</v>
      </c>
      <c r="BG34" s="55">
        <v>4124.2614672100026</v>
      </c>
      <c r="BH34" s="55">
        <v>6116.2163983999972</v>
      </c>
      <c r="BI34" s="55">
        <v>4688.3034831799987</v>
      </c>
      <c r="BJ34" s="55">
        <v>3876.8384401400017</v>
      </c>
      <c r="BK34" s="55">
        <v>5555.7683603499972</v>
      </c>
      <c r="BL34" s="55">
        <v>6063.8646182000002</v>
      </c>
      <c r="BM34" s="55">
        <v>5126.6762710899966</v>
      </c>
      <c r="BN34" s="478">
        <f t="shared" si="13"/>
        <v>55934.28597959</v>
      </c>
      <c r="BO34" s="55">
        <v>4773.9637282200001</v>
      </c>
      <c r="BP34" s="55">
        <v>4605.2610363599997</v>
      </c>
      <c r="BQ34" s="55">
        <v>5375.628708719998</v>
      </c>
      <c r="BR34" s="55">
        <v>5256.7829887599946</v>
      </c>
      <c r="BS34" s="55">
        <v>4812.4613754499997</v>
      </c>
      <c r="BT34" s="55">
        <v>5239.8954323100033</v>
      </c>
      <c r="BU34" s="55">
        <v>5549.8364212699953</v>
      </c>
      <c r="BV34" s="55">
        <v>5331.0276848599979</v>
      </c>
      <c r="BW34" s="55">
        <v>4019.074295659997</v>
      </c>
      <c r="BX34" s="55">
        <v>3986.715511059997</v>
      </c>
      <c r="BY34" s="55">
        <v>3183.2006229900003</v>
      </c>
      <c r="BZ34" s="55">
        <v>4450.9357305800022</v>
      </c>
      <c r="CA34" s="478">
        <f t="shared" si="15"/>
        <v>56584.783536239986</v>
      </c>
      <c r="CB34" s="55">
        <v>4510.1643091600072</v>
      </c>
      <c r="CC34" s="55">
        <v>3378.2198947699967</v>
      </c>
      <c r="CD34" s="55">
        <v>3901.9452844399952</v>
      </c>
      <c r="CE34" s="55">
        <v>5455.5318062800006</v>
      </c>
      <c r="CF34" s="55">
        <v>4834.83482233</v>
      </c>
      <c r="CG34" s="55">
        <v>3969.3613677699991</v>
      </c>
      <c r="CH34" s="55">
        <v>6570.2138167699986</v>
      </c>
      <c r="CI34" s="55">
        <v>3657.432607910001</v>
      </c>
      <c r="CJ34" s="55">
        <v>3832.7005313499981</v>
      </c>
      <c r="CK34" s="55">
        <v>3983.0176088100025</v>
      </c>
      <c r="CL34" s="55">
        <v>3691.5709310699986</v>
      </c>
      <c r="CM34" s="161">
        <v>5781.365839240003</v>
      </c>
      <c r="CN34" s="55">
        <v>4396.7660394999975</v>
      </c>
      <c r="CO34" s="577">
        <f t="shared" si="8"/>
        <v>4773.9637282200001</v>
      </c>
      <c r="CP34" s="491">
        <f t="shared" si="9"/>
        <v>4510.1643091600072</v>
      </c>
      <c r="CQ34" s="480">
        <f t="shared" ref="CQ34:CQ41" si="16">SUM($CN34:$CN34)</f>
        <v>4396.7660394999975</v>
      </c>
      <c r="CR34" s="487">
        <f t="shared" si="14"/>
        <v>-2.5142824493045945</v>
      </c>
      <c r="CX34" s="233"/>
      <c r="CY34" s="233"/>
      <c r="CZ34" s="233"/>
      <c r="DA34" s="233"/>
      <c r="DB34" s="233"/>
      <c r="DC34" s="233"/>
      <c r="DD34" s="233"/>
      <c r="DE34" s="233"/>
      <c r="DF34" s="233"/>
      <c r="DG34" s="233"/>
      <c r="DH34" s="233"/>
      <c r="DI34" s="233"/>
      <c r="DJ34" s="233"/>
      <c r="DK34" s="233"/>
      <c r="DL34" s="233"/>
      <c r="DM34" s="233"/>
      <c r="DN34" s="233"/>
      <c r="DO34" s="233"/>
    </row>
    <row r="35" spans="1:119" ht="20.100000000000001" customHeight="1" x14ac:dyDescent="0.25">
      <c r="A35" s="542"/>
      <c r="B35" s="469" t="s">
        <v>103</v>
      </c>
      <c r="C35" s="470" t="s">
        <v>104</v>
      </c>
      <c r="D35" s="485">
        <v>0</v>
      </c>
      <c r="E35" s="485">
        <v>0</v>
      </c>
      <c r="F35" s="485">
        <v>0</v>
      </c>
      <c r="G35" s="485">
        <v>0</v>
      </c>
      <c r="H35" s="485">
        <v>9.9999999999999995E-7</v>
      </c>
      <c r="I35" s="485">
        <v>0</v>
      </c>
      <c r="J35" s="485">
        <v>0</v>
      </c>
      <c r="K35" s="485">
        <v>0</v>
      </c>
      <c r="L35" s="485">
        <v>0</v>
      </c>
      <c r="M35" s="486">
        <v>0</v>
      </c>
      <c r="N35" s="486">
        <v>0</v>
      </c>
      <c r="O35" s="486">
        <v>0</v>
      </c>
      <c r="P35" s="487">
        <v>0</v>
      </c>
      <c r="Q35" s="485">
        <v>0</v>
      </c>
      <c r="R35" s="485">
        <v>0</v>
      </c>
      <c r="S35" s="485">
        <v>0</v>
      </c>
      <c r="T35" s="485">
        <v>0</v>
      </c>
      <c r="U35" s="485">
        <v>9.9999999999999995E-7</v>
      </c>
      <c r="V35" s="485">
        <v>0</v>
      </c>
      <c r="W35" s="485">
        <v>0</v>
      </c>
      <c r="X35" s="485">
        <v>0</v>
      </c>
      <c r="Y35" s="485">
        <v>0</v>
      </c>
      <c r="Z35" s="486">
        <v>0</v>
      </c>
      <c r="AA35" s="486">
        <v>0</v>
      </c>
      <c r="AB35" s="486">
        <v>0</v>
      </c>
      <c r="AC35" s="487">
        <v>0</v>
      </c>
      <c r="AD35" s="55">
        <v>0</v>
      </c>
      <c r="AE35" s="55">
        <v>0</v>
      </c>
      <c r="AF35" s="55">
        <v>0</v>
      </c>
      <c r="AG35" s="55">
        <v>10.40560022</v>
      </c>
      <c r="AH35" s="55">
        <v>15.458109589999999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490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490">
        <v>0</v>
      </c>
      <c r="BC35" s="55">
        <v>0</v>
      </c>
      <c r="BD35" s="55">
        <v>0</v>
      </c>
      <c r="BE35" s="55">
        <v>0</v>
      </c>
      <c r="BF35" s="55">
        <v>7.476</v>
      </c>
      <c r="BG35" s="55">
        <v>0</v>
      </c>
      <c r="BH35" s="55">
        <v>13.4</v>
      </c>
      <c r="BI35" s="55">
        <v>9.2385000000000002</v>
      </c>
      <c r="BJ35" s="55">
        <v>11.9</v>
      </c>
      <c r="BK35" s="55">
        <v>0</v>
      </c>
      <c r="BL35" s="55">
        <v>14</v>
      </c>
      <c r="BM35" s="55">
        <v>8</v>
      </c>
      <c r="BN35" s="478">
        <f t="shared" si="13"/>
        <v>64.014499999999998</v>
      </c>
      <c r="BO35" s="55">
        <v>5.5</v>
      </c>
      <c r="BP35" s="55">
        <v>0</v>
      </c>
      <c r="BQ35" s="55">
        <v>19.75</v>
      </c>
      <c r="BR35" s="55">
        <v>0</v>
      </c>
      <c r="BS35" s="55">
        <v>12.855</v>
      </c>
      <c r="BT35" s="55">
        <v>5.55</v>
      </c>
      <c r="BU35" s="55">
        <v>22.35</v>
      </c>
      <c r="BV35" s="55">
        <v>0</v>
      </c>
      <c r="BW35" s="55">
        <v>0</v>
      </c>
      <c r="BX35" s="55">
        <v>0</v>
      </c>
      <c r="BY35" s="55">
        <v>0</v>
      </c>
      <c r="BZ35" s="55">
        <v>0</v>
      </c>
      <c r="CA35" s="478">
        <f t="shared" si="15"/>
        <v>66.004999999999995</v>
      </c>
      <c r="CB35" s="55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55">
        <v>0</v>
      </c>
      <c r="CI35" s="55">
        <v>1.0349999999999999</v>
      </c>
      <c r="CJ35" s="55">
        <v>0</v>
      </c>
      <c r="CK35" s="55">
        <v>0</v>
      </c>
      <c r="CL35" s="55">
        <v>30</v>
      </c>
      <c r="CM35" s="161">
        <v>0</v>
      </c>
      <c r="CN35" s="55">
        <v>0</v>
      </c>
      <c r="CO35" s="577">
        <f t="shared" si="8"/>
        <v>5.5</v>
      </c>
      <c r="CP35" s="491">
        <f t="shared" si="9"/>
        <v>0</v>
      </c>
      <c r="CQ35" s="480">
        <f t="shared" si="16"/>
        <v>0</v>
      </c>
      <c r="CR35" s="487"/>
      <c r="CX35" s="233"/>
      <c r="CY35" s="233"/>
      <c r="CZ35" s="233"/>
      <c r="DA35" s="233"/>
      <c r="DB35" s="233"/>
      <c r="DC35" s="233"/>
      <c r="DD35" s="233"/>
      <c r="DE35" s="233"/>
      <c r="DF35" s="233"/>
      <c r="DG35" s="233"/>
      <c r="DH35" s="233"/>
      <c r="DI35" s="233"/>
      <c r="DJ35" s="233"/>
      <c r="DK35" s="233"/>
      <c r="DL35" s="233"/>
      <c r="DM35" s="233"/>
      <c r="DN35" s="233"/>
      <c r="DO35" s="233"/>
    </row>
    <row r="36" spans="1:119" ht="20.100000000000001" customHeight="1" x14ac:dyDescent="0.25">
      <c r="A36" s="542"/>
      <c r="B36" s="469" t="s">
        <v>126</v>
      </c>
      <c r="C36" s="470" t="s">
        <v>129</v>
      </c>
      <c r="D36" s="485">
        <v>0</v>
      </c>
      <c r="E36" s="485">
        <v>0</v>
      </c>
      <c r="F36" s="485">
        <v>0</v>
      </c>
      <c r="G36" s="485">
        <v>0</v>
      </c>
      <c r="H36" s="485">
        <v>9.9999999999999995E-7</v>
      </c>
      <c r="I36" s="485">
        <v>0</v>
      </c>
      <c r="J36" s="485">
        <v>0</v>
      </c>
      <c r="K36" s="485">
        <v>0</v>
      </c>
      <c r="L36" s="485">
        <v>0</v>
      </c>
      <c r="M36" s="486">
        <v>0</v>
      </c>
      <c r="N36" s="486">
        <v>0</v>
      </c>
      <c r="O36" s="486">
        <v>0</v>
      </c>
      <c r="P36" s="487">
        <v>0</v>
      </c>
      <c r="Q36" s="485">
        <v>0</v>
      </c>
      <c r="R36" s="485">
        <v>0</v>
      </c>
      <c r="S36" s="485">
        <v>0</v>
      </c>
      <c r="T36" s="485">
        <v>0</v>
      </c>
      <c r="U36" s="485">
        <v>9.9999999999999995E-7</v>
      </c>
      <c r="V36" s="485">
        <v>0</v>
      </c>
      <c r="W36" s="485">
        <v>0</v>
      </c>
      <c r="X36" s="485">
        <v>0</v>
      </c>
      <c r="Y36" s="485">
        <v>0</v>
      </c>
      <c r="Z36" s="486">
        <v>0</v>
      </c>
      <c r="AA36" s="486">
        <v>0</v>
      </c>
      <c r="AB36" s="486">
        <v>0</v>
      </c>
      <c r="AC36" s="487">
        <v>0</v>
      </c>
      <c r="AD36" s="55">
        <v>0</v>
      </c>
      <c r="AE36" s="55">
        <v>0</v>
      </c>
      <c r="AF36" s="55">
        <v>0</v>
      </c>
      <c r="AG36" s="55">
        <v>10.40560022</v>
      </c>
      <c r="AH36" s="55">
        <v>15.458109589999999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490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490">
        <v>0</v>
      </c>
      <c r="BC36" s="55">
        <v>0</v>
      </c>
      <c r="BD36" s="55">
        <v>0</v>
      </c>
      <c r="BE36" s="55">
        <v>0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478">
        <f t="shared" si="13"/>
        <v>0</v>
      </c>
      <c r="BO36" s="55">
        <v>0</v>
      </c>
      <c r="BP36" s="55">
        <v>0</v>
      </c>
      <c r="BQ36" s="55">
        <v>0</v>
      </c>
      <c r="BR36" s="55">
        <v>0</v>
      </c>
      <c r="BS36" s="55">
        <v>0</v>
      </c>
      <c r="BT36" s="55">
        <v>0</v>
      </c>
      <c r="BU36" s="55">
        <v>0</v>
      </c>
      <c r="BV36" s="55">
        <v>0</v>
      </c>
      <c r="BW36" s="55">
        <v>5.8837847000000005</v>
      </c>
      <c r="BX36" s="55">
        <v>106.63122326999999</v>
      </c>
      <c r="BY36" s="55">
        <v>36.41396060000001</v>
      </c>
      <c r="BZ36" s="55">
        <v>135.91479802999996</v>
      </c>
      <c r="CA36" s="478">
        <f t="shared" si="15"/>
        <v>284.84376659999998</v>
      </c>
      <c r="CB36" s="55">
        <v>18.45559325</v>
      </c>
      <c r="CC36" s="55">
        <v>17.89782138</v>
      </c>
      <c r="CD36" s="55">
        <v>6.2090008499999998</v>
      </c>
      <c r="CE36" s="55">
        <v>25.30913704</v>
      </c>
      <c r="CF36" s="55">
        <v>37.448342690000004</v>
      </c>
      <c r="CG36" s="55">
        <v>23.127011570000001</v>
      </c>
      <c r="CH36" s="55">
        <v>66.66629076000001</v>
      </c>
      <c r="CI36" s="55">
        <v>68.318666579999999</v>
      </c>
      <c r="CJ36" s="55">
        <v>12.862863949999999</v>
      </c>
      <c r="CK36" s="55">
        <v>20.602491609999994</v>
      </c>
      <c r="CL36" s="55">
        <v>58.806591710000006</v>
      </c>
      <c r="CM36" s="161">
        <v>26.788896869999995</v>
      </c>
      <c r="CN36" s="55">
        <v>77.621258660000009</v>
      </c>
      <c r="CO36" s="577">
        <f t="shared" si="8"/>
        <v>0</v>
      </c>
      <c r="CP36" s="491">
        <f t="shared" si="9"/>
        <v>18.45559325</v>
      </c>
      <c r="CQ36" s="480">
        <f t="shared" si="16"/>
        <v>77.621258660000009</v>
      </c>
      <c r="CR36" s="487">
        <f t="shared" si="14"/>
        <v>320.58392601386583</v>
      </c>
      <c r="CX36" s="233"/>
      <c r="CY36" s="233"/>
      <c r="CZ36" s="233"/>
      <c r="DA36" s="233"/>
      <c r="DB36" s="233"/>
      <c r="DC36" s="233"/>
      <c r="DD36" s="233"/>
      <c r="DE36" s="233"/>
      <c r="DF36" s="233"/>
      <c r="DG36" s="233"/>
      <c r="DH36" s="233"/>
      <c r="DI36" s="233"/>
      <c r="DJ36" s="233"/>
      <c r="DK36" s="233"/>
      <c r="DL36" s="233"/>
      <c r="DM36" s="233"/>
      <c r="DN36" s="233"/>
      <c r="DO36" s="233"/>
    </row>
    <row r="37" spans="1:119" ht="20.100000000000001" customHeight="1" x14ac:dyDescent="0.25">
      <c r="A37" s="542"/>
      <c r="B37" s="469" t="s">
        <v>127</v>
      </c>
      <c r="C37" s="470" t="s">
        <v>187</v>
      </c>
      <c r="D37" s="485">
        <v>0</v>
      </c>
      <c r="E37" s="485">
        <v>0</v>
      </c>
      <c r="F37" s="485">
        <v>0</v>
      </c>
      <c r="G37" s="485">
        <v>0</v>
      </c>
      <c r="H37" s="485">
        <v>9.9999999999999995E-7</v>
      </c>
      <c r="I37" s="485">
        <v>0</v>
      </c>
      <c r="J37" s="485">
        <v>0</v>
      </c>
      <c r="K37" s="485">
        <v>0</v>
      </c>
      <c r="L37" s="485">
        <v>0</v>
      </c>
      <c r="M37" s="486">
        <v>0</v>
      </c>
      <c r="N37" s="486">
        <v>0</v>
      </c>
      <c r="O37" s="486">
        <v>0</v>
      </c>
      <c r="P37" s="487">
        <v>0</v>
      </c>
      <c r="Q37" s="485">
        <v>0</v>
      </c>
      <c r="R37" s="485">
        <v>0</v>
      </c>
      <c r="S37" s="485">
        <v>0</v>
      </c>
      <c r="T37" s="485">
        <v>0</v>
      </c>
      <c r="U37" s="485">
        <v>9.9999999999999995E-7</v>
      </c>
      <c r="V37" s="485">
        <v>0</v>
      </c>
      <c r="W37" s="485">
        <v>0</v>
      </c>
      <c r="X37" s="485">
        <v>0</v>
      </c>
      <c r="Y37" s="485">
        <v>0</v>
      </c>
      <c r="Z37" s="486">
        <v>0</v>
      </c>
      <c r="AA37" s="486">
        <v>0</v>
      </c>
      <c r="AB37" s="486">
        <v>0</v>
      </c>
      <c r="AC37" s="487">
        <v>0</v>
      </c>
      <c r="AD37" s="55">
        <v>0</v>
      </c>
      <c r="AE37" s="55">
        <v>0</v>
      </c>
      <c r="AF37" s="55">
        <v>0</v>
      </c>
      <c r="AG37" s="55">
        <v>10.40560022</v>
      </c>
      <c r="AH37" s="55">
        <v>15.458109589999999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90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90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78">
        <f t="shared" si="13"/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2350.2764296399996</v>
      </c>
      <c r="BX37" s="55">
        <v>2646.0297545900053</v>
      </c>
      <c r="BY37" s="55">
        <v>3429.8925437700018</v>
      </c>
      <c r="BZ37" s="55">
        <v>3782.2943931700024</v>
      </c>
      <c r="CA37" s="478">
        <f t="shared" si="15"/>
        <v>12208.49312117001</v>
      </c>
      <c r="CB37" s="55">
        <v>2329.722951029994</v>
      </c>
      <c r="CC37" s="55">
        <v>2905.7868506099981</v>
      </c>
      <c r="CD37" s="55">
        <v>3605.145593650002</v>
      </c>
      <c r="CE37" s="55">
        <v>5282.6442273899993</v>
      </c>
      <c r="CF37" s="55">
        <v>3324.2779735099984</v>
      </c>
      <c r="CG37" s="55">
        <v>4970.0381819899931</v>
      </c>
      <c r="CH37" s="55">
        <v>6042.2543775500071</v>
      </c>
      <c r="CI37" s="55">
        <v>4232.9749584300025</v>
      </c>
      <c r="CJ37" s="55">
        <v>3939.0772019599976</v>
      </c>
      <c r="CK37" s="55">
        <v>4926.4483662900075</v>
      </c>
      <c r="CL37" s="55">
        <v>3711.0294522400013</v>
      </c>
      <c r="CM37" s="161">
        <v>4516.4904915299967</v>
      </c>
      <c r="CN37" s="55">
        <v>5921.5659081500025</v>
      </c>
      <c r="CO37" s="577">
        <f t="shared" si="8"/>
        <v>0</v>
      </c>
      <c r="CP37" s="491">
        <f t="shared" si="9"/>
        <v>2329.722951029994</v>
      </c>
      <c r="CQ37" s="480">
        <f t="shared" si="16"/>
        <v>5921.5659081500025</v>
      </c>
      <c r="CR37" s="487">
        <f t="shared" si="14"/>
        <v>154.17468225275536</v>
      </c>
      <c r="CX37" s="233"/>
      <c r="CY37" s="233"/>
      <c r="CZ37" s="233"/>
      <c r="DA37" s="233"/>
      <c r="DB37" s="233"/>
      <c r="DC37" s="233"/>
      <c r="DD37" s="233"/>
      <c r="DE37" s="233"/>
      <c r="DF37" s="233"/>
      <c r="DG37" s="233"/>
      <c r="DH37" s="233"/>
      <c r="DI37" s="233"/>
      <c r="DJ37" s="233"/>
      <c r="DK37" s="233"/>
      <c r="DL37" s="233"/>
      <c r="DM37" s="233"/>
      <c r="DN37" s="233"/>
      <c r="DO37" s="233"/>
    </row>
    <row r="38" spans="1:119" ht="20.100000000000001" customHeight="1" x14ac:dyDescent="0.25">
      <c r="A38" s="542"/>
      <c r="B38" s="469" t="s">
        <v>128</v>
      </c>
      <c r="C38" s="470" t="s">
        <v>130</v>
      </c>
      <c r="D38" s="485">
        <v>0</v>
      </c>
      <c r="E38" s="485">
        <v>0</v>
      </c>
      <c r="F38" s="485">
        <v>0</v>
      </c>
      <c r="G38" s="485">
        <v>0</v>
      </c>
      <c r="H38" s="485">
        <v>9.9999999999999995E-7</v>
      </c>
      <c r="I38" s="485">
        <v>0</v>
      </c>
      <c r="J38" s="485">
        <v>0</v>
      </c>
      <c r="K38" s="485">
        <v>0</v>
      </c>
      <c r="L38" s="485">
        <v>0</v>
      </c>
      <c r="M38" s="486">
        <v>0</v>
      </c>
      <c r="N38" s="486">
        <v>0</v>
      </c>
      <c r="O38" s="486">
        <v>0</v>
      </c>
      <c r="P38" s="487">
        <v>0</v>
      </c>
      <c r="Q38" s="485">
        <v>0</v>
      </c>
      <c r="R38" s="485">
        <v>0</v>
      </c>
      <c r="S38" s="485">
        <v>0</v>
      </c>
      <c r="T38" s="485">
        <v>0</v>
      </c>
      <c r="U38" s="485">
        <v>9.9999999999999995E-7</v>
      </c>
      <c r="V38" s="485">
        <v>0</v>
      </c>
      <c r="W38" s="485">
        <v>0</v>
      </c>
      <c r="X38" s="485">
        <v>0</v>
      </c>
      <c r="Y38" s="485">
        <v>0</v>
      </c>
      <c r="Z38" s="486">
        <v>0</v>
      </c>
      <c r="AA38" s="486">
        <v>0</v>
      </c>
      <c r="AB38" s="486">
        <v>0</v>
      </c>
      <c r="AC38" s="487">
        <v>0</v>
      </c>
      <c r="AD38" s="55">
        <v>0</v>
      </c>
      <c r="AE38" s="55">
        <v>0</v>
      </c>
      <c r="AF38" s="55">
        <v>0</v>
      </c>
      <c r="AG38" s="55">
        <v>10.40560022</v>
      </c>
      <c r="AH38" s="55">
        <v>15.458109589999999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490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490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478">
        <f t="shared" si="13"/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245.72785789999998</v>
      </c>
      <c r="BX38" s="55">
        <v>1171.5150055499998</v>
      </c>
      <c r="BY38" s="55">
        <v>963.78245733000006</v>
      </c>
      <c r="BZ38" s="55">
        <v>1111.68008747</v>
      </c>
      <c r="CA38" s="478">
        <f t="shared" si="15"/>
        <v>3492.7054082499999</v>
      </c>
      <c r="CB38" s="55">
        <v>619.82646867000005</v>
      </c>
      <c r="CC38" s="55">
        <v>430.13653551999994</v>
      </c>
      <c r="CD38" s="55">
        <v>596.12013528000011</v>
      </c>
      <c r="CE38" s="55">
        <v>861.72283289999973</v>
      </c>
      <c r="CF38" s="55">
        <v>1009.4681369900001</v>
      </c>
      <c r="CG38" s="55">
        <v>751.7826562499996</v>
      </c>
      <c r="CH38" s="55">
        <v>935.34154550000017</v>
      </c>
      <c r="CI38" s="55">
        <v>718.75562068999989</v>
      </c>
      <c r="CJ38" s="55">
        <v>315.33278098</v>
      </c>
      <c r="CK38" s="55">
        <v>368.12473403000001</v>
      </c>
      <c r="CL38" s="55">
        <v>1053.6890563899999</v>
      </c>
      <c r="CM38" s="161">
        <v>592.69424621000019</v>
      </c>
      <c r="CN38" s="55">
        <v>231.09977163999997</v>
      </c>
      <c r="CO38" s="577">
        <f t="shared" si="8"/>
        <v>0</v>
      </c>
      <c r="CP38" s="491">
        <f t="shared" si="9"/>
        <v>619.82646867000005</v>
      </c>
      <c r="CQ38" s="480">
        <f t="shared" si="16"/>
        <v>231.09977163999997</v>
      </c>
      <c r="CR38" s="487">
        <f t="shared" si="14"/>
        <v>-62.715407727603974</v>
      </c>
      <c r="CX38" s="233"/>
      <c r="CY38" s="233"/>
      <c r="CZ38" s="233"/>
      <c r="DA38" s="233"/>
      <c r="DB38" s="233"/>
      <c r="DC38" s="233"/>
      <c r="DD38" s="233"/>
      <c r="DE38" s="233"/>
      <c r="DF38" s="233"/>
      <c r="DG38" s="233"/>
      <c r="DH38" s="233"/>
      <c r="DI38" s="233"/>
      <c r="DJ38" s="233"/>
      <c r="DK38" s="233"/>
      <c r="DL38" s="233"/>
      <c r="DM38" s="233"/>
      <c r="DN38" s="233"/>
      <c r="DO38" s="233"/>
    </row>
    <row r="39" spans="1:119" ht="20.100000000000001" customHeight="1" x14ac:dyDescent="0.25">
      <c r="A39" s="542"/>
      <c r="B39" s="469" t="s">
        <v>181</v>
      </c>
      <c r="C39" s="470" t="s">
        <v>183</v>
      </c>
      <c r="D39" s="485">
        <v>0</v>
      </c>
      <c r="E39" s="485">
        <v>0</v>
      </c>
      <c r="F39" s="485">
        <v>0</v>
      </c>
      <c r="G39" s="485">
        <v>0</v>
      </c>
      <c r="H39" s="485">
        <v>0</v>
      </c>
      <c r="I39" s="485">
        <v>0</v>
      </c>
      <c r="J39" s="485">
        <v>0</v>
      </c>
      <c r="K39" s="485">
        <v>0</v>
      </c>
      <c r="L39" s="485">
        <v>0</v>
      </c>
      <c r="M39" s="486">
        <v>0</v>
      </c>
      <c r="N39" s="486">
        <v>0</v>
      </c>
      <c r="O39" s="486">
        <v>0</v>
      </c>
      <c r="P39" s="487">
        <v>0</v>
      </c>
      <c r="Q39" s="485">
        <v>0</v>
      </c>
      <c r="R39" s="485">
        <v>0</v>
      </c>
      <c r="S39" s="485">
        <v>0</v>
      </c>
      <c r="T39" s="485">
        <v>0</v>
      </c>
      <c r="U39" s="485">
        <v>0</v>
      </c>
      <c r="V39" s="485">
        <v>0</v>
      </c>
      <c r="W39" s="485">
        <v>0</v>
      </c>
      <c r="X39" s="485">
        <v>0</v>
      </c>
      <c r="Y39" s="485">
        <v>0</v>
      </c>
      <c r="Z39" s="486">
        <v>0</v>
      </c>
      <c r="AA39" s="486">
        <v>0</v>
      </c>
      <c r="AB39" s="486">
        <v>0</v>
      </c>
      <c r="AC39" s="487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90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90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478">
        <f t="shared" si="13"/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478">
        <f t="shared" si="15"/>
        <v>0</v>
      </c>
      <c r="CB39" s="55">
        <v>0</v>
      </c>
      <c r="CC39" s="55">
        <v>0</v>
      </c>
      <c r="CD39" s="55">
        <v>0</v>
      </c>
      <c r="CE39" s="55">
        <v>0</v>
      </c>
      <c r="CF39" s="55">
        <v>0</v>
      </c>
      <c r="CG39" s="55">
        <v>7.4086896599999994</v>
      </c>
      <c r="CH39" s="55">
        <v>13.596053639999997</v>
      </c>
      <c r="CI39" s="55">
        <v>12.30974279</v>
      </c>
      <c r="CJ39" s="55">
        <v>14.634236520000002</v>
      </c>
      <c r="CK39" s="55">
        <v>11.434569870000001</v>
      </c>
      <c r="CL39" s="55">
        <v>12.244756669999999</v>
      </c>
      <c r="CM39" s="161">
        <v>17.816342979999998</v>
      </c>
      <c r="CN39" s="55">
        <v>14.295750930000004</v>
      </c>
      <c r="CO39" s="577">
        <f t="shared" si="8"/>
        <v>0</v>
      </c>
      <c r="CP39" s="491">
        <f t="shared" si="9"/>
        <v>0</v>
      </c>
      <c r="CQ39" s="480">
        <f t="shared" si="16"/>
        <v>14.295750930000004</v>
      </c>
      <c r="CR39" s="487"/>
      <c r="CX39" s="233"/>
      <c r="CY39" s="233"/>
      <c r="CZ39" s="233"/>
      <c r="DA39" s="233"/>
      <c r="DB39" s="233"/>
      <c r="DC39" s="233"/>
      <c r="DD39" s="233"/>
      <c r="DE39" s="233"/>
      <c r="DF39" s="233"/>
      <c r="DG39" s="233"/>
      <c r="DH39" s="233"/>
      <c r="DI39" s="233"/>
      <c r="DJ39" s="233"/>
      <c r="DK39" s="233"/>
      <c r="DL39" s="233"/>
      <c r="DM39" s="233"/>
      <c r="DN39" s="233"/>
      <c r="DO39" s="233"/>
    </row>
    <row r="40" spans="1:119" ht="20.100000000000001" customHeight="1" x14ac:dyDescent="0.25">
      <c r="A40" s="542"/>
      <c r="B40" s="469" t="s">
        <v>182</v>
      </c>
      <c r="C40" s="470" t="s">
        <v>184</v>
      </c>
      <c r="D40" s="485">
        <v>0</v>
      </c>
      <c r="E40" s="485">
        <v>0</v>
      </c>
      <c r="F40" s="485">
        <v>0</v>
      </c>
      <c r="G40" s="485">
        <v>0</v>
      </c>
      <c r="H40" s="485">
        <v>0</v>
      </c>
      <c r="I40" s="485">
        <v>0</v>
      </c>
      <c r="J40" s="485">
        <v>0</v>
      </c>
      <c r="K40" s="485">
        <v>0</v>
      </c>
      <c r="L40" s="485">
        <v>0</v>
      </c>
      <c r="M40" s="486">
        <v>0</v>
      </c>
      <c r="N40" s="486">
        <v>0</v>
      </c>
      <c r="O40" s="486">
        <v>0</v>
      </c>
      <c r="P40" s="487">
        <v>0</v>
      </c>
      <c r="Q40" s="485">
        <v>0</v>
      </c>
      <c r="R40" s="485">
        <v>0</v>
      </c>
      <c r="S40" s="485">
        <v>0</v>
      </c>
      <c r="T40" s="485">
        <v>0</v>
      </c>
      <c r="U40" s="485">
        <v>0</v>
      </c>
      <c r="V40" s="485">
        <v>0</v>
      </c>
      <c r="W40" s="485">
        <v>0</v>
      </c>
      <c r="X40" s="485">
        <v>0</v>
      </c>
      <c r="Y40" s="485">
        <v>0</v>
      </c>
      <c r="Z40" s="486">
        <v>0</v>
      </c>
      <c r="AA40" s="486">
        <v>0</v>
      </c>
      <c r="AB40" s="486">
        <v>0</v>
      </c>
      <c r="AC40" s="487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90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90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8">
        <f t="shared" si="13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0</v>
      </c>
      <c r="BX40" s="55">
        <v>0</v>
      </c>
      <c r="BY40" s="55">
        <v>0</v>
      </c>
      <c r="BZ40" s="55">
        <v>0</v>
      </c>
      <c r="CA40" s="478">
        <f t="shared" si="15"/>
        <v>0</v>
      </c>
      <c r="CB40" s="55">
        <v>0</v>
      </c>
      <c r="CC40" s="55">
        <v>0</v>
      </c>
      <c r="CD40" s="55">
        <v>0</v>
      </c>
      <c r="CE40" s="55">
        <v>0</v>
      </c>
      <c r="CF40" s="55">
        <v>0</v>
      </c>
      <c r="CG40" s="55">
        <v>7.4086896600000003</v>
      </c>
      <c r="CH40" s="55">
        <v>13.812849120000001</v>
      </c>
      <c r="CI40" s="55">
        <v>12.309742789999998</v>
      </c>
      <c r="CJ40" s="55">
        <v>14.901208910000006</v>
      </c>
      <c r="CK40" s="55">
        <v>11.703287619999999</v>
      </c>
      <c r="CL40" s="55">
        <v>13.069322100000004</v>
      </c>
      <c r="CM40" s="161">
        <v>22.549048459999998</v>
      </c>
      <c r="CN40" s="55">
        <v>15.428763700000005</v>
      </c>
      <c r="CO40" s="577">
        <f t="shared" si="8"/>
        <v>0</v>
      </c>
      <c r="CP40" s="491">
        <f t="shared" si="9"/>
        <v>0</v>
      </c>
      <c r="CQ40" s="480">
        <f t="shared" si="16"/>
        <v>15.428763700000005</v>
      </c>
      <c r="CR40" s="487"/>
      <c r="CX40" s="233"/>
      <c r="CY40" s="233"/>
      <c r="CZ40" s="233"/>
      <c r="DA40" s="233"/>
      <c r="DB40" s="233"/>
      <c r="DC40" s="233"/>
      <c r="DD40" s="233"/>
      <c r="DE40" s="233"/>
      <c r="DF40" s="233"/>
      <c r="DG40" s="233"/>
      <c r="DH40" s="233"/>
      <c r="DI40" s="233"/>
      <c r="DJ40" s="233"/>
      <c r="DK40" s="233"/>
      <c r="DL40" s="233"/>
      <c r="DM40" s="233"/>
      <c r="DN40" s="233"/>
      <c r="DO40" s="233"/>
    </row>
    <row r="41" spans="1:119" ht="20.100000000000001" customHeight="1" x14ac:dyDescent="0.25">
      <c r="A41" s="542"/>
      <c r="B41" s="469" t="s">
        <v>193</v>
      </c>
      <c r="C41" s="470" t="s">
        <v>194</v>
      </c>
      <c r="D41" s="485">
        <v>0</v>
      </c>
      <c r="E41" s="485">
        <v>0</v>
      </c>
      <c r="F41" s="485">
        <v>0</v>
      </c>
      <c r="G41" s="485">
        <v>0</v>
      </c>
      <c r="H41" s="485">
        <v>0</v>
      </c>
      <c r="I41" s="485">
        <v>0</v>
      </c>
      <c r="J41" s="485">
        <v>0</v>
      </c>
      <c r="K41" s="485">
        <v>0</v>
      </c>
      <c r="L41" s="485">
        <v>0</v>
      </c>
      <c r="M41" s="486">
        <v>0</v>
      </c>
      <c r="N41" s="486">
        <v>0</v>
      </c>
      <c r="O41" s="486">
        <v>0</v>
      </c>
      <c r="P41" s="487">
        <v>0</v>
      </c>
      <c r="Q41" s="485">
        <v>0</v>
      </c>
      <c r="R41" s="485">
        <v>0</v>
      </c>
      <c r="S41" s="485">
        <v>0</v>
      </c>
      <c r="T41" s="485">
        <v>0</v>
      </c>
      <c r="U41" s="485">
        <v>0</v>
      </c>
      <c r="V41" s="485">
        <v>0</v>
      </c>
      <c r="W41" s="485">
        <v>0</v>
      </c>
      <c r="X41" s="485">
        <v>0</v>
      </c>
      <c r="Y41" s="485">
        <v>0</v>
      </c>
      <c r="Z41" s="486">
        <v>0</v>
      </c>
      <c r="AA41" s="486">
        <v>0</v>
      </c>
      <c r="AB41" s="486">
        <v>0</v>
      </c>
      <c r="AC41" s="487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90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90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8">
        <f t="shared" si="13"/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0</v>
      </c>
      <c r="BX41" s="55">
        <v>0</v>
      </c>
      <c r="BY41" s="55">
        <v>0</v>
      </c>
      <c r="BZ41" s="55">
        <v>0</v>
      </c>
      <c r="CA41" s="478">
        <f t="shared" si="15"/>
        <v>0</v>
      </c>
      <c r="CB41" s="55">
        <v>0</v>
      </c>
      <c r="CC41" s="55">
        <v>0</v>
      </c>
      <c r="CD41" s="55">
        <v>0</v>
      </c>
      <c r="CE41" s="55">
        <v>0</v>
      </c>
      <c r="CF41" s="55">
        <v>0</v>
      </c>
      <c r="CG41" s="55">
        <v>0</v>
      </c>
      <c r="CH41" s="55">
        <v>0</v>
      </c>
      <c r="CI41" s="55">
        <v>0</v>
      </c>
      <c r="CJ41" s="55">
        <v>5.9108999999999993E-3</v>
      </c>
      <c r="CK41" s="55">
        <v>1.0372030000000001E-2</v>
      </c>
      <c r="CL41" s="55">
        <v>0.82456543000000004</v>
      </c>
      <c r="CM41" s="161">
        <v>4.7026405000000002</v>
      </c>
      <c r="CN41" s="55">
        <v>1.1330127700000001</v>
      </c>
      <c r="CO41" s="577">
        <f t="shared" si="8"/>
        <v>0</v>
      </c>
      <c r="CP41" s="491">
        <f t="shared" si="9"/>
        <v>0</v>
      </c>
      <c r="CQ41" s="480">
        <f t="shared" si="16"/>
        <v>1.1330127700000001</v>
      </c>
      <c r="CR41" s="487"/>
      <c r="CX41" s="233"/>
      <c r="CY41" s="233"/>
      <c r="CZ41" s="233"/>
      <c r="DA41" s="233"/>
      <c r="DB41" s="233"/>
      <c r="DC41" s="233"/>
      <c r="DD41" s="233"/>
      <c r="DE41" s="233"/>
      <c r="DF41" s="233"/>
      <c r="DG41" s="233"/>
      <c r="DH41" s="233"/>
      <c r="DI41" s="233"/>
      <c r="DJ41" s="233"/>
      <c r="DK41" s="233"/>
      <c r="DL41" s="233"/>
      <c r="DM41" s="233"/>
      <c r="DN41" s="233"/>
      <c r="DO41" s="233"/>
    </row>
    <row r="42" spans="1:119" ht="20.100000000000001" customHeight="1" x14ac:dyDescent="0.25">
      <c r="A42" s="542"/>
      <c r="B42" s="469" t="s">
        <v>207</v>
      </c>
      <c r="C42" s="470" t="s">
        <v>208</v>
      </c>
      <c r="D42" s="485">
        <v>0</v>
      </c>
      <c r="E42" s="485">
        <v>0</v>
      </c>
      <c r="F42" s="485">
        <v>0</v>
      </c>
      <c r="G42" s="485">
        <v>0</v>
      </c>
      <c r="H42" s="485">
        <v>0</v>
      </c>
      <c r="I42" s="485">
        <v>0</v>
      </c>
      <c r="J42" s="485">
        <v>0</v>
      </c>
      <c r="K42" s="485">
        <v>0</v>
      </c>
      <c r="L42" s="485">
        <v>0</v>
      </c>
      <c r="M42" s="486">
        <v>0</v>
      </c>
      <c r="N42" s="486">
        <v>0</v>
      </c>
      <c r="O42" s="486">
        <v>0</v>
      </c>
      <c r="P42" s="487">
        <v>0</v>
      </c>
      <c r="Q42" s="485">
        <v>0</v>
      </c>
      <c r="R42" s="485">
        <v>0</v>
      </c>
      <c r="S42" s="485">
        <v>0</v>
      </c>
      <c r="T42" s="485">
        <v>0</v>
      </c>
      <c r="U42" s="485">
        <v>0</v>
      </c>
      <c r="V42" s="485">
        <v>0</v>
      </c>
      <c r="W42" s="485">
        <v>0</v>
      </c>
      <c r="X42" s="485">
        <v>0</v>
      </c>
      <c r="Y42" s="485">
        <v>0</v>
      </c>
      <c r="Z42" s="486">
        <v>0</v>
      </c>
      <c r="AA42" s="486">
        <v>0</v>
      </c>
      <c r="AB42" s="486">
        <v>0</v>
      </c>
      <c r="AC42" s="487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90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90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8">
        <f t="shared" si="13"/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0</v>
      </c>
      <c r="BX42" s="55">
        <v>0</v>
      </c>
      <c r="BY42" s="55">
        <v>0</v>
      </c>
      <c r="BZ42" s="55">
        <v>0</v>
      </c>
      <c r="CA42" s="478">
        <f t="shared" si="15"/>
        <v>0</v>
      </c>
      <c r="CB42" s="55">
        <v>0</v>
      </c>
      <c r="CC42" s="55">
        <v>0</v>
      </c>
      <c r="CD42" s="55">
        <v>0</v>
      </c>
      <c r="CE42" s="55">
        <v>0</v>
      </c>
      <c r="CF42" s="55">
        <v>0</v>
      </c>
      <c r="CG42" s="55">
        <v>0</v>
      </c>
      <c r="CH42" s="55">
        <v>0</v>
      </c>
      <c r="CI42" s="55">
        <v>0</v>
      </c>
      <c r="CJ42" s="55">
        <v>0</v>
      </c>
      <c r="CK42" s="55">
        <v>0</v>
      </c>
      <c r="CL42" s="55">
        <v>0</v>
      </c>
      <c r="CM42" s="161">
        <v>0</v>
      </c>
      <c r="CN42" s="55">
        <v>1E-4</v>
      </c>
      <c r="CO42" s="577">
        <f t="shared" si="8"/>
        <v>0</v>
      </c>
      <c r="CP42" s="491">
        <f t="shared" si="9"/>
        <v>0</v>
      </c>
      <c r="CQ42" s="480">
        <v>0</v>
      </c>
      <c r="CR42" s="487"/>
      <c r="CX42" s="233"/>
      <c r="CY42" s="233"/>
      <c r="CZ42" s="233"/>
      <c r="DA42" s="233"/>
      <c r="DB42" s="233"/>
      <c r="DC42" s="233"/>
      <c r="DD42" s="233"/>
      <c r="DE42" s="233"/>
      <c r="DF42" s="233"/>
      <c r="DG42" s="233"/>
      <c r="DH42" s="233"/>
      <c r="DI42" s="233"/>
      <c r="DJ42" s="233"/>
      <c r="DK42" s="233"/>
      <c r="DL42" s="233"/>
      <c r="DM42" s="233"/>
      <c r="DN42" s="233"/>
      <c r="DO42" s="233"/>
    </row>
    <row r="43" spans="1:119" ht="20.100000000000001" customHeight="1" x14ac:dyDescent="0.25">
      <c r="A43" s="542"/>
      <c r="B43" s="469" t="s">
        <v>21</v>
      </c>
      <c r="C43" s="470" t="s">
        <v>22</v>
      </c>
      <c r="D43" s="485">
        <v>1677.97</v>
      </c>
      <c r="E43" s="485">
        <v>1014.61</v>
      </c>
      <c r="F43" s="485">
        <v>1054.51</v>
      </c>
      <c r="G43" s="485">
        <v>874.32</v>
      </c>
      <c r="H43" s="485">
        <v>865.67</v>
      </c>
      <c r="I43" s="485">
        <v>1119.43</v>
      </c>
      <c r="J43" s="485">
        <v>1000.75</v>
      </c>
      <c r="K43" s="485">
        <v>1090.03</v>
      </c>
      <c r="L43" s="485">
        <v>1051.8900000000001</v>
      </c>
      <c r="M43" s="486">
        <v>1036.925</v>
      </c>
      <c r="N43" s="486">
        <v>1077.0999999999999</v>
      </c>
      <c r="O43" s="486">
        <v>1266.73</v>
      </c>
      <c r="P43" s="487">
        <f>SUM(D43:O43)</f>
        <v>13129.934999999999</v>
      </c>
      <c r="Q43" s="55">
        <v>1406.03</v>
      </c>
      <c r="R43" s="55">
        <v>1027.7</v>
      </c>
      <c r="S43" s="55">
        <v>1125.7249999999999</v>
      </c>
      <c r="T43" s="55">
        <v>946.67</v>
      </c>
      <c r="U43" s="55">
        <v>901.37</v>
      </c>
      <c r="V43" s="55">
        <v>1050.4100000000001</v>
      </c>
      <c r="W43" s="55">
        <v>892.85</v>
      </c>
      <c r="X43" s="55">
        <v>928.99</v>
      </c>
      <c r="Y43" s="55">
        <v>902.17</v>
      </c>
      <c r="Z43" s="55">
        <v>1053.97</v>
      </c>
      <c r="AA43" s="55">
        <v>836.13</v>
      </c>
      <c r="AB43" s="55">
        <v>724.03</v>
      </c>
      <c r="AC43" s="487">
        <f>SUM(Q43:AB43)</f>
        <v>11796.045</v>
      </c>
      <c r="AD43" s="55">
        <v>1445.95</v>
      </c>
      <c r="AE43" s="55">
        <v>879.38</v>
      </c>
      <c r="AF43" s="55">
        <v>965.07</v>
      </c>
      <c r="AG43" s="55">
        <v>808.79</v>
      </c>
      <c r="AH43" s="55">
        <v>940.72</v>
      </c>
      <c r="AI43" s="55">
        <v>1104.48</v>
      </c>
      <c r="AJ43" s="55">
        <v>844.83</v>
      </c>
      <c r="AK43" s="55">
        <v>939.28</v>
      </c>
      <c r="AL43" s="55">
        <v>813.86</v>
      </c>
      <c r="AM43" s="244">
        <v>1109.1300000000001</v>
      </c>
      <c r="AN43" s="244">
        <v>1101.8900000000001</v>
      </c>
      <c r="AO43" s="244">
        <v>1037.92</v>
      </c>
      <c r="AP43" s="490">
        <v>1240.1099999999999</v>
      </c>
      <c r="AQ43" s="55">
        <v>876.95</v>
      </c>
      <c r="AR43" s="55">
        <v>1023.18</v>
      </c>
      <c r="AS43" s="55">
        <v>706.5</v>
      </c>
      <c r="AT43" s="55">
        <v>983.35</v>
      </c>
      <c r="AU43" s="55">
        <v>994.26</v>
      </c>
      <c r="AV43" s="55">
        <v>1134.43</v>
      </c>
      <c r="AW43" s="55">
        <v>1171.96</v>
      </c>
      <c r="AX43" s="55">
        <v>912.92</v>
      </c>
      <c r="AY43" s="55">
        <v>1209.23</v>
      </c>
      <c r="AZ43" s="55">
        <v>1218.99</v>
      </c>
      <c r="BA43" s="55">
        <v>1414.36</v>
      </c>
      <c r="BB43" s="490">
        <v>1782.76</v>
      </c>
      <c r="BC43" s="55">
        <v>1115</v>
      </c>
      <c r="BD43" s="55">
        <v>1071.26</v>
      </c>
      <c r="BE43" s="55">
        <v>1139.29</v>
      </c>
      <c r="BF43" s="55">
        <v>1128.4100000000001</v>
      </c>
      <c r="BG43" s="55">
        <v>1273.56</v>
      </c>
      <c r="BH43" s="55">
        <v>1371.22</v>
      </c>
      <c r="BI43" s="55">
        <v>1302.83</v>
      </c>
      <c r="BJ43" s="55">
        <v>1223.78</v>
      </c>
      <c r="BK43" s="55">
        <v>1518.68</v>
      </c>
      <c r="BL43" s="55">
        <v>1302.28</v>
      </c>
      <c r="BM43" s="55">
        <v>2060.9899999999998</v>
      </c>
      <c r="BN43" s="478">
        <f t="shared" si="13"/>
        <v>16290.060000000001</v>
      </c>
      <c r="BO43" s="55">
        <v>2273.6</v>
      </c>
      <c r="BP43" s="55">
        <v>1350.48</v>
      </c>
      <c r="BQ43" s="55">
        <v>1449.52</v>
      </c>
      <c r="BR43" s="55">
        <v>1225.22</v>
      </c>
      <c r="BS43" s="55">
        <v>1341.84</v>
      </c>
      <c r="BT43" s="55">
        <v>1318.42</v>
      </c>
      <c r="BU43" s="55">
        <v>1461.44</v>
      </c>
      <c r="BV43" s="55">
        <v>1404.95</v>
      </c>
      <c r="BW43" s="55">
        <v>1214.8302661</v>
      </c>
      <c r="BX43" s="55">
        <v>1634.46</v>
      </c>
      <c r="BY43" s="55">
        <v>1420.73</v>
      </c>
      <c r="BZ43" s="55">
        <v>1867.86</v>
      </c>
      <c r="CA43" s="478">
        <f t="shared" si="15"/>
        <v>17963.350266100002</v>
      </c>
      <c r="CB43" s="55">
        <v>2176.56</v>
      </c>
      <c r="CC43" s="55">
        <v>1508.34</v>
      </c>
      <c r="CD43" s="55">
        <v>1695.22</v>
      </c>
      <c r="CE43" s="55">
        <v>1437.21</v>
      </c>
      <c r="CF43" s="55">
        <v>1380.44</v>
      </c>
      <c r="CG43" s="55">
        <v>1488.5</v>
      </c>
      <c r="CH43" s="55">
        <v>1480.65</v>
      </c>
      <c r="CI43" s="55">
        <v>1563.65</v>
      </c>
      <c r="CJ43" s="55">
        <v>1431.33</v>
      </c>
      <c r="CK43" s="55">
        <v>1678.71</v>
      </c>
      <c r="CL43" s="55">
        <v>1713.46</v>
      </c>
      <c r="CM43" s="161">
        <v>2010.63</v>
      </c>
      <c r="CN43" s="55">
        <v>2232.0500000000002</v>
      </c>
      <c r="CO43" s="577">
        <f t="shared" si="8"/>
        <v>2273.6</v>
      </c>
      <c r="CP43" s="491">
        <f t="shared" si="9"/>
        <v>2176.56</v>
      </c>
      <c r="CQ43" s="480">
        <f t="shared" ref="CQ43:CQ50" si="17">SUM($CN43:$CN43)</f>
        <v>2232.0500000000002</v>
      </c>
      <c r="CR43" s="487">
        <f t="shared" si="14"/>
        <v>2.5494358069614531</v>
      </c>
      <c r="CX43" s="233"/>
      <c r="CY43" s="233"/>
      <c r="CZ43" s="233"/>
      <c r="DA43" s="233"/>
      <c r="DB43" s="233"/>
      <c r="DC43" s="233"/>
      <c r="DD43" s="233"/>
      <c r="DE43" s="233"/>
      <c r="DF43" s="233"/>
      <c r="DG43" s="233"/>
      <c r="DH43" s="233"/>
      <c r="DI43" s="233"/>
      <c r="DJ43" s="233"/>
      <c r="DK43" s="233"/>
      <c r="DL43" s="233"/>
      <c r="DM43" s="233"/>
      <c r="DN43" s="233"/>
      <c r="DO43" s="233"/>
    </row>
    <row r="44" spans="1:119" ht="20.100000000000001" customHeight="1" x14ac:dyDescent="0.25">
      <c r="A44" s="542"/>
      <c r="B44" s="469" t="s">
        <v>23</v>
      </c>
      <c r="C44" s="470" t="s">
        <v>24</v>
      </c>
      <c r="D44" s="485">
        <v>689.38</v>
      </c>
      <c r="E44" s="485">
        <v>666.04</v>
      </c>
      <c r="F44" s="485">
        <v>655.37</v>
      </c>
      <c r="G44" s="485">
        <v>822.38</v>
      </c>
      <c r="H44" s="485">
        <v>752.44</v>
      </c>
      <c r="I44" s="485">
        <v>975.67</v>
      </c>
      <c r="J44" s="485">
        <v>809</v>
      </c>
      <c r="K44" s="485">
        <v>829.02</v>
      </c>
      <c r="L44" s="485">
        <v>747.98</v>
      </c>
      <c r="M44" s="486">
        <v>950.86500000000001</v>
      </c>
      <c r="N44" s="486">
        <v>674.2</v>
      </c>
      <c r="O44" s="486">
        <v>1067.54</v>
      </c>
      <c r="P44" s="487">
        <f>SUM(D44:O44)</f>
        <v>9639.8849999999984</v>
      </c>
      <c r="Q44" s="55">
        <v>583.4</v>
      </c>
      <c r="R44" s="55">
        <v>635.84</v>
      </c>
      <c r="S44" s="55">
        <v>769.77</v>
      </c>
      <c r="T44" s="55">
        <v>786.2</v>
      </c>
      <c r="U44" s="55">
        <v>778.55</v>
      </c>
      <c r="V44" s="55">
        <v>887.1</v>
      </c>
      <c r="W44" s="55">
        <v>755.08199999999999</v>
      </c>
      <c r="X44" s="55">
        <v>695.73</v>
      </c>
      <c r="Y44" s="55">
        <v>742.78</v>
      </c>
      <c r="Z44" s="55">
        <v>873.12</v>
      </c>
      <c r="AA44" s="55">
        <v>999.03</v>
      </c>
      <c r="AB44" s="55">
        <v>864.49</v>
      </c>
      <c r="AC44" s="487">
        <f>SUM(Q44:AB44)</f>
        <v>9371.0920000000006</v>
      </c>
      <c r="AD44" s="55">
        <v>636.92999999999995</v>
      </c>
      <c r="AE44" s="55">
        <v>694.05</v>
      </c>
      <c r="AF44" s="55">
        <v>605.32000000000005</v>
      </c>
      <c r="AG44" s="55">
        <v>803.08</v>
      </c>
      <c r="AH44" s="55">
        <v>812.71</v>
      </c>
      <c r="AI44" s="55">
        <v>1072.05</v>
      </c>
      <c r="AJ44" s="55">
        <v>560.73</v>
      </c>
      <c r="AK44" s="55">
        <v>767.1</v>
      </c>
      <c r="AL44" s="55">
        <v>695.7</v>
      </c>
      <c r="AM44" s="244">
        <v>858.43</v>
      </c>
      <c r="AN44" s="244">
        <v>828.6</v>
      </c>
      <c r="AO44" s="244">
        <v>1285.45</v>
      </c>
      <c r="AP44" s="490">
        <v>554.37</v>
      </c>
      <c r="AQ44" s="55">
        <v>484.12</v>
      </c>
      <c r="AR44" s="55">
        <v>568.12</v>
      </c>
      <c r="AS44" s="55">
        <v>661.35</v>
      </c>
      <c r="AT44" s="55">
        <v>918.97</v>
      </c>
      <c r="AU44" s="55">
        <v>927.2</v>
      </c>
      <c r="AV44" s="55">
        <v>900.45</v>
      </c>
      <c r="AW44" s="55">
        <v>807.18</v>
      </c>
      <c r="AX44" s="55">
        <v>833.55</v>
      </c>
      <c r="AY44" s="55">
        <v>1116.49</v>
      </c>
      <c r="AZ44" s="55">
        <v>992.18</v>
      </c>
      <c r="BA44" s="55">
        <v>1454.16</v>
      </c>
      <c r="BB44" s="490">
        <v>928.94</v>
      </c>
      <c r="BC44" s="55">
        <v>573.65</v>
      </c>
      <c r="BD44" s="55">
        <v>647.67999999999995</v>
      </c>
      <c r="BE44" s="55">
        <v>777.24</v>
      </c>
      <c r="BF44" s="55">
        <v>942.67</v>
      </c>
      <c r="BG44" s="55">
        <v>1143.5999999999999</v>
      </c>
      <c r="BH44" s="55">
        <v>1102.0600999999999</v>
      </c>
      <c r="BI44" s="55">
        <v>981.93</v>
      </c>
      <c r="BJ44" s="55">
        <v>1028.9100000000001</v>
      </c>
      <c r="BK44" s="55">
        <v>1416.66</v>
      </c>
      <c r="BL44" s="55">
        <v>1131.51</v>
      </c>
      <c r="BM44" s="55">
        <v>2022.82</v>
      </c>
      <c r="BN44" s="478">
        <f t="shared" si="13"/>
        <v>12697.670100000001</v>
      </c>
      <c r="BO44" s="55">
        <v>1030.0999999999999</v>
      </c>
      <c r="BP44" s="55">
        <v>728.03</v>
      </c>
      <c r="BQ44" s="55">
        <v>758.85</v>
      </c>
      <c r="BR44" s="55">
        <v>971.85</v>
      </c>
      <c r="BS44" s="55">
        <v>1184.94</v>
      </c>
      <c r="BT44" s="55">
        <v>1167.47</v>
      </c>
      <c r="BU44" s="55">
        <v>1128.76</v>
      </c>
      <c r="BV44" s="55">
        <v>1117.5</v>
      </c>
      <c r="BW44" s="55">
        <v>806.9605327999999</v>
      </c>
      <c r="BX44" s="55">
        <v>1373.6</v>
      </c>
      <c r="BY44" s="55">
        <v>1015.36</v>
      </c>
      <c r="BZ44" s="55">
        <v>2013.9</v>
      </c>
      <c r="CA44" s="478">
        <f t="shared" si="15"/>
        <v>13297.320532800002</v>
      </c>
      <c r="CB44" s="55">
        <v>999.41</v>
      </c>
      <c r="CC44" s="55">
        <v>629.6</v>
      </c>
      <c r="CD44" s="55">
        <v>804</v>
      </c>
      <c r="CE44" s="55">
        <v>1088.25</v>
      </c>
      <c r="CF44" s="55">
        <v>1187.5999999999999</v>
      </c>
      <c r="CG44" s="55">
        <v>1240.8499999999999</v>
      </c>
      <c r="CH44" s="55">
        <v>1006.4</v>
      </c>
      <c r="CI44" s="55">
        <v>920.55</v>
      </c>
      <c r="CJ44" s="55">
        <v>1135.3</v>
      </c>
      <c r="CK44" s="55">
        <v>1417.95</v>
      </c>
      <c r="CL44" s="55">
        <v>1055.5</v>
      </c>
      <c r="CM44" s="161">
        <v>2714</v>
      </c>
      <c r="CN44" s="55">
        <v>884.44</v>
      </c>
      <c r="CO44" s="577">
        <f t="shared" si="8"/>
        <v>1030.0999999999999</v>
      </c>
      <c r="CP44" s="491">
        <f t="shared" si="9"/>
        <v>999.41</v>
      </c>
      <c r="CQ44" s="480">
        <f t="shared" si="17"/>
        <v>884.44</v>
      </c>
      <c r="CR44" s="487">
        <f t="shared" si="14"/>
        <v>-11.503787234468332</v>
      </c>
      <c r="CX44" s="233"/>
      <c r="CY44" s="233"/>
      <c r="CZ44" s="233"/>
      <c r="DA44" s="233"/>
      <c r="DB44" s="233"/>
      <c r="DC44" s="233"/>
      <c r="DD44" s="233"/>
      <c r="DE44" s="233"/>
      <c r="DF44" s="233"/>
      <c r="DG44" s="233"/>
      <c r="DH44" s="233"/>
      <c r="DI44" s="233"/>
      <c r="DJ44" s="233"/>
      <c r="DK44" s="233"/>
      <c r="DL44" s="233"/>
      <c r="DM44" s="233"/>
      <c r="DN44" s="233"/>
      <c r="DO44" s="233"/>
    </row>
    <row r="45" spans="1:119" ht="20.100000000000001" customHeight="1" x14ac:dyDescent="0.25">
      <c r="A45" s="542"/>
      <c r="B45" s="469" t="s">
        <v>25</v>
      </c>
      <c r="C45" s="495" t="s">
        <v>48</v>
      </c>
      <c r="D45" s="485">
        <v>685.38</v>
      </c>
      <c r="E45" s="485">
        <v>665.03</v>
      </c>
      <c r="F45" s="485">
        <v>653.91999999999996</v>
      </c>
      <c r="G45" s="485">
        <v>812.38</v>
      </c>
      <c r="H45" s="485">
        <v>735.06</v>
      </c>
      <c r="I45" s="485">
        <v>974.17</v>
      </c>
      <c r="J45" s="485">
        <v>808.8</v>
      </c>
      <c r="K45" s="485">
        <v>828.62</v>
      </c>
      <c r="L45" s="485">
        <v>743.85</v>
      </c>
      <c r="M45" s="486">
        <v>946.26499999999999</v>
      </c>
      <c r="N45" s="486">
        <v>670.4</v>
      </c>
      <c r="O45" s="486">
        <v>1058.3399999999999</v>
      </c>
      <c r="P45" s="487">
        <f>SUM(D45:O45)</f>
        <v>9582.2150000000001</v>
      </c>
      <c r="Q45" s="55">
        <v>581.9</v>
      </c>
      <c r="R45" s="55">
        <v>635.74</v>
      </c>
      <c r="S45" s="55">
        <v>761.67</v>
      </c>
      <c r="T45" s="55">
        <v>784.49</v>
      </c>
      <c r="U45" s="55">
        <v>778.55</v>
      </c>
      <c r="V45" s="55">
        <v>855.8</v>
      </c>
      <c r="W45" s="55">
        <v>753.08</v>
      </c>
      <c r="X45" s="55">
        <v>693.53</v>
      </c>
      <c r="Y45" s="55">
        <v>727.82</v>
      </c>
      <c r="Z45" s="55">
        <v>861.62</v>
      </c>
      <c r="AA45" s="55">
        <v>981.03</v>
      </c>
      <c r="AB45" s="55">
        <v>839.59</v>
      </c>
      <c r="AC45" s="487">
        <f>SUM(Q45:AB45)</f>
        <v>9254.82</v>
      </c>
      <c r="AD45" s="55">
        <v>607.03</v>
      </c>
      <c r="AE45" s="55">
        <v>691.4</v>
      </c>
      <c r="AF45" s="55">
        <v>590.04</v>
      </c>
      <c r="AG45" s="55">
        <v>791.08</v>
      </c>
      <c r="AH45" s="55">
        <v>803.51</v>
      </c>
      <c r="AI45" s="55">
        <v>1069.05</v>
      </c>
      <c r="AJ45" s="55">
        <v>560.38</v>
      </c>
      <c r="AK45" s="55">
        <v>764.6</v>
      </c>
      <c r="AL45" s="55">
        <v>694.1</v>
      </c>
      <c r="AM45" s="244">
        <v>857.73</v>
      </c>
      <c r="AN45" s="244">
        <v>823.6</v>
      </c>
      <c r="AO45" s="244">
        <v>1267.45</v>
      </c>
      <c r="AP45" s="490">
        <v>554.37</v>
      </c>
      <c r="AQ45" s="55">
        <v>482.42</v>
      </c>
      <c r="AR45" s="55">
        <v>567.72</v>
      </c>
      <c r="AS45" s="55">
        <v>657.85</v>
      </c>
      <c r="AT45" s="55">
        <v>918.97</v>
      </c>
      <c r="AU45" s="55">
        <v>925.23</v>
      </c>
      <c r="AV45" s="55">
        <v>884.75</v>
      </c>
      <c r="AW45" s="55">
        <v>807.18</v>
      </c>
      <c r="AX45" s="55">
        <v>833.55</v>
      </c>
      <c r="AY45" s="55">
        <v>1116.49</v>
      </c>
      <c r="AZ45" s="55">
        <v>976.98</v>
      </c>
      <c r="BA45" s="55">
        <v>1450.66</v>
      </c>
      <c r="BB45" s="490">
        <v>928.79</v>
      </c>
      <c r="BC45" s="55">
        <v>570.45000000000005</v>
      </c>
      <c r="BD45" s="55">
        <v>647.67999999999995</v>
      </c>
      <c r="BE45" s="55">
        <v>776.24</v>
      </c>
      <c r="BF45" s="55">
        <v>936.97</v>
      </c>
      <c r="BG45" s="55">
        <v>1140.5</v>
      </c>
      <c r="BH45" s="55">
        <v>1100.8599999999999</v>
      </c>
      <c r="BI45" s="55">
        <v>977.63</v>
      </c>
      <c r="BJ45" s="55">
        <v>1027.9100000000001</v>
      </c>
      <c r="BK45" s="55">
        <v>1416.66</v>
      </c>
      <c r="BL45" s="55">
        <v>1125.71</v>
      </c>
      <c r="BM45" s="55">
        <v>2010.02</v>
      </c>
      <c r="BN45" s="478">
        <f t="shared" si="13"/>
        <v>12659.420000000002</v>
      </c>
      <c r="BO45" s="55">
        <v>1027.7</v>
      </c>
      <c r="BP45" s="55">
        <v>724.03</v>
      </c>
      <c r="BQ45" s="55">
        <v>738.85</v>
      </c>
      <c r="BR45" s="55">
        <v>943.75</v>
      </c>
      <c r="BS45" s="55">
        <v>1169.94</v>
      </c>
      <c r="BT45" s="55">
        <v>1167.47</v>
      </c>
      <c r="BU45" s="55">
        <v>1118.26</v>
      </c>
      <c r="BV45" s="55">
        <v>1117.5</v>
      </c>
      <c r="BW45" s="55">
        <v>801.56053279999992</v>
      </c>
      <c r="BX45" s="55">
        <v>1446.55</v>
      </c>
      <c r="BY45" s="55">
        <v>1013.86</v>
      </c>
      <c r="BZ45" s="55">
        <v>1970.6</v>
      </c>
      <c r="CA45" s="478">
        <f t="shared" si="15"/>
        <v>13240.0705328</v>
      </c>
      <c r="CB45" s="55">
        <v>996.31</v>
      </c>
      <c r="CC45" s="55">
        <v>629.6</v>
      </c>
      <c r="CD45" s="55">
        <v>803.1</v>
      </c>
      <c r="CE45" s="55">
        <v>1088.25</v>
      </c>
      <c r="CF45" s="55">
        <v>1185.5999999999999</v>
      </c>
      <c r="CG45" s="55">
        <v>1239.45</v>
      </c>
      <c r="CH45" s="55">
        <v>997</v>
      </c>
      <c r="CI45" s="55">
        <v>919.75</v>
      </c>
      <c r="CJ45" s="55">
        <v>1134.3</v>
      </c>
      <c r="CK45" s="55">
        <v>1415.85</v>
      </c>
      <c r="CL45" s="55">
        <v>1053.5</v>
      </c>
      <c r="CM45" s="161">
        <v>2681.1</v>
      </c>
      <c r="CN45" s="55">
        <v>884.44</v>
      </c>
      <c r="CO45" s="577">
        <f t="shared" si="8"/>
        <v>1027.7</v>
      </c>
      <c r="CP45" s="491">
        <f t="shared" si="9"/>
        <v>996.31</v>
      </c>
      <c r="CQ45" s="480">
        <f t="shared" si="17"/>
        <v>884.44</v>
      </c>
      <c r="CR45" s="487">
        <f t="shared" si="14"/>
        <v>-11.228432917465437</v>
      </c>
      <c r="CX45" s="233"/>
      <c r="CY45" s="233"/>
      <c r="CZ45" s="233"/>
      <c r="DA45" s="233"/>
      <c r="DB45" s="233"/>
      <c r="DC45" s="233"/>
      <c r="DD45" s="233"/>
      <c r="DE45" s="233"/>
      <c r="DF45" s="233"/>
      <c r="DG45" s="233"/>
      <c r="DH45" s="233"/>
      <c r="DI45" s="233"/>
      <c r="DJ45" s="233"/>
      <c r="DK45" s="233"/>
      <c r="DL45" s="233"/>
      <c r="DM45" s="233"/>
      <c r="DN45" s="233"/>
      <c r="DO45" s="233"/>
    </row>
    <row r="46" spans="1:119" ht="20.100000000000001" customHeight="1" x14ac:dyDescent="0.25">
      <c r="A46" s="542"/>
      <c r="B46" s="469" t="s">
        <v>42</v>
      </c>
      <c r="C46" s="470" t="s">
        <v>27</v>
      </c>
      <c r="D46" s="485">
        <v>0</v>
      </c>
      <c r="E46" s="485">
        <v>0</v>
      </c>
      <c r="F46" s="485">
        <v>0</v>
      </c>
      <c r="G46" s="485">
        <v>0</v>
      </c>
      <c r="H46" s="485">
        <v>9.9999999999999995E-7</v>
      </c>
      <c r="I46" s="485">
        <v>0</v>
      </c>
      <c r="J46" s="485">
        <v>0</v>
      </c>
      <c r="K46" s="485">
        <v>0</v>
      </c>
      <c r="L46" s="485">
        <v>0</v>
      </c>
      <c r="M46" s="486">
        <v>0</v>
      </c>
      <c r="N46" s="486">
        <v>0</v>
      </c>
      <c r="O46" s="486">
        <v>0</v>
      </c>
      <c r="P46" s="487">
        <f>SUM(D46:O46)</f>
        <v>9.9999999999999995E-7</v>
      </c>
      <c r="Q46" s="55">
        <v>0</v>
      </c>
      <c r="R46" s="55">
        <v>0</v>
      </c>
      <c r="S46" s="55">
        <v>0</v>
      </c>
      <c r="T46" s="55">
        <v>0</v>
      </c>
      <c r="U46" s="55">
        <v>0.91</v>
      </c>
      <c r="V46" s="55">
        <v>31.3</v>
      </c>
      <c r="W46" s="55">
        <v>2.0019999999999998</v>
      </c>
      <c r="X46" s="55">
        <v>2.2000000000000002</v>
      </c>
      <c r="Y46" s="55">
        <v>14.96</v>
      </c>
      <c r="Z46" s="55">
        <v>11.5</v>
      </c>
      <c r="AA46" s="55">
        <v>18</v>
      </c>
      <c r="AB46" s="55">
        <v>24.9</v>
      </c>
      <c r="AC46" s="487">
        <f>SUM(Q46:AB46)</f>
        <v>105.77200000000002</v>
      </c>
      <c r="AD46" s="55">
        <v>29.9</v>
      </c>
      <c r="AE46" s="55">
        <v>2.65</v>
      </c>
      <c r="AF46" s="55">
        <v>15.28</v>
      </c>
      <c r="AG46" s="55">
        <v>12</v>
      </c>
      <c r="AH46" s="55">
        <v>9.1999999999999993</v>
      </c>
      <c r="AI46" s="55">
        <v>3</v>
      </c>
      <c r="AJ46" s="55">
        <v>0.35</v>
      </c>
      <c r="AK46" s="55">
        <v>2.5</v>
      </c>
      <c r="AL46" s="55">
        <v>1.6</v>
      </c>
      <c r="AM46" s="244">
        <v>0.7</v>
      </c>
      <c r="AN46" s="244">
        <v>5</v>
      </c>
      <c r="AO46" s="244">
        <v>18</v>
      </c>
      <c r="AP46" s="490">
        <v>0</v>
      </c>
      <c r="AQ46" s="55">
        <v>1.7</v>
      </c>
      <c r="AR46" s="55">
        <v>0.4</v>
      </c>
      <c r="AS46" s="55">
        <v>3.5</v>
      </c>
      <c r="AT46" s="55">
        <v>0</v>
      </c>
      <c r="AU46" s="55">
        <v>1.97</v>
      </c>
      <c r="AV46" s="55">
        <v>15.7</v>
      </c>
      <c r="AW46" s="55">
        <v>0</v>
      </c>
      <c r="AX46" s="55">
        <v>0</v>
      </c>
      <c r="AY46" s="55">
        <v>0</v>
      </c>
      <c r="AZ46" s="55">
        <v>15.2</v>
      </c>
      <c r="BA46" s="55">
        <v>3.5</v>
      </c>
      <c r="BB46" s="490">
        <v>0.15</v>
      </c>
      <c r="BC46" s="55">
        <v>3.2</v>
      </c>
      <c r="BD46" s="55">
        <v>0</v>
      </c>
      <c r="BE46" s="55">
        <v>1</v>
      </c>
      <c r="BF46" s="55">
        <v>5.7</v>
      </c>
      <c r="BG46" s="55">
        <v>3.1</v>
      </c>
      <c r="BH46" s="55">
        <v>1.2000999999999999</v>
      </c>
      <c r="BI46" s="55">
        <v>4.3</v>
      </c>
      <c r="BJ46" s="55">
        <v>1</v>
      </c>
      <c r="BK46" s="55">
        <v>0</v>
      </c>
      <c r="BL46" s="55">
        <v>5.8</v>
      </c>
      <c r="BM46" s="55">
        <v>12.8</v>
      </c>
      <c r="BN46" s="478">
        <f t="shared" si="13"/>
        <v>38.250100000000003</v>
      </c>
      <c r="BO46" s="55">
        <v>2.4</v>
      </c>
      <c r="BP46" s="55">
        <v>4</v>
      </c>
      <c r="BQ46" s="55">
        <v>20</v>
      </c>
      <c r="BR46" s="55">
        <v>28.1</v>
      </c>
      <c r="BS46" s="55">
        <v>15</v>
      </c>
      <c r="BT46" s="55">
        <v>0</v>
      </c>
      <c r="BU46" s="55">
        <v>10.5</v>
      </c>
      <c r="BV46" s="55">
        <v>0</v>
      </c>
      <c r="BW46" s="55">
        <v>5.4</v>
      </c>
      <c r="BX46" s="55">
        <v>0</v>
      </c>
      <c r="BY46" s="55">
        <v>1.5</v>
      </c>
      <c r="BZ46" s="55">
        <v>43.3</v>
      </c>
      <c r="CA46" s="478">
        <f t="shared" si="15"/>
        <v>130.19999999999999</v>
      </c>
      <c r="CB46" s="55">
        <v>3.1</v>
      </c>
      <c r="CC46" s="55">
        <v>0</v>
      </c>
      <c r="CD46" s="55">
        <v>0.9</v>
      </c>
      <c r="CE46" s="55">
        <v>0</v>
      </c>
      <c r="CF46" s="55">
        <v>2</v>
      </c>
      <c r="CG46" s="55">
        <v>1.4</v>
      </c>
      <c r="CH46" s="55">
        <v>9.4</v>
      </c>
      <c r="CI46" s="55">
        <v>0.8</v>
      </c>
      <c r="CJ46" s="55">
        <v>1</v>
      </c>
      <c r="CK46" s="55">
        <v>2.1</v>
      </c>
      <c r="CL46" s="55">
        <v>2</v>
      </c>
      <c r="CM46" s="161">
        <v>32.9</v>
      </c>
      <c r="CN46" s="55">
        <v>0</v>
      </c>
      <c r="CO46" s="577">
        <f t="shared" si="8"/>
        <v>2.4</v>
      </c>
      <c r="CP46" s="491">
        <f t="shared" si="9"/>
        <v>3.1</v>
      </c>
      <c r="CQ46" s="480">
        <f t="shared" si="17"/>
        <v>0</v>
      </c>
      <c r="CR46" s="487">
        <f t="shared" si="14"/>
        <v>-100</v>
      </c>
      <c r="CX46" s="233"/>
      <c r="CY46" s="233"/>
      <c r="CZ46" s="233"/>
      <c r="DA46" s="233"/>
      <c r="DB46" s="233"/>
      <c r="DC46" s="233"/>
      <c r="DD46" s="233"/>
      <c r="DE46" s="233"/>
      <c r="DF46" s="233"/>
      <c r="DG46" s="233"/>
      <c r="DH46" s="233"/>
      <c r="DI46" s="233"/>
      <c r="DJ46" s="233"/>
      <c r="DK46" s="233"/>
      <c r="DL46" s="233"/>
      <c r="DM46" s="233"/>
      <c r="DN46" s="233"/>
      <c r="DO46" s="233"/>
    </row>
    <row r="47" spans="1:119" ht="20.100000000000001" customHeight="1" x14ac:dyDescent="0.25">
      <c r="A47" s="542"/>
      <c r="B47" s="469" t="s">
        <v>149</v>
      </c>
      <c r="C47" s="470" t="s">
        <v>156</v>
      </c>
      <c r="D47" s="485">
        <v>0</v>
      </c>
      <c r="E47" s="485">
        <v>0</v>
      </c>
      <c r="F47" s="485">
        <v>0</v>
      </c>
      <c r="G47" s="485">
        <v>0</v>
      </c>
      <c r="H47" s="485">
        <v>9.9999999999999995E-7</v>
      </c>
      <c r="I47" s="485">
        <v>0</v>
      </c>
      <c r="J47" s="485">
        <v>0</v>
      </c>
      <c r="K47" s="485">
        <v>0</v>
      </c>
      <c r="L47" s="485">
        <v>0</v>
      </c>
      <c r="M47" s="486">
        <v>0</v>
      </c>
      <c r="N47" s="486">
        <v>0</v>
      </c>
      <c r="O47" s="486">
        <v>0</v>
      </c>
      <c r="P47" s="487">
        <v>0</v>
      </c>
      <c r="Q47" s="485">
        <v>0</v>
      </c>
      <c r="R47" s="485">
        <v>0</v>
      </c>
      <c r="S47" s="485">
        <v>0</v>
      </c>
      <c r="T47" s="485">
        <v>0</v>
      </c>
      <c r="U47" s="485">
        <v>9.9999999999999995E-7</v>
      </c>
      <c r="V47" s="485">
        <v>0</v>
      </c>
      <c r="W47" s="485">
        <v>0</v>
      </c>
      <c r="X47" s="485">
        <v>0</v>
      </c>
      <c r="Y47" s="485">
        <v>0</v>
      </c>
      <c r="Z47" s="486">
        <v>0</v>
      </c>
      <c r="AA47" s="486">
        <v>0</v>
      </c>
      <c r="AB47" s="486">
        <v>0</v>
      </c>
      <c r="AC47" s="487">
        <v>0</v>
      </c>
      <c r="AD47" s="55">
        <v>0</v>
      </c>
      <c r="AE47" s="55">
        <v>0</v>
      </c>
      <c r="AF47" s="55">
        <v>0</v>
      </c>
      <c r="AG47" s="55">
        <v>10.40560022</v>
      </c>
      <c r="AH47" s="55">
        <v>15.458109589999999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90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490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78">
        <f t="shared" si="13"/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4.1349453899999995</v>
      </c>
      <c r="CA47" s="478">
        <f t="shared" si="15"/>
        <v>4.1349453899999995</v>
      </c>
      <c r="CB47" s="55">
        <v>2.1323120899999997</v>
      </c>
      <c r="CC47" s="55">
        <v>4.7480270000000005E-2</v>
      </c>
      <c r="CD47" s="55">
        <v>0.92081191000000007</v>
      </c>
      <c r="CE47" s="55">
        <v>0.85169676000000005</v>
      </c>
      <c r="CF47" s="55">
        <v>2.0000000000000001E-4</v>
      </c>
      <c r="CG47" s="55">
        <v>0.52465944999999992</v>
      </c>
      <c r="CH47" s="55">
        <v>0.53274120999999997</v>
      </c>
      <c r="CI47" s="55">
        <v>0.40248738999999994</v>
      </c>
      <c r="CJ47" s="55">
        <v>5.4358599999999998E-3</v>
      </c>
      <c r="CK47" s="55">
        <v>1.9455499999999999E-3</v>
      </c>
      <c r="CL47" s="55">
        <v>4.7903499999999995E-2</v>
      </c>
      <c r="CM47" s="161">
        <v>4.3040189999999999E-2</v>
      </c>
      <c r="CN47" s="55">
        <v>1.3961500000000001E-3</v>
      </c>
      <c r="CO47" s="577">
        <f t="shared" si="8"/>
        <v>0</v>
      </c>
      <c r="CP47" s="491">
        <f t="shared" si="9"/>
        <v>2.1323120899999997</v>
      </c>
      <c r="CQ47" s="480">
        <f t="shared" si="17"/>
        <v>1.3961500000000001E-3</v>
      </c>
      <c r="CR47" s="487">
        <f t="shared" si="14"/>
        <v>-99.93452412493707</v>
      </c>
      <c r="CX47" s="233"/>
      <c r="CY47" s="233"/>
      <c r="CZ47" s="233"/>
      <c r="DA47" s="233"/>
      <c r="DB47" s="233"/>
      <c r="DC47" s="233"/>
      <c r="DD47" s="233"/>
      <c r="DE47" s="233"/>
      <c r="DF47" s="233"/>
      <c r="DG47" s="233"/>
      <c r="DH47" s="233"/>
      <c r="DI47" s="233"/>
      <c r="DJ47" s="233"/>
      <c r="DK47" s="233"/>
      <c r="DL47" s="233"/>
      <c r="DM47" s="233"/>
      <c r="DN47" s="233"/>
      <c r="DO47" s="233"/>
    </row>
    <row r="48" spans="1:119" ht="20.100000000000001" customHeight="1" x14ac:dyDescent="0.25">
      <c r="A48" s="542"/>
      <c r="B48" s="469" t="s">
        <v>188</v>
      </c>
      <c r="C48" s="470" t="s">
        <v>189</v>
      </c>
      <c r="D48" s="485">
        <v>0</v>
      </c>
      <c r="E48" s="485">
        <v>0</v>
      </c>
      <c r="F48" s="485">
        <v>0</v>
      </c>
      <c r="G48" s="485">
        <v>0</v>
      </c>
      <c r="H48" s="485">
        <v>0</v>
      </c>
      <c r="I48" s="485">
        <v>0</v>
      </c>
      <c r="J48" s="485">
        <v>0</v>
      </c>
      <c r="K48" s="485">
        <v>0</v>
      </c>
      <c r="L48" s="485">
        <v>0</v>
      </c>
      <c r="M48" s="486">
        <v>0</v>
      </c>
      <c r="N48" s="486">
        <v>0</v>
      </c>
      <c r="O48" s="486">
        <v>0</v>
      </c>
      <c r="P48" s="487">
        <v>0</v>
      </c>
      <c r="Q48" s="485">
        <v>0</v>
      </c>
      <c r="R48" s="485">
        <v>0</v>
      </c>
      <c r="S48" s="485">
        <v>0</v>
      </c>
      <c r="T48" s="485">
        <v>0</v>
      </c>
      <c r="U48" s="485">
        <v>0</v>
      </c>
      <c r="V48" s="485">
        <v>0</v>
      </c>
      <c r="W48" s="485">
        <v>0</v>
      </c>
      <c r="X48" s="485">
        <v>0</v>
      </c>
      <c r="Y48" s="485">
        <v>0</v>
      </c>
      <c r="Z48" s="486">
        <v>0</v>
      </c>
      <c r="AA48" s="486">
        <v>0</v>
      </c>
      <c r="AB48" s="486">
        <v>0</v>
      </c>
      <c r="AC48" s="487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490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490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478">
        <f t="shared" si="13"/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</v>
      </c>
      <c r="CA48" s="478">
        <f t="shared" si="15"/>
        <v>0</v>
      </c>
      <c r="CB48" s="55">
        <v>0</v>
      </c>
      <c r="CC48" s="55">
        <v>0</v>
      </c>
      <c r="CD48" s="55">
        <v>0</v>
      </c>
      <c r="CE48" s="55">
        <v>0</v>
      </c>
      <c r="CF48" s="55">
        <v>0</v>
      </c>
      <c r="CG48" s="55">
        <v>0</v>
      </c>
      <c r="CH48" s="55">
        <f>216795.48/1000000</f>
        <v>0.21679548000000001</v>
      </c>
      <c r="CI48" s="55">
        <v>0</v>
      </c>
      <c r="CJ48" s="55">
        <v>0.26106149000000001</v>
      </c>
      <c r="CK48" s="55">
        <v>0.25834572</v>
      </c>
      <c r="CL48" s="55">
        <v>0</v>
      </c>
      <c r="CM48" s="161">
        <v>3.0064979999999998E-2</v>
      </c>
      <c r="CN48" s="55">
        <v>0</v>
      </c>
      <c r="CO48" s="577">
        <f t="shared" si="8"/>
        <v>0</v>
      </c>
      <c r="CP48" s="491">
        <f t="shared" si="9"/>
        <v>0</v>
      </c>
      <c r="CQ48" s="480">
        <f t="shared" si="17"/>
        <v>0</v>
      </c>
      <c r="CR48" s="487"/>
      <c r="CX48" s="233"/>
      <c r="CY48" s="233"/>
      <c r="CZ48" s="233"/>
      <c r="DA48" s="233"/>
      <c r="DB48" s="233"/>
      <c r="DC48" s="233"/>
      <c r="DD48" s="233"/>
      <c r="DE48" s="233"/>
      <c r="DF48" s="233"/>
      <c r="DG48" s="233"/>
      <c r="DH48" s="233"/>
      <c r="DI48" s="233"/>
      <c r="DJ48" s="233"/>
      <c r="DK48" s="233"/>
      <c r="DL48" s="233"/>
      <c r="DM48" s="233"/>
      <c r="DN48" s="233"/>
      <c r="DO48" s="233"/>
    </row>
    <row r="49" spans="1:119" ht="20.100000000000001" customHeight="1" x14ac:dyDescent="0.25">
      <c r="A49" s="542"/>
      <c r="B49" s="469" t="s">
        <v>86</v>
      </c>
      <c r="C49" s="470" t="s">
        <v>87</v>
      </c>
      <c r="D49" s="485">
        <v>0</v>
      </c>
      <c r="E49" s="485">
        <v>0</v>
      </c>
      <c r="F49" s="485">
        <v>0</v>
      </c>
      <c r="G49" s="485">
        <v>0</v>
      </c>
      <c r="H49" s="485">
        <v>9.9999999999999995E-7</v>
      </c>
      <c r="I49" s="485">
        <v>0</v>
      </c>
      <c r="J49" s="485">
        <v>0</v>
      </c>
      <c r="K49" s="485">
        <v>0</v>
      </c>
      <c r="L49" s="485">
        <v>0</v>
      </c>
      <c r="M49" s="486">
        <v>0</v>
      </c>
      <c r="N49" s="486">
        <v>0</v>
      </c>
      <c r="O49" s="486">
        <v>0</v>
      </c>
      <c r="P49" s="487">
        <v>0</v>
      </c>
      <c r="Q49" s="485">
        <v>0</v>
      </c>
      <c r="R49" s="485">
        <v>0</v>
      </c>
      <c r="S49" s="485">
        <v>0</v>
      </c>
      <c r="T49" s="485">
        <v>0</v>
      </c>
      <c r="U49" s="485">
        <v>9.9999999999999995E-7</v>
      </c>
      <c r="V49" s="485">
        <v>0</v>
      </c>
      <c r="W49" s="485">
        <v>0</v>
      </c>
      <c r="X49" s="485">
        <v>0</v>
      </c>
      <c r="Y49" s="485">
        <v>0</v>
      </c>
      <c r="Z49" s="486">
        <v>0</v>
      </c>
      <c r="AA49" s="486">
        <v>0</v>
      </c>
      <c r="AB49" s="486">
        <v>0</v>
      </c>
      <c r="AC49" s="487">
        <v>0</v>
      </c>
      <c r="AD49" s="55">
        <v>0</v>
      </c>
      <c r="AE49" s="55">
        <v>0</v>
      </c>
      <c r="AF49" s="55">
        <v>0</v>
      </c>
      <c r="AG49" s="55">
        <v>10.40560022</v>
      </c>
      <c r="AH49" s="55">
        <v>15.458109589999999</v>
      </c>
      <c r="AI49" s="55">
        <v>0</v>
      </c>
      <c r="AJ49" s="55">
        <v>0</v>
      </c>
      <c r="AK49" s="55">
        <v>0</v>
      </c>
      <c r="AL49" s="55">
        <v>0</v>
      </c>
      <c r="AM49" s="55">
        <v>0</v>
      </c>
      <c r="AN49" s="55">
        <v>0</v>
      </c>
      <c r="AO49" s="55">
        <v>0</v>
      </c>
      <c r="AP49" s="490">
        <v>0</v>
      </c>
      <c r="AQ49" s="55">
        <v>0</v>
      </c>
      <c r="AR49" s="55">
        <v>0</v>
      </c>
      <c r="AS49" s="55">
        <v>0</v>
      </c>
      <c r="AT49" s="55">
        <v>0</v>
      </c>
      <c r="AU49" s="55">
        <v>0</v>
      </c>
      <c r="AV49" s="55">
        <v>0</v>
      </c>
      <c r="AW49" s="55">
        <v>12.558</v>
      </c>
      <c r="AX49" s="55">
        <v>9.7672399999999993</v>
      </c>
      <c r="AY49" s="55">
        <v>6.5339999999999998</v>
      </c>
      <c r="AZ49" s="55">
        <v>4.71</v>
      </c>
      <c r="BA49" s="55">
        <v>14.170030000000001</v>
      </c>
      <c r="BB49" s="490">
        <v>16.757999999999999</v>
      </c>
      <c r="BC49" s="55">
        <v>7.9180000000000001</v>
      </c>
      <c r="BD49" s="55">
        <v>6.5055500000000004</v>
      </c>
      <c r="BE49" s="55">
        <v>6.266</v>
      </c>
      <c r="BF49" s="55">
        <v>5.3570500000000001</v>
      </c>
      <c r="BG49" s="55">
        <v>7.516</v>
      </c>
      <c r="BH49" s="55">
        <v>10.430999999999999</v>
      </c>
      <c r="BI49" s="55">
        <v>6.6929999999999996</v>
      </c>
      <c r="BJ49" s="55">
        <v>7.2569299999999997</v>
      </c>
      <c r="BK49" s="55">
        <v>4.6710000000000003</v>
      </c>
      <c r="BL49" s="55">
        <v>2.7440000000000002</v>
      </c>
      <c r="BM49" s="55">
        <v>2.2109999999999999</v>
      </c>
      <c r="BN49" s="478">
        <f t="shared" si="13"/>
        <v>84.327529999999996</v>
      </c>
      <c r="BO49" s="55">
        <v>3.1219999999999999</v>
      </c>
      <c r="BP49" s="55">
        <v>2.5954999999999999</v>
      </c>
      <c r="BQ49" s="55">
        <v>1.7664500000000001</v>
      </c>
      <c r="BR49" s="55">
        <v>1.19</v>
      </c>
      <c r="BS49" s="55">
        <v>0.59928000000000003</v>
      </c>
      <c r="BT49" s="55">
        <v>0.375</v>
      </c>
      <c r="BU49" s="55">
        <v>0.83199999999999996</v>
      </c>
      <c r="BV49" s="55">
        <v>0.78200000000000003</v>
      </c>
      <c r="BW49" s="55">
        <v>0.78300000000000003</v>
      </c>
      <c r="BX49" s="55">
        <v>0.78400000000000003</v>
      </c>
      <c r="BY49" s="55">
        <v>0.217</v>
      </c>
      <c r="BZ49" s="55">
        <v>0.52500000000000002</v>
      </c>
      <c r="CA49" s="478">
        <f t="shared" si="15"/>
        <v>13.571230000000002</v>
      </c>
      <c r="CB49" s="55">
        <v>0.433</v>
      </c>
      <c r="CC49" s="55">
        <v>0.33910000000000001</v>
      </c>
      <c r="CD49" s="55">
        <v>0.55349999999999999</v>
      </c>
      <c r="CE49" s="55">
        <v>0.76</v>
      </c>
      <c r="CF49" s="55">
        <v>0.36255995999999996</v>
      </c>
      <c r="CG49" s="55">
        <v>1.0009999999999999</v>
      </c>
      <c r="CH49" s="55">
        <v>1.016</v>
      </c>
      <c r="CI49" s="55">
        <v>2.4260000000000002</v>
      </c>
      <c r="CJ49" s="55">
        <v>3.306</v>
      </c>
      <c r="CK49" s="55">
        <v>1.871</v>
      </c>
      <c r="CL49" s="55">
        <v>1.1180000000000001</v>
      </c>
      <c r="CM49" s="161">
        <v>0.159</v>
      </c>
      <c r="CN49" s="55">
        <v>0.27400000000000002</v>
      </c>
      <c r="CO49" s="577">
        <f t="shared" si="8"/>
        <v>3.1219999999999999</v>
      </c>
      <c r="CP49" s="491">
        <f t="shared" si="9"/>
        <v>0.433</v>
      </c>
      <c r="CQ49" s="480">
        <f t="shared" si="17"/>
        <v>0.27400000000000002</v>
      </c>
      <c r="CR49" s="487">
        <f t="shared" si="14"/>
        <v>-36.720554272517312</v>
      </c>
      <c r="CX49" s="233"/>
      <c r="CY49" s="233"/>
      <c r="CZ49" s="233"/>
      <c r="DA49" s="233"/>
      <c r="DB49" s="233"/>
      <c r="DC49" s="233"/>
      <c r="DD49" s="233"/>
      <c r="DE49" s="233"/>
      <c r="DF49" s="233"/>
      <c r="DG49" s="233"/>
      <c r="DH49" s="233"/>
      <c r="DI49" s="233"/>
      <c r="DJ49" s="233"/>
      <c r="DK49" s="233"/>
      <c r="DL49" s="233"/>
      <c r="DM49" s="233"/>
      <c r="DN49" s="233"/>
      <c r="DO49" s="233"/>
    </row>
    <row r="50" spans="1:119" ht="20.100000000000001" customHeight="1" thickBot="1" x14ac:dyDescent="0.3">
      <c r="A50" s="542"/>
      <c r="B50" s="469" t="s">
        <v>152</v>
      </c>
      <c r="C50" s="470" t="s">
        <v>157</v>
      </c>
      <c r="D50" s="485">
        <v>0</v>
      </c>
      <c r="E50" s="485">
        <v>0</v>
      </c>
      <c r="F50" s="485">
        <v>0</v>
      </c>
      <c r="G50" s="485">
        <v>0</v>
      </c>
      <c r="H50" s="485">
        <v>9.9999999999999995E-7</v>
      </c>
      <c r="I50" s="485">
        <v>0</v>
      </c>
      <c r="J50" s="485">
        <v>0</v>
      </c>
      <c r="K50" s="485">
        <v>0</v>
      </c>
      <c r="L50" s="485">
        <v>0</v>
      </c>
      <c r="M50" s="486">
        <v>0</v>
      </c>
      <c r="N50" s="486">
        <v>0</v>
      </c>
      <c r="O50" s="486">
        <v>0</v>
      </c>
      <c r="P50" s="487">
        <v>0</v>
      </c>
      <c r="Q50" s="485">
        <v>0</v>
      </c>
      <c r="R50" s="485">
        <v>0</v>
      </c>
      <c r="S50" s="485">
        <v>0</v>
      </c>
      <c r="T50" s="485">
        <v>0</v>
      </c>
      <c r="U50" s="485">
        <v>9.9999999999999995E-7</v>
      </c>
      <c r="V50" s="485">
        <v>0</v>
      </c>
      <c r="W50" s="485">
        <v>0</v>
      </c>
      <c r="X50" s="485">
        <v>0</v>
      </c>
      <c r="Y50" s="485">
        <v>0</v>
      </c>
      <c r="Z50" s="486">
        <v>0</v>
      </c>
      <c r="AA50" s="486">
        <v>0</v>
      </c>
      <c r="AB50" s="486">
        <v>0</v>
      </c>
      <c r="AC50" s="487">
        <v>0</v>
      </c>
      <c r="AD50" s="55">
        <v>0</v>
      </c>
      <c r="AE50" s="55">
        <v>0</v>
      </c>
      <c r="AF50" s="55">
        <v>0</v>
      </c>
      <c r="AG50" s="55">
        <v>10.40560022</v>
      </c>
      <c r="AH50" s="55">
        <v>15.458109589999999</v>
      </c>
      <c r="AI50" s="55">
        <v>0</v>
      </c>
      <c r="AJ50" s="55">
        <v>0</v>
      </c>
      <c r="AK50" s="55">
        <v>0</v>
      </c>
      <c r="AL50" s="55">
        <v>0</v>
      </c>
      <c r="AM50" s="55">
        <v>0</v>
      </c>
      <c r="AN50" s="55">
        <v>0</v>
      </c>
      <c r="AO50" s="55">
        <v>0</v>
      </c>
      <c r="AP50" s="490">
        <v>0</v>
      </c>
      <c r="AQ50" s="55">
        <v>0</v>
      </c>
      <c r="AR50" s="55">
        <v>0</v>
      </c>
      <c r="AS50" s="55">
        <v>0</v>
      </c>
      <c r="AT50" s="55">
        <v>0</v>
      </c>
      <c r="AU50" s="55">
        <v>0</v>
      </c>
      <c r="AV50" s="55">
        <v>0</v>
      </c>
      <c r="AW50" s="55">
        <v>0</v>
      </c>
      <c r="AX50" s="55">
        <v>0</v>
      </c>
      <c r="AY50" s="55">
        <v>0</v>
      </c>
      <c r="AZ50" s="55">
        <v>0</v>
      </c>
      <c r="BA50" s="55">
        <v>0</v>
      </c>
      <c r="BB50" s="490">
        <v>0</v>
      </c>
      <c r="BC50" s="55">
        <v>0</v>
      </c>
      <c r="BD50" s="55">
        <v>0</v>
      </c>
      <c r="BE50" s="55">
        <v>0</v>
      </c>
      <c r="BF50" s="55">
        <v>0</v>
      </c>
      <c r="BG50" s="55">
        <v>0</v>
      </c>
      <c r="BH50" s="55">
        <v>0</v>
      </c>
      <c r="BI50" s="55">
        <v>0</v>
      </c>
      <c r="BJ50" s="55">
        <v>0</v>
      </c>
      <c r="BK50" s="55">
        <v>0</v>
      </c>
      <c r="BL50" s="55">
        <v>0</v>
      </c>
      <c r="BM50" s="55">
        <v>0</v>
      </c>
      <c r="BN50" s="478">
        <f t="shared" si="13"/>
        <v>0</v>
      </c>
      <c r="BO50" s="55">
        <v>0</v>
      </c>
      <c r="BP50" s="55">
        <v>0</v>
      </c>
      <c r="BQ50" s="55">
        <v>0</v>
      </c>
      <c r="BR50" s="55">
        <v>0</v>
      </c>
      <c r="BS50" s="55">
        <v>0</v>
      </c>
      <c r="BT50" s="55">
        <v>0</v>
      </c>
      <c r="BU50" s="55">
        <v>0</v>
      </c>
      <c r="BV50" s="55">
        <v>0</v>
      </c>
      <c r="BW50" s="55">
        <v>0</v>
      </c>
      <c r="BX50" s="55">
        <v>0</v>
      </c>
      <c r="BY50" s="55">
        <v>0</v>
      </c>
      <c r="BZ50" s="55">
        <v>0.45314508000000003</v>
      </c>
      <c r="CA50" s="478">
        <f t="shared" si="15"/>
        <v>0.45314508000000003</v>
      </c>
      <c r="CB50" s="55">
        <v>0.17885816999999998</v>
      </c>
      <c r="CC50" s="55">
        <v>0.15600651000000001</v>
      </c>
      <c r="CD50" s="55">
        <v>0.22162144999999997</v>
      </c>
      <c r="CE50" s="55">
        <v>0.14514245000000001</v>
      </c>
      <c r="CF50" s="496">
        <v>9.4027979999999997E-2</v>
      </c>
      <c r="CG50" s="55">
        <v>0.17116213999999999</v>
      </c>
      <c r="CH50" s="55">
        <v>0.96377619999999986</v>
      </c>
      <c r="CI50" s="55">
        <v>0.16996040000000001</v>
      </c>
      <c r="CJ50" s="55">
        <v>0.14828888999999995</v>
      </c>
      <c r="CK50" s="55">
        <v>0.22782111999999996</v>
      </c>
      <c r="CL50" s="55">
        <v>0.19491111000000005</v>
      </c>
      <c r="CM50" s="161">
        <v>0.44530411999999986</v>
      </c>
      <c r="CN50" s="55">
        <v>0.21685721999999999</v>
      </c>
      <c r="CO50" s="577">
        <f t="shared" si="8"/>
        <v>0</v>
      </c>
      <c r="CP50" s="491">
        <f t="shared" si="9"/>
        <v>0.17885816999999998</v>
      </c>
      <c r="CQ50" s="480">
        <f t="shared" si="17"/>
        <v>0.21685721999999999</v>
      </c>
      <c r="CR50" s="487"/>
      <c r="CX50" s="233"/>
      <c r="CY50" s="233"/>
      <c r="CZ50" s="233"/>
      <c r="DA50" s="233"/>
      <c r="DB50" s="233"/>
      <c r="DC50" s="233"/>
      <c r="DD50" s="233"/>
      <c r="DE50" s="233"/>
      <c r="DF50" s="233"/>
      <c r="DG50" s="233"/>
      <c r="DH50" s="233"/>
      <c r="DI50" s="233"/>
      <c r="DJ50" s="233"/>
      <c r="DK50" s="233"/>
      <c r="DL50" s="233"/>
      <c r="DM50" s="233"/>
      <c r="DN50" s="233"/>
      <c r="DO50" s="233"/>
    </row>
    <row r="51" spans="1:119" ht="20.100000000000001" customHeight="1" x14ac:dyDescent="0.3">
      <c r="A51" s="542"/>
      <c r="B51" s="497" t="s">
        <v>50</v>
      </c>
      <c r="C51" s="498"/>
      <c r="D51" s="499"/>
      <c r="E51" s="500"/>
      <c r="F51" s="500"/>
      <c r="G51" s="500"/>
      <c r="H51" s="500"/>
      <c r="I51" s="500"/>
      <c r="J51" s="500"/>
      <c r="K51" s="500"/>
      <c r="L51" s="500"/>
      <c r="M51" s="500"/>
      <c r="N51" s="500"/>
      <c r="O51" s="501"/>
      <c r="P51" s="502"/>
      <c r="Q51" s="503"/>
      <c r="R51" s="503"/>
      <c r="S51" s="503"/>
      <c r="T51" s="503"/>
      <c r="U51" s="503"/>
      <c r="V51" s="503"/>
      <c r="W51" s="503"/>
      <c r="X51" s="503"/>
      <c r="Y51" s="503"/>
      <c r="Z51" s="503"/>
      <c r="AA51" s="503"/>
      <c r="AB51" s="503"/>
      <c r="AC51" s="502"/>
      <c r="AD51" s="503"/>
      <c r="AE51" s="503"/>
      <c r="AF51" s="503"/>
      <c r="AG51" s="503"/>
      <c r="AH51" s="503"/>
      <c r="AI51" s="503"/>
      <c r="AJ51" s="503"/>
      <c r="AK51" s="503"/>
      <c r="AL51" s="503"/>
      <c r="AM51" s="503"/>
      <c r="AN51" s="503"/>
      <c r="AO51" s="503"/>
      <c r="AP51" s="504"/>
      <c r="AQ51" s="503"/>
      <c r="AR51" s="503"/>
      <c r="AS51" s="503"/>
      <c r="AT51" s="503"/>
      <c r="AU51" s="503"/>
      <c r="AV51" s="503"/>
      <c r="AW51" s="503"/>
      <c r="AX51" s="503"/>
      <c r="AY51" s="503"/>
      <c r="AZ51" s="503"/>
      <c r="BA51" s="503"/>
      <c r="BB51" s="504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/>
      <c r="BM51" s="503"/>
      <c r="BN51" s="502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/>
      <c r="BY51" s="503"/>
      <c r="BZ51" s="503"/>
      <c r="CA51" s="518"/>
      <c r="CB51" s="503"/>
      <c r="CC51" s="503"/>
      <c r="CD51" s="503"/>
      <c r="CE51" s="503"/>
      <c r="CF51" s="491"/>
      <c r="CG51" s="503"/>
      <c r="CH51" s="503"/>
      <c r="CI51" s="503"/>
      <c r="CJ51" s="503"/>
      <c r="CK51" s="503"/>
      <c r="CL51" s="503"/>
      <c r="CM51" s="505"/>
      <c r="CN51" s="503"/>
      <c r="CO51" s="504"/>
      <c r="CP51" s="503"/>
      <c r="CQ51" s="505"/>
      <c r="CR51" s="502"/>
      <c r="CX51" s="233"/>
      <c r="CY51" s="233"/>
      <c r="CZ51" s="233"/>
      <c r="DA51" s="233"/>
      <c r="DB51" s="233"/>
      <c r="DC51" s="233"/>
      <c r="DD51" s="233"/>
      <c r="DE51" s="233"/>
      <c r="DF51" s="233"/>
      <c r="DG51" s="233"/>
      <c r="DH51" s="233"/>
      <c r="DI51" s="233"/>
      <c r="DJ51" s="233"/>
      <c r="DK51" s="233"/>
      <c r="DL51" s="233"/>
      <c r="DM51" s="233"/>
      <c r="DN51" s="233"/>
      <c r="DO51" s="233"/>
    </row>
    <row r="52" spans="1:119" ht="20.100000000000001" customHeight="1" thickBot="1" x14ac:dyDescent="0.3">
      <c r="A52" s="542"/>
      <c r="B52" s="625" t="s">
        <v>49</v>
      </c>
      <c r="C52" s="626"/>
      <c r="D52" s="506">
        <f t="shared" ref="D52:AI52" si="18">SUM(D53:D82)</f>
        <v>4689.9648305551009</v>
      </c>
      <c r="E52" s="506">
        <f t="shared" si="18"/>
        <v>4191.7096283394003</v>
      </c>
      <c r="F52" s="506">
        <f t="shared" si="18"/>
        <v>5015.6659201291004</v>
      </c>
      <c r="G52" s="506">
        <f t="shared" si="18"/>
        <v>4338.2436834597993</v>
      </c>
      <c r="H52" s="506">
        <f t="shared" si="18"/>
        <v>4565.3605952363996</v>
      </c>
      <c r="I52" s="506">
        <f t="shared" si="18"/>
        <v>4610.9462302283009</v>
      </c>
      <c r="J52" s="506">
        <f t="shared" si="18"/>
        <v>4278.6927981094996</v>
      </c>
      <c r="K52" s="506">
        <f t="shared" si="18"/>
        <v>4649.5456745374995</v>
      </c>
      <c r="L52" s="506">
        <f t="shared" si="18"/>
        <v>4667.7815647556999</v>
      </c>
      <c r="M52" s="506">
        <f t="shared" si="18"/>
        <v>5114.158870105699</v>
      </c>
      <c r="N52" s="506">
        <f t="shared" si="18"/>
        <v>5454.9750823728</v>
      </c>
      <c r="O52" s="506">
        <f t="shared" si="18"/>
        <v>5202.1439498443006</v>
      </c>
      <c r="P52" s="507">
        <f t="shared" si="18"/>
        <v>56779.188827673592</v>
      </c>
      <c r="Q52" s="506">
        <f t="shared" si="18"/>
        <v>3970.4921295812001</v>
      </c>
      <c r="R52" s="506">
        <f t="shared" si="18"/>
        <v>3909.6077136508002</v>
      </c>
      <c r="S52" s="506">
        <f t="shared" si="18"/>
        <v>4402.6514327174</v>
      </c>
      <c r="T52" s="506">
        <f t="shared" si="18"/>
        <v>5411.4253134959999</v>
      </c>
      <c r="U52" s="506">
        <f t="shared" si="18"/>
        <v>5686.0479325847</v>
      </c>
      <c r="V52" s="506">
        <f t="shared" si="18"/>
        <v>5569.5267775495986</v>
      </c>
      <c r="W52" s="506">
        <f t="shared" si="18"/>
        <v>5105.6146180993001</v>
      </c>
      <c r="X52" s="506">
        <f t="shared" si="18"/>
        <v>4495.0274201536995</v>
      </c>
      <c r="Y52" s="506">
        <f t="shared" si="18"/>
        <v>4458.7314604067997</v>
      </c>
      <c r="Z52" s="506">
        <f t="shared" si="18"/>
        <v>5266.4151206973002</v>
      </c>
      <c r="AA52" s="506">
        <f t="shared" si="18"/>
        <v>4752.8657592733998</v>
      </c>
      <c r="AB52" s="506">
        <f t="shared" si="18"/>
        <v>8643.8833650990018</v>
      </c>
      <c r="AC52" s="507">
        <f t="shared" si="18"/>
        <v>61672.289043309196</v>
      </c>
      <c r="AD52" s="506">
        <f t="shared" si="18"/>
        <v>3986.3241642464</v>
      </c>
      <c r="AE52" s="506">
        <f t="shared" si="18"/>
        <v>3726.8186503882994</v>
      </c>
      <c r="AF52" s="506">
        <f t="shared" si="18"/>
        <v>4613.3376842065991</v>
      </c>
      <c r="AG52" s="506">
        <f t="shared" si="18"/>
        <v>5052.1325917272998</v>
      </c>
      <c r="AH52" s="506">
        <f t="shared" si="18"/>
        <v>6951.1997780979</v>
      </c>
      <c r="AI52" s="506">
        <f t="shared" si="18"/>
        <v>5287.2290792411995</v>
      </c>
      <c r="AJ52" s="506">
        <f t="shared" ref="AJ52:BM52" si="19">SUM(AJ53:AJ82)</f>
        <v>6323.3429689190989</v>
      </c>
      <c r="AK52" s="506">
        <f t="shared" si="19"/>
        <v>5555.3401794089996</v>
      </c>
      <c r="AL52" s="506">
        <f t="shared" si="19"/>
        <v>5784.9731938956011</v>
      </c>
      <c r="AM52" s="506">
        <f t="shared" si="19"/>
        <v>5163.3652042572012</v>
      </c>
      <c r="AN52" s="506">
        <f t="shared" si="19"/>
        <v>4859.1265885191015</v>
      </c>
      <c r="AO52" s="506">
        <f t="shared" si="19"/>
        <v>6607.416919397001</v>
      </c>
      <c r="AP52" s="508">
        <f t="shared" si="19"/>
        <v>4618.2723134926</v>
      </c>
      <c r="AQ52" s="506">
        <f t="shared" si="19"/>
        <v>4635.9768907788002</v>
      </c>
      <c r="AR52" s="506">
        <f t="shared" si="19"/>
        <v>5454.7592298248001</v>
      </c>
      <c r="AS52" s="506">
        <f t="shared" si="19"/>
        <v>5057.6729702407993</v>
      </c>
      <c r="AT52" s="506">
        <f t="shared" si="19"/>
        <v>8553.3562804424</v>
      </c>
      <c r="AU52" s="506">
        <f t="shared" si="19"/>
        <v>5964.2855463198011</v>
      </c>
      <c r="AV52" s="506">
        <f t="shared" si="19"/>
        <v>5183.7172721292</v>
      </c>
      <c r="AW52" s="506">
        <f t="shared" si="19"/>
        <v>5586.3437490042015</v>
      </c>
      <c r="AX52" s="506">
        <f t="shared" si="19"/>
        <v>3771.7417385942008</v>
      </c>
      <c r="AY52" s="506">
        <f t="shared" si="19"/>
        <v>7214.0924920610005</v>
      </c>
      <c r="AZ52" s="506">
        <f t="shared" si="19"/>
        <v>5258.6544399046006</v>
      </c>
      <c r="BA52" s="506">
        <f t="shared" si="19"/>
        <v>5435.6325167088007</v>
      </c>
      <c r="BB52" s="508">
        <f t="shared" si="19"/>
        <v>6375.1665303746004</v>
      </c>
      <c r="BC52" s="506">
        <f t="shared" si="19"/>
        <v>6015.4791263112011</v>
      </c>
      <c r="BD52" s="506">
        <f t="shared" si="19"/>
        <v>6719.5524644752004</v>
      </c>
      <c r="BE52" s="506">
        <f t="shared" si="19"/>
        <v>6734.2817306561992</v>
      </c>
      <c r="BF52" s="506">
        <f t="shared" si="19"/>
        <v>7127.0025202348006</v>
      </c>
      <c r="BG52" s="506">
        <f t="shared" si="19"/>
        <v>9289.7074268459983</v>
      </c>
      <c r="BH52" s="506">
        <f t="shared" si="19"/>
        <v>7282.3463852356017</v>
      </c>
      <c r="BI52" s="506">
        <f t="shared" si="19"/>
        <v>9305.3161126478008</v>
      </c>
      <c r="BJ52" s="506">
        <f t="shared" si="19"/>
        <v>8168.5052450652011</v>
      </c>
      <c r="BK52" s="506">
        <f t="shared" si="19"/>
        <v>7926.6117710556009</v>
      </c>
      <c r="BL52" s="506">
        <f t="shared" si="19"/>
        <v>7115.4513615079986</v>
      </c>
      <c r="BM52" s="506">
        <f t="shared" si="19"/>
        <v>7759.1435510413985</v>
      </c>
      <c r="BN52" s="507">
        <f t="shared" ref="BN52:BN76" si="20">SUM(BB52:BM52)</f>
        <v>89818.564225451599</v>
      </c>
      <c r="BO52" s="506">
        <f t="shared" ref="BO52:CF52" si="21">SUM(BO53:BO82)</f>
        <v>7585.4170124348002</v>
      </c>
      <c r="BP52" s="506">
        <f t="shared" si="21"/>
        <v>7372.1536647331995</v>
      </c>
      <c r="BQ52" s="506">
        <f t="shared" si="21"/>
        <v>8056.6277987748017</v>
      </c>
      <c r="BR52" s="506">
        <f t="shared" si="21"/>
        <v>8769.8405524964001</v>
      </c>
      <c r="BS52" s="506">
        <f t="shared" si="21"/>
        <v>10270.979978268801</v>
      </c>
      <c r="BT52" s="506">
        <f t="shared" si="21"/>
        <v>8232.4818560725998</v>
      </c>
      <c r="BU52" s="506">
        <f t="shared" si="21"/>
        <v>7644.6221167595995</v>
      </c>
      <c r="BV52" s="506">
        <f t="shared" si="21"/>
        <v>8439.6501898457991</v>
      </c>
      <c r="BW52" s="506">
        <f t="shared" si="21"/>
        <v>6862.4534512855989</v>
      </c>
      <c r="BX52" s="506">
        <f t="shared" si="21"/>
        <v>7075.8298657130008</v>
      </c>
      <c r="BY52" s="506">
        <f t="shared" si="21"/>
        <v>4829.3637549036011</v>
      </c>
      <c r="BZ52" s="506">
        <f t="shared" si="21"/>
        <v>6507.3477857933995</v>
      </c>
      <c r="CA52" s="507">
        <f t="shared" si="15"/>
        <v>91646.76802708162</v>
      </c>
      <c r="CB52" s="506">
        <f t="shared" si="21"/>
        <v>5571.6336878048014</v>
      </c>
      <c r="CC52" s="506">
        <f t="shared" si="21"/>
        <v>4478.8057195518013</v>
      </c>
      <c r="CD52" s="506">
        <f t="shared" si="21"/>
        <v>4736.3417650191986</v>
      </c>
      <c r="CE52" s="506">
        <f t="shared" si="21"/>
        <v>5908.6052673634003</v>
      </c>
      <c r="CF52" s="506">
        <f t="shared" si="21"/>
        <v>4496.2998157112006</v>
      </c>
      <c r="CG52" s="506">
        <f t="shared" ref="CG52" si="22">SUM(CG53:CG82)</f>
        <v>5054.1233430226011</v>
      </c>
      <c r="CH52" s="506">
        <f t="shared" ref="CH52:CN52" si="23">SUM(CH53:CH82)</f>
        <v>3953.6048690754001</v>
      </c>
      <c r="CI52" s="506">
        <f t="shared" si="23"/>
        <v>4349.7098469565999</v>
      </c>
      <c r="CJ52" s="506">
        <f t="shared" si="23"/>
        <v>4113.7246347945993</v>
      </c>
      <c r="CK52" s="506">
        <f t="shared" si="23"/>
        <v>5437.5189603882</v>
      </c>
      <c r="CL52" s="506">
        <f t="shared" si="23"/>
        <v>3793.1612220389998</v>
      </c>
      <c r="CM52" s="509">
        <f t="shared" si="23"/>
        <v>8808.459308026002</v>
      </c>
      <c r="CN52" s="509">
        <f t="shared" si="23"/>
        <v>4851.9121651937985</v>
      </c>
      <c r="CO52" s="508">
        <f t="shared" ref="CO52:CO82" si="24">SUM($BO52:$BO52)</f>
        <v>7585.4170124348002</v>
      </c>
      <c r="CP52" s="506">
        <f t="shared" ref="CP52:CP82" si="25">SUM($CB52:$CB52)</f>
        <v>5571.6336878048014</v>
      </c>
      <c r="CQ52" s="509">
        <f t="shared" ref="CQ52:CQ78" si="26">SUM($CN52:$CN52)</f>
        <v>4851.9121651937985</v>
      </c>
      <c r="CR52" s="507">
        <f t="shared" si="14"/>
        <v>-12.91760303959556</v>
      </c>
      <c r="CX52" s="233"/>
      <c r="CY52" s="233"/>
      <c r="CZ52" s="233"/>
      <c r="DA52" s="233"/>
      <c r="DB52" s="233"/>
      <c r="DC52" s="233"/>
      <c r="DD52" s="233"/>
      <c r="DE52" s="233"/>
      <c r="DF52" s="233"/>
      <c r="DG52" s="233"/>
      <c r="DH52" s="233"/>
      <c r="DI52" s="233"/>
      <c r="DJ52" s="233"/>
      <c r="DK52" s="233"/>
      <c r="DL52" s="233"/>
      <c r="DM52" s="233"/>
      <c r="DN52" s="233"/>
      <c r="DO52" s="233"/>
    </row>
    <row r="53" spans="1:119" ht="20.100000000000001" customHeight="1" x14ac:dyDescent="0.25">
      <c r="A53" s="542"/>
      <c r="B53" s="483" t="s">
        <v>8</v>
      </c>
      <c r="C53" s="484" t="s">
        <v>132</v>
      </c>
      <c r="D53" s="510">
        <v>1562.1593973027002</v>
      </c>
      <c r="E53" s="510">
        <v>1254.5744246305001</v>
      </c>
      <c r="F53" s="510">
        <v>1447.5499792345001</v>
      </c>
      <c r="G53" s="510">
        <v>1254.6055957251001</v>
      </c>
      <c r="H53" s="510">
        <v>1531.3823246091001</v>
      </c>
      <c r="I53" s="510">
        <v>1489.9658907456003</v>
      </c>
      <c r="J53" s="510">
        <v>1434.1184067905999</v>
      </c>
      <c r="K53" s="510">
        <v>1565.4125118848001</v>
      </c>
      <c r="L53" s="510">
        <v>2104.8474044560999</v>
      </c>
      <c r="M53" s="510">
        <v>2230.7098687052999</v>
      </c>
      <c r="N53" s="510">
        <v>2193.8315722890002</v>
      </c>
      <c r="O53" s="510">
        <v>2424.6737655455004</v>
      </c>
      <c r="P53" s="487">
        <v>20493.831141918799</v>
      </c>
      <c r="Q53" s="55">
        <v>1475.5306286831001</v>
      </c>
      <c r="R53" s="55">
        <v>1454.0854648343</v>
      </c>
      <c r="S53" s="55">
        <v>1500.7559655497998</v>
      </c>
      <c r="T53" s="55">
        <v>2303.9623607486997</v>
      </c>
      <c r="U53" s="55">
        <v>2440.6562358749993</v>
      </c>
      <c r="V53" s="55">
        <v>2497.0178931055998</v>
      </c>
      <c r="W53" s="55">
        <v>2481.5497622861999</v>
      </c>
      <c r="X53" s="55">
        <v>1886.6021877583</v>
      </c>
      <c r="Y53" s="55">
        <v>1774.9527844110999</v>
      </c>
      <c r="Z53" s="511">
        <v>1957.8628642259998</v>
      </c>
      <c r="AA53" s="511">
        <v>1476.6795085362996</v>
      </c>
      <c r="AB53" s="511">
        <v>2032.617411894</v>
      </c>
      <c r="AC53" s="487">
        <v>23282.273067908402</v>
      </c>
      <c r="AD53" s="488">
        <v>1281.8752035745999</v>
      </c>
      <c r="AE53" s="488">
        <v>1155.2978875926999</v>
      </c>
      <c r="AF53" s="488">
        <v>1636.688959518</v>
      </c>
      <c r="AG53" s="488">
        <v>1856.6713996547999</v>
      </c>
      <c r="AH53" s="488">
        <v>3104.7159931358997</v>
      </c>
      <c r="AI53" s="488">
        <v>1959.3058074217997</v>
      </c>
      <c r="AJ53" s="488">
        <v>1470.1450938312996</v>
      </c>
      <c r="AK53" s="488">
        <v>1278.7123556355002</v>
      </c>
      <c r="AL53" s="488">
        <v>1368.2354501886002</v>
      </c>
      <c r="AM53" s="512">
        <v>1120.5170219967001</v>
      </c>
      <c r="AN53" s="512">
        <v>1216.3792236471004</v>
      </c>
      <c r="AO53" s="512">
        <v>1965.7214208002003</v>
      </c>
      <c r="AP53" s="513">
        <v>1170.9978879101998</v>
      </c>
      <c r="AQ53" s="55">
        <v>1055.4933293982003</v>
      </c>
      <c r="AR53" s="55">
        <v>1215.8139018606</v>
      </c>
      <c r="AS53" s="55">
        <v>1353.6478003663999</v>
      </c>
      <c r="AT53" s="55">
        <v>2098.5828104387997</v>
      </c>
      <c r="AU53" s="55">
        <v>1596.0363989920002</v>
      </c>
      <c r="AV53" s="55">
        <v>844.2447791315999</v>
      </c>
      <c r="AW53" s="55">
        <v>1013.7604534050004</v>
      </c>
      <c r="AX53" s="55">
        <v>759.93506075899973</v>
      </c>
      <c r="AY53" s="55">
        <v>1474.1087518220002</v>
      </c>
      <c r="AZ53" s="55">
        <v>877.42578923999997</v>
      </c>
      <c r="BA53" s="55">
        <v>1000.5263678536002</v>
      </c>
      <c r="BB53" s="489">
        <v>1678.1043752144008</v>
      </c>
      <c r="BC53" s="55">
        <v>1339.4455129369996</v>
      </c>
      <c r="BD53" s="55">
        <v>979.89181054799985</v>
      </c>
      <c r="BE53" s="55">
        <v>1286.2205159257996</v>
      </c>
      <c r="BF53" s="55">
        <v>932.78745892639972</v>
      </c>
      <c r="BG53" s="55">
        <v>1380.5176661093999</v>
      </c>
      <c r="BH53" s="55">
        <v>1234.6345538814005</v>
      </c>
      <c r="BI53" s="55">
        <v>1898.1607772049999</v>
      </c>
      <c r="BJ53" s="55">
        <v>1151.6552876443998</v>
      </c>
      <c r="BK53" s="55">
        <v>1565.5510911908</v>
      </c>
      <c r="BL53" s="55">
        <v>997.22806832879996</v>
      </c>
      <c r="BM53" s="55">
        <v>1467.3159836635998</v>
      </c>
      <c r="BN53" s="478">
        <f t="shared" si="20"/>
        <v>15911.513101575001</v>
      </c>
      <c r="BO53" s="488">
        <v>2061.7677420843997</v>
      </c>
      <c r="BP53" s="488">
        <v>2097.8977621951999</v>
      </c>
      <c r="BQ53" s="488">
        <v>2539.2275475322003</v>
      </c>
      <c r="BR53" s="488">
        <v>2540.2341732305999</v>
      </c>
      <c r="BS53" s="488">
        <v>3108.7618545886003</v>
      </c>
      <c r="BT53" s="488">
        <v>2055.1778978709999</v>
      </c>
      <c r="BU53" s="488">
        <v>1486.9222298504005</v>
      </c>
      <c r="BV53" s="488">
        <v>1997.6336423525995</v>
      </c>
      <c r="BW53" s="488">
        <v>711.07254882999996</v>
      </c>
      <c r="BX53" s="55">
        <v>730.59</v>
      </c>
      <c r="BY53" s="55">
        <v>290.76</v>
      </c>
      <c r="BZ53" s="55">
        <v>370.44</v>
      </c>
      <c r="CA53" s="518">
        <f t="shared" si="15"/>
        <v>19990.485398534998</v>
      </c>
      <c r="CB53" s="55">
        <v>552.23</v>
      </c>
      <c r="CC53" s="55">
        <v>78.89</v>
      </c>
      <c r="CD53" s="55">
        <v>0</v>
      </c>
      <c r="CE53" s="55">
        <v>19.207999999999998</v>
      </c>
      <c r="CF53" s="55">
        <v>13.72</v>
      </c>
      <c r="CG53" s="55">
        <v>13.72</v>
      </c>
      <c r="CH53" s="55">
        <v>89.18</v>
      </c>
      <c r="CI53" s="55">
        <v>209.23</v>
      </c>
      <c r="CJ53" s="55">
        <v>54.88</v>
      </c>
      <c r="CK53" s="55">
        <v>251.762</v>
      </c>
      <c r="CL53" s="55">
        <v>96.04</v>
      </c>
      <c r="CM53" s="161">
        <v>513.12800000000004</v>
      </c>
      <c r="CN53" s="55">
        <v>20.58</v>
      </c>
      <c r="CO53" s="577">
        <f t="shared" si="24"/>
        <v>2061.7677420843997</v>
      </c>
      <c r="CP53" s="491">
        <f t="shared" si="25"/>
        <v>552.23</v>
      </c>
      <c r="CQ53" s="480">
        <f t="shared" si="26"/>
        <v>20.58</v>
      </c>
      <c r="CR53" s="487">
        <f t="shared" si="14"/>
        <v>-96.273291925465841</v>
      </c>
      <c r="CX53" s="233"/>
      <c r="CY53" s="233"/>
      <c r="CZ53" s="233"/>
      <c r="DA53" s="233"/>
      <c r="DB53" s="233"/>
      <c r="DC53" s="233"/>
      <c r="DD53" s="233"/>
      <c r="DE53" s="233"/>
      <c r="DF53" s="233"/>
      <c r="DG53" s="233"/>
      <c r="DH53" s="233"/>
      <c r="DI53" s="233"/>
      <c r="DJ53" s="233"/>
      <c r="DK53" s="233"/>
      <c r="DL53" s="233"/>
      <c r="DM53" s="233"/>
      <c r="DN53" s="233"/>
      <c r="DO53" s="233"/>
    </row>
    <row r="54" spans="1:119" ht="20.100000000000001" customHeight="1" x14ac:dyDescent="0.25">
      <c r="A54" s="542"/>
      <c r="B54" s="469" t="s">
        <v>9</v>
      </c>
      <c r="C54" s="470" t="s">
        <v>10</v>
      </c>
      <c r="D54" s="485">
        <v>131.48325667539996</v>
      </c>
      <c r="E54" s="485">
        <v>104.2165446753</v>
      </c>
      <c r="F54" s="485">
        <v>218.18679827009998</v>
      </c>
      <c r="G54" s="485">
        <v>181.93757174590002</v>
      </c>
      <c r="H54" s="485">
        <v>164.96112079869999</v>
      </c>
      <c r="I54" s="485">
        <v>95.616960696599989</v>
      </c>
      <c r="J54" s="485">
        <v>110.62603358509999</v>
      </c>
      <c r="K54" s="485">
        <v>65.502185279100004</v>
      </c>
      <c r="L54" s="485">
        <v>33.711037388099996</v>
      </c>
      <c r="M54" s="485">
        <v>34.237893484799997</v>
      </c>
      <c r="N54" s="485">
        <v>323.0249226663999</v>
      </c>
      <c r="O54" s="485">
        <v>92.637045440699978</v>
      </c>
      <c r="P54" s="487">
        <v>1556.1413707062</v>
      </c>
      <c r="Q54" s="55">
        <v>39.618683440200002</v>
      </c>
      <c r="R54" s="55">
        <v>91.493837401800008</v>
      </c>
      <c r="S54" s="55">
        <v>190.27121077440006</v>
      </c>
      <c r="T54" s="55">
        <v>86.255620817699977</v>
      </c>
      <c r="U54" s="55">
        <v>119.13066044449999</v>
      </c>
      <c r="V54" s="55">
        <v>104.45241721199999</v>
      </c>
      <c r="W54" s="55">
        <v>70.287291851500001</v>
      </c>
      <c r="X54" s="55">
        <v>62.701266941699998</v>
      </c>
      <c r="Y54" s="55">
        <v>82.403019950899989</v>
      </c>
      <c r="Z54" s="511">
        <v>262.55769037060003</v>
      </c>
      <c r="AA54" s="511">
        <v>123.09305794500001</v>
      </c>
      <c r="AB54" s="511">
        <v>137.76310351700002</v>
      </c>
      <c r="AC54" s="487">
        <v>1370.0278606673</v>
      </c>
      <c r="AD54" s="55">
        <v>100.39824001860002</v>
      </c>
      <c r="AE54" s="55">
        <v>108.23042395470002</v>
      </c>
      <c r="AF54" s="55">
        <v>90.644975914200003</v>
      </c>
      <c r="AG54" s="55">
        <v>64.164786937300008</v>
      </c>
      <c r="AH54" s="55">
        <v>102.21757599819999</v>
      </c>
      <c r="AI54" s="55">
        <v>121.2649001103</v>
      </c>
      <c r="AJ54" s="55">
        <v>544.56783102560019</v>
      </c>
      <c r="AK54" s="55">
        <v>89.538989122500013</v>
      </c>
      <c r="AL54" s="55">
        <v>229.51234678379998</v>
      </c>
      <c r="AM54" s="244">
        <v>126.9194796753</v>
      </c>
      <c r="AN54" s="244">
        <v>186.8250322591</v>
      </c>
      <c r="AO54" s="244">
        <v>157.45421174000003</v>
      </c>
      <c r="AP54" s="513">
        <v>59.867165462999999</v>
      </c>
      <c r="AQ54" s="55">
        <v>245.52839318559998</v>
      </c>
      <c r="AR54" s="55">
        <v>226.18580663980001</v>
      </c>
      <c r="AS54" s="55">
        <v>155.66472826100005</v>
      </c>
      <c r="AT54" s="55">
        <v>284.34489528339998</v>
      </c>
      <c r="AU54" s="55">
        <v>81.708595708600015</v>
      </c>
      <c r="AV54" s="55">
        <v>125.92879801039999</v>
      </c>
      <c r="AW54" s="55">
        <v>157.37515058300002</v>
      </c>
      <c r="AX54" s="55">
        <v>47.896061409000005</v>
      </c>
      <c r="AY54" s="55">
        <v>140.19598309780005</v>
      </c>
      <c r="AZ54" s="55">
        <v>57.66187646100002</v>
      </c>
      <c r="BA54" s="55">
        <v>96.480842396399993</v>
      </c>
      <c r="BB54" s="490">
        <v>90.242612010600013</v>
      </c>
      <c r="BC54" s="55">
        <v>395.22043315440004</v>
      </c>
      <c r="BD54" s="55">
        <v>414.13818545679999</v>
      </c>
      <c r="BE54" s="55">
        <v>192.810955638</v>
      </c>
      <c r="BF54" s="55">
        <v>371.54784499840002</v>
      </c>
      <c r="BG54" s="55">
        <v>403.84954949920007</v>
      </c>
      <c r="BH54" s="55">
        <v>273.63631900640002</v>
      </c>
      <c r="BI54" s="55">
        <v>371.37056819240001</v>
      </c>
      <c r="BJ54" s="55">
        <v>398.43949364240001</v>
      </c>
      <c r="BK54" s="55">
        <v>173.64024934200003</v>
      </c>
      <c r="BL54" s="55">
        <v>219.32608460699998</v>
      </c>
      <c r="BM54" s="55">
        <v>149.807631792</v>
      </c>
      <c r="BN54" s="478">
        <f t="shared" si="20"/>
        <v>3454.0299273395999</v>
      </c>
      <c r="BO54" s="55">
        <v>246.21485301139998</v>
      </c>
      <c r="BP54" s="55">
        <v>129.60131314199998</v>
      </c>
      <c r="BQ54" s="55">
        <v>179.7978633402</v>
      </c>
      <c r="BR54" s="55">
        <v>132.04830704100002</v>
      </c>
      <c r="BS54" s="55">
        <v>254.67848489020008</v>
      </c>
      <c r="BT54" s="55">
        <v>219.17365506399997</v>
      </c>
      <c r="BU54" s="55">
        <v>198.8625894276</v>
      </c>
      <c r="BV54" s="55">
        <v>184.83606336160005</v>
      </c>
      <c r="BW54" s="55">
        <v>218.62054650379994</v>
      </c>
      <c r="BX54" s="55">
        <v>217.72078794340001</v>
      </c>
      <c r="BY54" s="55">
        <v>174.99036743240012</v>
      </c>
      <c r="BZ54" s="55">
        <v>189.21403942139992</v>
      </c>
      <c r="CA54" s="478">
        <f t="shared" si="15"/>
        <v>2345.7588705789999</v>
      </c>
      <c r="CB54" s="55">
        <v>75.719996332400001</v>
      </c>
      <c r="CC54" s="55">
        <v>214.25759164879997</v>
      </c>
      <c r="CD54" s="55">
        <v>136.86613820599999</v>
      </c>
      <c r="CE54" s="55">
        <v>346.21909567979992</v>
      </c>
      <c r="CF54" s="55">
        <v>91.060549018599971</v>
      </c>
      <c r="CG54" s="55">
        <v>270.33006009799999</v>
      </c>
      <c r="CH54" s="55">
        <v>161.46975492899989</v>
      </c>
      <c r="CI54" s="55">
        <v>75.090127527799993</v>
      </c>
      <c r="CJ54" s="55">
        <v>104.25107892079998</v>
      </c>
      <c r="CK54" s="55">
        <v>137.51799495700001</v>
      </c>
      <c r="CL54" s="55">
        <v>84.423763608800044</v>
      </c>
      <c r="CM54" s="161">
        <v>271.64475248119999</v>
      </c>
      <c r="CN54" s="55">
        <v>262.04265318140006</v>
      </c>
      <c r="CO54" s="577">
        <f t="shared" si="24"/>
        <v>246.21485301139998</v>
      </c>
      <c r="CP54" s="491">
        <f t="shared" si="25"/>
        <v>75.719996332400001</v>
      </c>
      <c r="CQ54" s="480">
        <f t="shared" si="26"/>
        <v>262.04265318140006</v>
      </c>
      <c r="CR54" s="487">
        <f t="shared" si="14"/>
        <v>246.06796866585955</v>
      </c>
      <c r="CX54" s="233"/>
      <c r="CY54" s="233"/>
      <c r="CZ54" s="233"/>
      <c r="DA54" s="233"/>
      <c r="DB54" s="233"/>
      <c r="DC54" s="233"/>
      <c r="DD54" s="233"/>
      <c r="DE54" s="233"/>
      <c r="DF54" s="233"/>
      <c r="DG54" s="233"/>
      <c r="DH54" s="233"/>
      <c r="DI54" s="233"/>
      <c r="DJ54" s="233"/>
      <c r="DK54" s="233"/>
      <c r="DL54" s="233"/>
      <c r="DM54" s="233"/>
      <c r="DN54" s="233"/>
      <c r="DO54" s="233"/>
    </row>
    <row r="55" spans="1:119" ht="20.100000000000001" customHeight="1" x14ac:dyDescent="0.25">
      <c r="A55" s="542"/>
      <c r="B55" s="469" t="s">
        <v>11</v>
      </c>
      <c r="C55" s="470" t="s">
        <v>12</v>
      </c>
      <c r="D55" s="485">
        <v>131.48325667539999</v>
      </c>
      <c r="E55" s="485">
        <v>104.51186887249999</v>
      </c>
      <c r="F55" s="485">
        <v>218.18679827009998</v>
      </c>
      <c r="G55" s="485">
        <v>181.93757174589999</v>
      </c>
      <c r="H55" s="485">
        <v>165.16377076069998</v>
      </c>
      <c r="I55" s="485">
        <v>95.616960696600003</v>
      </c>
      <c r="J55" s="485">
        <v>110.62603358509999</v>
      </c>
      <c r="K55" s="485">
        <v>65.502185279100004</v>
      </c>
      <c r="L55" s="485">
        <v>33.711037388099996</v>
      </c>
      <c r="M55" s="485">
        <v>33.099936574199994</v>
      </c>
      <c r="N55" s="485">
        <v>323.0249226663999</v>
      </c>
      <c r="O55" s="485">
        <v>92.637045440699993</v>
      </c>
      <c r="P55" s="487">
        <v>1555.5013879547998</v>
      </c>
      <c r="Q55" s="55">
        <v>39.618683440200002</v>
      </c>
      <c r="R55" s="55">
        <v>91.493837401800008</v>
      </c>
      <c r="S55" s="55">
        <v>189.57408587200004</v>
      </c>
      <c r="T55" s="55">
        <v>86.255620817699992</v>
      </c>
      <c r="U55" s="55">
        <v>119.13066044449998</v>
      </c>
      <c r="V55" s="55">
        <v>104.45241721199999</v>
      </c>
      <c r="W55" s="55">
        <v>70.287291851500001</v>
      </c>
      <c r="X55" s="55">
        <v>62.701266941699998</v>
      </c>
      <c r="Y55" s="55">
        <v>82.403019950900003</v>
      </c>
      <c r="Z55" s="511">
        <v>262.55769037059997</v>
      </c>
      <c r="AA55" s="511">
        <v>123.093057945</v>
      </c>
      <c r="AB55" s="511">
        <v>137.76310351699999</v>
      </c>
      <c r="AC55" s="487">
        <v>1369.3307357648998</v>
      </c>
      <c r="AD55" s="55">
        <v>100.39824001860002</v>
      </c>
      <c r="AE55" s="55">
        <v>108.23042395469999</v>
      </c>
      <c r="AF55" s="55">
        <v>90.644975914199989</v>
      </c>
      <c r="AG55" s="55">
        <v>64.164786937299993</v>
      </c>
      <c r="AH55" s="55">
        <v>102.2175759982</v>
      </c>
      <c r="AI55" s="55">
        <v>121.2649001103</v>
      </c>
      <c r="AJ55" s="55">
        <v>544.56783102560007</v>
      </c>
      <c r="AK55" s="55">
        <v>89.538989122499999</v>
      </c>
      <c r="AL55" s="55">
        <v>229.51234678380001</v>
      </c>
      <c r="AM55" s="244">
        <v>126.91947967529998</v>
      </c>
      <c r="AN55" s="244">
        <v>186.82503225910003</v>
      </c>
      <c r="AO55" s="244">
        <v>157.45421174000003</v>
      </c>
      <c r="AP55" s="513">
        <v>59.522335077799994</v>
      </c>
      <c r="AQ55" s="55">
        <v>245.52839318560001</v>
      </c>
      <c r="AR55" s="55">
        <v>226.18580663979998</v>
      </c>
      <c r="AS55" s="55">
        <v>155.66472826099996</v>
      </c>
      <c r="AT55" s="55">
        <v>284.34489528339992</v>
      </c>
      <c r="AU55" s="55">
        <v>81.708595708600015</v>
      </c>
      <c r="AV55" s="55">
        <v>125.92879801040002</v>
      </c>
      <c r="AW55" s="55">
        <v>157.37515058300002</v>
      </c>
      <c r="AX55" s="55">
        <v>47.896061409000012</v>
      </c>
      <c r="AY55" s="55">
        <v>140.19598309780002</v>
      </c>
      <c r="AZ55" s="55">
        <v>57.661876460999999</v>
      </c>
      <c r="BA55" s="55">
        <v>96.480842396399979</v>
      </c>
      <c r="BB55" s="490">
        <v>89.542208823200014</v>
      </c>
      <c r="BC55" s="55">
        <v>395.22043315440004</v>
      </c>
      <c r="BD55" s="55">
        <v>414.13818545680004</v>
      </c>
      <c r="BE55" s="55">
        <v>192.810955638</v>
      </c>
      <c r="BF55" s="55">
        <v>371.54784499840002</v>
      </c>
      <c r="BG55" s="55">
        <v>402.44798838719993</v>
      </c>
      <c r="BH55" s="55">
        <v>273.63631900640002</v>
      </c>
      <c r="BI55" s="55">
        <v>371.37056819239996</v>
      </c>
      <c r="BJ55" s="55">
        <v>398.43949364240001</v>
      </c>
      <c r="BK55" s="55">
        <v>173.64024934200003</v>
      </c>
      <c r="BL55" s="55">
        <v>219.32608460699998</v>
      </c>
      <c r="BM55" s="55">
        <v>149.807631792</v>
      </c>
      <c r="BN55" s="478">
        <f t="shared" si="20"/>
        <v>3451.9279630402002</v>
      </c>
      <c r="BO55" s="55">
        <v>246.21485301139998</v>
      </c>
      <c r="BP55" s="55">
        <v>129.60131314199998</v>
      </c>
      <c r="BQ55" s="55">
        <v>180.27358177080004</v>
      </c>
      <c r="BR55" s="55">
        <v>152.66454396200004</v>
      </c>
      <c r="BS55" s="55">
        <v>254.6784848902</v>
      </c>
      <c r="BT55" s="55">
        <v>219.17365506400003</v>
      </c>
      <c r="BU55" s="55">
        <v>198.86258942759997</v>
      </c>
      <c r="BV55" s="55">
        <v>184.83606336160003</v>
      </c>
      <c r="BW55" s="55">
        <v>218.62054650380006</v>
      </c>
      <c r="BX55" s="55">
        <v>217.72078794339998</v>
      </c>
      <c r="BY55" s="55">
        <v>174.99036743240009</v>
      </c>
      <c r="BZ55" s="55">
        <v>189.21403942139997</v>
      </c>
      <c r="CA55" s="478">
        <f t="shared" si="15"/>
        <v>2366.8508259306</v>
      </c>
      <c r="CB55" s="55">
        <v>75.719996332400001</v>
      </c>
      <c r="CC55" s="55">
        <v>214.2575916488</v>
      </c>
      <c r="CD55" s="55">
        <v>136.86613820599999</v>
      </c>
      <c r="CE55" s="55">
        <v>346.21909567979992</v>
      </c>
      <c r="CF55" s="55">
        <v>91.060549018599971</v>
      </c>
      <c r="CG55" s="55">
        <v>270.33006009800005</v>
      </c>
      <c r="CH55" s="55">
        <v>161.469754929</v>
      </c>
      <c r="CI55" s="55">
        <v>75.090127527799993</v>
      </c>
      <c r="CJ55" s="55">
        <v>104.25107892080001</v>
      </c>
      <c r="CK55" s="55">
        <v>137.51799495699998</v>
      </c>
      <c r="CL55" s="55">
        <v>84.423763608799987</v>
      </c>
      <c r="CM55" s="161">
        <v>271.6447524812001</v>
      </c>
      <c r="CN55" s="55">
        <v>262.0426531814</v>
      </c>
      <c r="CO55" s="577">
        <f t="shared" si="24"/>
        <v>246.21485301139998</v>
      </c>
      <c r="CP55" s="491">
        <f t="shared" si="25"/>
        <v>75.719996332400001</v>
      </c>
      <c r="CQ55" s="480">
        <f t="shared" si="26"/>
        <v>262.0426531814</v>
      </c>
      <c r="CR55" s="487">
        <f t="shared" si="14"/>
        <v>246.06796866585952</v>
      </c>
      <c r="CX55" s="233"/>
      <c r="CY55" s="233"/>
      <c r="CZ55" s="233"/>
      <c r="DA55" s="233"/>
      <c r="DB55" s="233"/>
      <c r="DC55" s="233"/>
      <c r="DD55" s="233"/>
      <c r="DE55" s="233"/>
      <c r="DF55" s="233"/>
      <c r="DG55" s="233"/>
      <c r="DH55" s="233"/>
      <c r="DI55" s="233"/>
      <c r="DJ55" s="233"/>
      <c r="DK55" s="233"/>
      <c r="DL55" s="233"/>
      <c r="DM55" s="233"/>
      <c r="DN55" s="233"/>
      <c r="DO55" s="233"/>
    </row>
    <row r="56" spans="1:119" ht="20.100000000000001" customHeight="1" x14ac:dyDescent="0.25">
      <c r="A56" s="542"/>
      <c r="B56" s="469" t="s">
        <v>13</v>
      </c>
      <c r="C56" s="470" t="s">
        <v>134</v>
      </c>
      <c r="D56" s="485">
        <v>802.34933353999998</v>
      </c>
      <c r="E56" s="485">
        <v>784.36957032999987</v>
      </c>
      <c r="F56" s="485">
        <v>761.32610211999997</v>
      </c>
      <c r="G56" s="485">
        <v>483.02352314000001</v>
      </c>
      <c r="H56" s="485">
        <v>474.49642513999999</v>
      </c>
      <c r="I56" s="485">
        <v>491.21135638999999</v>
      </c>
      <c r="J56" s="485">
        <v>390.75022324999998</v>
      </c>
      <c r="K56" s="485">
        <v>485.81740581999998</v>
      </c>
      <c r="L56" s="485">
        <v>480.93361743000003</v>
      </c>
      <c r="M56" s="485">
        <v>474.61843499000003</v>
      </c>
      <c r="N56" s="485">
        <v>438.22923594999997</v>
      </c>
      <c r="O56" s="485">
        <v>402.87007745</v>
      </c>
      <c r="P56" s="487">
        <v>6469.9953055500009</v>
      </c>
      <c r="Q56" s="55">
        <v>457.81121396999998</v>
      </c>
      <c r="R56" s="55">
        <v>401.99079103999998</v>
      </c>
      <c r="S56" s="55">
        <v>393.54330438</v>
      </c>
      <c r="T56" s="55">
        <v>455.25604681999999</v>
      </c>
      <c r="U56" s="55">
        <v>520.27648639999995</v>
      </c>
      <c r="V56" s="55">
        <v>584.66080892999992</v>
      </c>
      <c r="W56" s="55">
        <v>520.58750173999999</v>
      </c>
      <c r="X56" s="55">
        <v>668.72184572000003</v>
      </c>
      <c r="Y56" s="55">
        <v>667.31517425999994</v>
      </c>
      <c r="Z56" s="511">
        <v>698.97708231999991</v>
      </c>
      <c r="AA56" s="511">
        <v>701.49953447999997</v>
      </c>
      <c r="AB56" s="511">
        <v>673.66919366000013</v>
      </c>
      <c r="AC56" s="487">
        <v>6744.3089837199996</v>
      </c>
      <c r="AD56" s="55">
        <v>678.93862462000004</v>
      </c>
      <c r="AE56" s="55">
        <v>651.22064760000001</v>
      </c>
      <c r="AF56" s="55">
        <v>619.25934389999998</v>
      </c>
      <c r="AG56" s="55">
        <v>605.26503075999995</v>
      </c>
      <c r="AH56" s="55">
        <v>687.29257531999997</v>
      </c>
      <c r="AI56" s="55">
        <v>734.32022608</v>
      </c>
      <c r="AJ56" s="55">
        <v>693.85830068999996</v>
      </c>
      <c r="AK56" s="55">
        <v>741.25013663999994</v>
      </c>
      <c r="AL56" s="55">
        <v>834.50882715</v>
      </c>
      <c r="AM56" s="244">
        <v>967.63110486000005</v>
      </c>
      <c r="AN56" s="244">
        <v>908.83274887999994</v>
      </c>
      <c r="AO56" s="244">
        <v>873.67655913999999</v>
      </c>
      <c r="AP56" s="513">
        <v>941.48215056000004</v>
      </c>
      <c r="AQ56" s="55">
        <v>906.85896223999998</v>
      </c>
      <c r="AR56" s="55">
        <v>874.8803450800001</v>
      </c>
      <c r="AS56" s="55">
        <v>1.0571260000000001E-2</v>
      </c>
      <c r="AT56" s="55">
        <v>1736.3690646399998</v>
      </c>
      <c r="AU56" s="55">
        <v>1044.54299698</v>
      </c>
      <c r="AV56" s="55">
        <v>970.40496700000006</v>
      </c>
      <c r="AW56" s="55">
        <v>1166.98188222</v>
      </c>
      <c r="AX56" s="55">
        <v>0</v>
      </c>
      <c r="AY56" s="55">
        <v>2120.7621537200002</v>
      </c>
      <c r="AZ56" s="55">
        <v>1085.9770608400001</v>
      </c>
      <c r="BA56" s="55">
        <v>1262.8919263800001</v>
      </c>
      <c r="BB56" s="490">
        <v>1272.9065522599999</v>
      </c>
      <c r="BC56" s="55">
        <v>1288.6253093</v>
      </c>
      <c r="BD56" s="55">
        <v>1276.97366104</v>
      </c>
      <c r="BE56" s="55">
        <v>1236.75877696</v>
      </c>
      <c r="BF56" s="55">
        <v>1190.12519668</v>
      </c>
      <c r="BG56" s="55">
        <v>1348.05281016</v>
      </c>
      <c r="BH56" s="55">
        <v>1200.3792708600001</v>
      </c>
      <c r="BI56" s="55">
        <v>1455.66689926</v>
      </c>
      <c r="BJ56" s="55">
        <v>1348.1669262600001</v>
      </c>
      <c r="BK56" s="55">
        <v>1311.9327698400002</v>
      </c>
      <c r="BL56" s="55">
        <v>1329.3956613</v>
      </c>
      <c r="BM56" s="55">
        <v>1283.6059227599999</v>
      </c>
      <c r="BN56" s="478">
        <f t="shared" si="20"/>
        <v>15542.589756680003</v>
      </c>
      <c r="BO56" s="55">
        <v>1343.0899706000002</v>
      </c>
      <c r="BP56" s="55">
        <v>1212.1113800599999</v>
      </c>
      <c r="BQ56" s="55">
        <v>1265.1536340800001</v>
      </c>
      <c r="BR56" s="55">
        <v>1350.0667140800001</v>
      </c>
      <c r="BS56" s="55">
        <v>1252.9066613</v>
      </c>
      <c r="BT56" s="55">
        <v>1311.70841354</v>
      </c>
      <c r="BU56" s="55">
        <v>1316.46081574</v>
      </c>
      <c r="BV56" s="55">
        <v>1298.0618498400001</v>
      </c>
      <c r="BW56" s="55">
        <v>0</v>
      </c>
      <c r="BX56" s="55">
        <v>0</v>
      </c>
      <c r="BY56" s="55">
        <v>0</v>
      </c>
      <c r="BZ56" s="55">
        <v>0</v>
      </c>
      <c r="CA56" s="478">
        <f t="shared" si="15"/>
        <v>10349.55943924</v>
      </c>
      <c r="CB56" s="55">
        <v>0</v>
      </c>
      <c r="CC56" s="55">
        <v>0</v>
      </c>
      <c r="CD56" s="55">
        <v>0</v>
      </c>
      <c r="CE56" s="55">
        <v>0</v>
      </c>
      <c r="CF56" s="55">
        <v>0</v>
      </c>
      <c r="CG56" s="55">
        <v>0</v>
      </c>
      <c r="CH56" s="55">
        <v>0</v>
      </c>
      <c r="CI56" s="55">
        <v>0</v>
      </c>
      <c r="CJ56" s="55">
        <v>0</v>
      </c>
      <c r="CK56" s="55">
        <v>0</v>
      </c>
      <c r="CL56" s="55">
        <v>0</v>
      </c>
      <c r="CM56" s="161">
        <v>0</v>
      </c>
      <c r="CN56" s="55">
        <v>0</v>
      </c>
      <c r="CO56" s="577">
        <f t="shared" si="24"/>
        <v>1343.0899706000002</v>
      </c>
      <c r="CP56" s="491">
        <f t="shared" si="25"/>
        <v>0</v>
      </c>
      <c r="CQ56" s="480">
        <f t="shared" si="26"/>
        <v>0</v>
      </c>
      <c r="CR56" s="487"/>
      <c r="CX56" s="233"/>
      <c r="CY56" s="233"/>
      <c r="CZ56" s="233"/>
      <c r="DA56" s="233"/>
      <c r="DB56" s="233"/>
      <c r="DC56" s="233"/>
      <c r="DD56" s="233"/>
      <c r="DE56" s="233"/>
      <c r="DF56" s="233"/>
      <c r="DG56" s="233"/>
      <c r="DH56" s="233"/>
      <c r="DI56" s="233"/>
      <c r="DJ56" s="233"/>
      <c r="DK56" s="233"/>
      <c r="DL56" s="233"/>
      <c r="DM56" s="233"/>
      <c r="DN56" s="233"/>
      <c r="DO56" s="233"/>
    </row>
    <row r="57" spans="1:119" ht="20.100000000000001" customHeight="1" x14ac:dyDescent="0.25">
      <c r="A57" s="542"/>
      <c r="B57" s="469" t="s">
        <v>14</v>
      </c>
      <c r="C57" s="470" t="s">
        <v>135</v>
      </c>
      <c r="D57" s="485">
        <v>0</v>
      </c>
      <c r="E57" s="485">
        <v>0</v>
      </c>
      <c r="F57" s="485">
        <v>0</v>
      </c>
      <c r="G57" s="485">
        <v>0</v>
      </c>
      <c r="H57" s="485">
        <v>0</v>
      </c>
      <c r="I57" s="485">
        <v>0</v>
      </c>
      <c r="J57" s="485">
        <v>0</v>
      </c>
      <c r="K57" s="485">
        <v>0</v>
      </c>
      <c r="L57" s="485">
        <v>0</v>
      </c>
      <c r="M57" s="485">
        <v>0</v>
      </c>
      <c r="N57" s="485">
        <v>0</v>
      </c>
      <c r="O57" s="485">
        <v>0</v>
      </c>
      <c r="P57" s="487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11">
        <v>0</v>
      </c>
      <c r="AA57" s="511">
        <v>0</v>
      </c>
      <c r="AB57" s="511">
        <v>0</v>
      </c>
      <c r="AC57" s="487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  <c r="AN57" s="55">
        <v>0</v>
      </c>
      <c r="AO57" s="55">
        <v>0</v>
      </c>
      <c r="AP57" s="513">
        <v>0</v>
      </c>
      <c r="AQ57" s="55">
        <v>0</v>
      </c>
      <c r="AR57" s="55">
        <v>0</v>
      </c>
      <c r="AS57" s="55">
        <v>0</v>
      </c>
      <c r="AT57" s="55">
        <v>0</v>
      </c>
      <c r="AU57" s="55">
        <v>0</v>
      </c>
      <c r="AV57" s="55">
        <v>0</v>
      </c>
      <c r="AW57" s="55">
        <v>0</v>
      </c>
      <c r="AX57" s="55">
        <v>0</v>
      </c>
      <c r="AY57" s="55">
        <v>0</v>
      </c>
      <c r="AZ57" s="55">
        <v>0</v>
      </c>
      <c r="BA57" s="55">
        <v>0</v>
      </c>
      <c r="BB57" s="490">
        <v>0</v>
      </c>
      <c r="BC57" s="55">
        <v>0</v>
      </c>
      <c r="BD57" s="55">
        <v>0</v>
      </c>
      <c r="BE57" s="55">
        <v>0</v>
      </c>
      <c r="BF57" s="55">
        <v>0</v>
      </c>
      <c r="BG57" s="55">
        <v>0</v>
      </c>
      <c r="BH57" s="55">
        <v>0</v>
      </c>
      <c r="BI57" s="55">
        <v>0</v>
      </c>
      <c r="BJ57" s="55">
        <v>0</v>
      </c>
      <c r="BK57" s="55">
        <v>0</v>
      </c>
      <c r="BL57" s="55">
        <v>0</v>
      </c>
      <c r="BM57" s="55">
        <v>0</v>
      </c>
      <c r="BN57" s="478">
        <f t="shared" si="20"/>
        <v>0</v>
      </c>
      <c r="BO57" s="55">
        <v>0</v>
      </c>
      <c r="BP57" s="55">
        <v>0</v>
      </c>
      <c r="BQ57" s="55">
        <v>0</v>
      </c>
      <c r="BR57" s="55">
        <v>0</v>
      </c>
      <c r="BS57" s="55">
        <v>0</v>
      </c>
      <c r="BT57" s="55">
        <v>0</v>
      </c>
      <c r="BU57" s="55">
        <v>0</v>
      </c>
      <c r="BV57" s="55">
        <v>0</v>
      </c>
      <c r="BW57" s="55">
        <v>0</v>
      </c>
      <c r="BX57" s="55">
        <v>0</v>
      </c>
      <c r="BY57" s="55">
        <v>0</v>
      </c>
      <c r="BZ57" s="55">
        <v>0</v>
      </c>
      <c r="CA57" s="478">
        <f t="shared" si="15"/>
        <v>0</v>
      </c>
      <c r="CB57" s="55">
        <v>0</v>
      </c>
      <c r="CC57" s="55">
        <v>0</v>
      </c>
      <c r="CD57" s="55">
        <v>0</v>
      </c>
      <c r="CE57" s="55">
        <v>0</v>
      </c>
      <c r="CF57" s="55">
        <v>0</v>
      </c>
      <c r="CG57" s="55">
        <v>0</v>
      </c>
      <c r="CH57" s="55">
        <v>0</v>
      </c>
      <c r="CI57" s="55">
        <v>0</v>
      </c>
      <c r="CJ57" s="55">
        <v>0</v>
      </c>
      <c r="CK57" s="55">
        <v>0</v>
      </c>
      <c r="CL57" s="55">
        <v>0</v>
      </c>
      <c r="CM57" s="161">
        <v>0</v>
      </c>
      <c r="CN57" s="55">
        <v>0</v>
      </c>
      <c r="CO57" s="577">
        <f t="shared" si="24"/>
        <v>0</v>
      </c>
      <c r="CP57" s="491">
        <f t="shared" si="25"/>
        <v>0</v>
      </c>
      <c r="CQ57" s="480">
        <f t="shared" si="26"/>
        <v>0</v>
      </c>
      <c r="CR57" s="487"/>
      <c r="CX57" s="233"/>
      <c r="CY57" s="233"/>
      <c r="CZ57" s="233"/>
      <c r="DA57" s="233"/>
      <c r="DB57" s="233"/>
      <c r="DC57" s="233"/>
      <c r="DD57" s="233"/>
      <c r="DE57" s="233"/>
      <c r="DF57" s="233"/>
      <c r="DG57" s="233"/>
      <c r="DH57" s="233"/>
      <c r="DI57" s="233"/>
      <c r="DJ57" s="233"/>
      <c r="DK57" s="233"/>
      <c r="DL57" s="233"/>
      <c r="DM57" s="233"/>
      <c r="DN57" s="233"/>
      <c r="DO57" s="233"/>
    </row>
    <row r="58" spans="1:119" ht="20.100000000000001" customHeight="1" x14ac:dyDescent="0.25">
      <c r="A58" s="542"/>
      <c r="B58" s="469" t="s">
        <v>15</v>
      </c>
      <c r="C58" s="470" t="s">
        <v>16</v>
      </c>
      <c r="D58" s="485">
        <v>0</v>
      </c>
      <c r="E58" s="485">
        <v>0</v>
      </c>
      <c r="F58" s="485">
        <v>98.000000002500002</v>
      </c>
      <c r="G58" s="485">
        <v>1.42885</v>
      </c>
      <c r="H58" s="485">
        <v>11.500500000000001</v>
      </c>
      <c r="I58" s="485">
        <v>0</v>
      </c>
      <c r="J58" s="485">
        <v>0</v>
      </c>
      <c r="K58" s="485">
        <v>0</v>
      </c>
      <c r="L58" s="485">
        <v>0</v>
      </c>
      <c r="M58" s="485">
        <v>4.8789999999999996</v>
      </c>
      <c r="N58" s="485">
        <v>0</v>
      </c>
      <c r="O58" s="485">
        <v>0</v>
      </c>
      <c r="P58" s="487">
        <v>115.80835000250001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11">
        <v>0</v>
      </c>
      <c r="AA58" s="511">
        <v>216.45599999999999</v>
      </c>
      <c r="AB58" s="511">
        <v>2984.2065000695002</v>
      </c>
      <c r="AC58" s="487">
        <v>3200.6625000695003</v>
      </c>
      <c r="AD58" s="55">
        <v>31.23</v>
      </c>
      <c r="AE58" s="55">
        <v>34.61</v>
      </c>
      <c r="AF58" s="55">
        <v>34.500069000000003</v>
      </c>
      <c r="AG58" s="55">
        <v>60.976500000000001</v>
      </c>
      <c r="AH58" s="55">
        <v>301.09300000000002</v>
      </c>
      <c r="AI58" s="55">
        <v>75.562399999999997</v>
      </c>
      <c r="AJ58" s="55">
        <v>643.0915</v>
      </c>
      <c r="AK58" s="55">
        <v>886.77959999999996</v>
      </c>
      <c r="AL58" s="55">
        <v>496.01400000000001</v>
      </c>
      <c r="AM58" s="244">
        <v>85.875</v>
      </c>
      <c r="AN58" s="244">
        <v>6.86</v>
      </c>
      <c r="AO58" s="244">
        <v>0</v>
      </c>
      <c r="AP58" s="513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490">
        <v>2.7440000000000002</v>
      </c>
      <c r="BC58" s="55">
        <v>6.5170000000000003</v>
      </c>
      <c r="BD58" s="55">
        <v>2.0579999999999998</v>
      </c>
      <c r="BE58" s="55">
        <v>3.43</v>
      </c>
      <c r="BF58" s="55">
        <v>0</v>
      </c>
      <c r="BG58" s="55">
        <v>3.43</v>
      </c>
      <c r="BH58" s="55">
        <v>3.43</v>
      </c>
      <c r="BI58" s="55">
        <v>0</v>
      </c>
      <c r="BJ58" s="55">
        <v>0</v>
      </c>
      <c r="BK58" s="55">
        <v>20.58</v>
      </c>
      <c r="BL58" s="55">
        <v>1.3908718600000002E-2</v>
      </c>
      <c r="BM58" s="55">
        <v>0</v>
      </c>
      <c r="BN58" s="478">
        <f t="shared" si="20"/>
        <v>42.2029087186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0</v>
      </c>
      <c r="BX58" s="55">
        <v>0</v>
      </c>
      <c r="BY58" s="55">
        <v>0</v>
      </c>
      <c r="BZ58" s="55">
        <v>0</v>
      </c>
      <c r="CA58" s="478">
        <f t="shared" si="15"/>
        <v>0</v>
      </c>
      <c r="CB58" s="55">
        <v>0</v>
      </c>
      <c r="CC58" s="55">
        <v>0</v>
      </c>
      <c r="CD58" s="55">
        <v>0</v>
      </c>
      <c r="CE58" s="55">
        <v>0</v>
      </c>
      <c r="CF58" s="55">
        <v>0</v>
      </c>
      <c r="CG58" s="55">
        <v>0</v>
      </c>
      <c r="CH58" s="55">
        <v>0</v>
      </c>
      <c r="CI58" s="55">
        <v>0</v>
      </c>
      <c r="CJ58" s="55">
        <v>0</v>
      </c>
      <c r="CK58" s="55">
        <v>0.34300000000000003</v>
      </c>
      <c r="CL58" s="55">
        <v>0</v>
      </c>
      <c r="CM58" s="161">
        <v>0</v>
      </c>
      <c r="CN58" s="55">
        <v>0</v>
      </c>
      <c r="CO58" s="577">
        <f t="shared" si="24"/>
        <v>0</v>
      </c>
      <c r="CP58" s="491">
        <f t="shared" si="25"/>
        <v>0</v>
      </c>
      <c r="CQ58" s="480">
        <f t="shared" si="26"/>
        <v>0</v>
      </c>
      <c r="CR58" s="487"/>
      <c r="CX58" s="233"/>
      <c r="CY58" s="233"/>
      <c r="CZ58" s="233"/>
      <c r="DA58" s="233"/>
      <c r="DB58" s="233"/>
      <c r="DC58" s="233"/>
      <c r="DD58" s="233"/>
      <c r="DE58" s="233"/>
      <c r="DF58" s="233"/>
      <c r="DG58" s="233"/>
      <c r="DH58" s="233"/>
      <c r="DI58" s="233"/>
      <c r="DJ58" s="233"/>
      <c r="DK58" s="233"/>
      <c r="DL58" s="233"/>
      <c r="DM58" s="233"/>
      <c r="DN58" s="233"/>
      <c r="DO58" s="233"/>
    </row>
    <row r="59" spans="1:119" ht="20.100000000000001" customHeight="1" x14ac:dyDescent="0.25">
      <c r="A59" s="542"/>
      <c r="B59" s="469" t="s">
        <v>19</v>
      </c>
      <c r="C59" s="470" t="s">
        <v>20</v>
      </c>
      <c r="D59" s="485">
        <v>837.72285072789987</v>
      </c>
      <c r="E59" s="485">
        <v>678.10867391310001</v>
      </c>
      <c r="F59" s="485">
        <v>924.06252347259988</v>
      </c>
      <c r="G59" s="485">
        <v>884.62928392209994</v>
      </c>
      <c r="H59" s="485">
        <v>879.33339881259985</v>
      </c>
      <c r="I59" s="485">
        <v>1027.4582229575001</v>
      </c>
      <c r="J59" s="485">
        <v>1008.9065518011998</v>
      </c>
      <c r="K59" s="485">
        <v>1080.9570192515998</v>
      </c>
      <c r="L59" s="485">
        <v>876.73797161830009</v>
      </c>
      <c r="M59" s="485">
        <v>980.42927458829979</v>
      </c>
      <c r="N59" s="485">
        <v>872.72284777650009</v>
      </c>
      <c r="O59" s="485">
        <v>890.94512265729986</v>
      </c>
      <c r="P59" s="487">
        <v>10942.013741499</v>
      </c>
      <c r="Q59" s="55">
        <v>854.66589948349986</v>
      </c>
      <c r="R59" s="55">
        <v>746.51504302830006</v>
      </c>
      <c r="S59" s="55">
        <v>844.05240119559994</v>
      </c>
      <c r="T59" s="55">
        <v>1010.5824901134001</v>
      </c>
      <c r="U59" s="55">
        <v>1009.0469731152999</v>
      </c>
      <c r="V59" s="55">
        <v>824.0410982889</v>
      </c>
      <c r="W59" s="55">
        <v>819.65652980619996</v>
      </c>
      <c r="X59" s="55">
        <v>744.64260069099998</v>
      </c>
      <c r="Y59" s="55">
        <v>727.86717743830013</v>
      </c>
      <c r="Z59" s="55">
        <v>843.68035507190018</v>
      </c>
      <c r="AA59" s="55">
        <v>868.66459941969993</v>
      </c>
      <c r="AB59" s="511">
        <v>1009.1367374535001</v>
      </c>
      <c r="AC59" s="487">
        <v>10302.5519051056</v>
      </c>
      <c r="AD59" s="55">
        <v>741.29915755579987</v>
      </c>
      <c r="AE59" s="55">
        <v>668.93213728160003</v>
      </c>
      <c r="AF59" s="55">
        <v>869.7348388869998</v>
      </c>
      <c r="AG59" s="55">
        <v>1013.3409158477998</v>
      </c>
      <c r="AH59" s="55">
        <v>1151.5738378807</v>
      </c>
      <c r="AI59" s="55">
        <v>932.76969050220009</v>
      </c>
      <c r="AJ59" s="55">
        <v>1028.0910491923999</v>
      </c>
      <c r="AK59" s="55">
        <v>1124.0587103486998</v>
      </c>
      <c r="AL59" s="55">
        <v>1206.1722785202001</v>
      </c>
      <c r="AM59" s="244">
        <v>1176.3821340543</v>
      </c>
      <c r="AN59" s="244">
        <v>1047.9296305604</v>
      </c>
      <c r="AO59" s="244">
        <v>1594.1624222650003</v>
      </c>
      <c r="AP59" s="513">
        <v>1052.7587098993999</v>
      </c>
      <c r="AQ59" s="55">
        <v>929.97727199999997</v>
      </c>
      <c r="AR59" s="55">
        <v>1241.2985850846001</v>
      </c>
      <c r="AS59" s="55">
        <v>1341.5507878724002</v>
      </c>
      <c r="AT59" s="55">
        <v>1645.3266398100002</v>
      </c>
      <c r="AU59" s="55">
        <v>1136.4116509116002</v>
      </c>
      <c r="AV59" s="55">
        <v>1223.2666126520003</v>
      </c>
      <c r="AW59" s="55">
        <v>1273.4459832149996</v>
      </c>
      <c r="AX59" s="55">
        <v>1115.3942199932007</v>
      </c>
      <c r="AY59" s="55">
        <v>1409.8216353997996</v>
      </c>
      <c r="AZ59" s="55">
        <v>1336.3465967740003</v>
      </c>
      <c r="BA59" s="55">
        <v>1262.1140471071999</v>
      </c>
      <c r="BB59" s="490">
        <v>1317.4435639049996</v>
      </c>
      <c r="BC59" s="55">
        <v>1024.6340017060004</v>
      </c>
      <c r="BD59" s="55">
        <v>1507.7102966688003</v>
      </c>
      <c r="BE59" s="55">
        <v>1637.3562301319994</v>
      </c>
      <c r="BF59" s="55">
        <v>1770.6470809467999</v>
      </c>
      <c r="BG59" s="55">
        <v>1943.3469824117994</v>
      </c>
      <c r="BH59" s="55">
        <v>1855.6926026450001</v>
      </c>
      <c r="BI59" s="55">
        <v>1917.0409457626001</v>
      </c>
      <c r="BJ59" s="55">
        <v>1982.7348345644004</v>
      </c>
      <c r="BK59" s="55">
        <v>1961.0072517812005</v>
      </c>
      <c r="BL59" s="55">
        <v>1749.1356176615984</v>
      </c>
      <c r="BM59" s="55">
        <v>1842.6059386993993</v>
      </c>
      <c r="BN59" s="478">
        <f t="shared" si="20"/>
        <v>20509.3553468846</v>
      </c>
      <c r="BO59" s="55">
        <v>1621.5225429157992</v>
      </c>
      <c r="BP59" s="55">
        <v>1728.0993539165997</v>
      </c>
      <c r="BQ59" s="55">
        <v>1633.1730229177999</v>
      </c>
      <c r="BR59" s="55">
        <v>1918.3380233807998</v>
      </c>
      <c r="BS59" s="55">
        <v>2120.4669013779994</v>
      </c>
      <c r="BT59" s="55">
        <v>1707.1714488108009</v>
      </c>
      <c r="BU59" s="55">
        <v>1837.9945731601983</v>
      </c>
      <c r="BV59" s="55">
        <v>1476.8680835789989</v>
      </c>
      <c r="BW59" s="55">
        <v>1394.7799346348004</v>
      </c>
      <c r="BX59" s="55">
        <v>1274.4890554760009</v>
      </c>
      <c r="BY59" s="55">
        <v>920.13978155960081</v>
      </c>
      <c r="BZ59" s="55">
        <v>1510.8208801139992</v>
      </c>
      <c r="CA59" s="478">
        <f t="shared" si="15"/>
        <v>19143.863601843394</v>
      </c>
      <c r="CB59" s="55">
        <v>1073.293038351801</v>
      </c>
      <c r="CC59" s="55">
        <v>864.55610791759977</v>
      </c>
      <c r="CD59" s="55">
        <v>1093.0509288859994</v>
      </c>
      <c r="CE59" s="55">
        <v>1553.4623518567996</v>
      </c>
      <c r="CF59" s="55">
        <v>1287.3466360327998</v>
      </c>
      <c r="CG59" s="55">
        <v>1156.3158260065998</v>
      </c>
      <c r="CH59" s="55">
        <v>888.52701065100075</v>
      </c>
      <c r="CI59" s="55">
        <v>1010.8112340354005</v>
      </c>
      <c r="CJ59" s="55">
        <v>1057.7267419306002</v>
      </c>
      <c r="CK59" s="55">
        <v>1508.909162479599</v>
      </c>
      <c r="CL59" s="55">
        <v>952.53944711660006</v>
      </c>
      <c r="CM59" s="161">
        <v>2361.9485531236032</v>
      </c>
      <c r="CN59" s="55">
        <v>1146.7572529951995</v>
      </c>
      <c r="CO59" s="577">
        <f t="shared" si="24"/>
        <v>1621.5225429157992</v>
      </c>
      <c r="CP59" s="491">
        <f t="shared" si="25"/>
        <v>1073.293038351801</v>
      </c>
      <c r="CQ59" s="480">
        <f t="shared" si="26"/>
        <v>1146.7572529951995</v>
      </c>
      <c r="CR59" s="487">
        <f t="shared" si="14"/>
        <v>6.8447490124610821</v>
      </c>
      <c r="CX59" s="233"/>
      <c r="CY59" s="233"/>
      <c r="CZ59" s="233"/>
      <c r="DA59" s="233"/>
      <c r="DB59" s="233"/>
      <c r="DC59" s="233"/>
      <c r="DD59" s="233"/>
      <c r="DE59" s="233"/>
      <c r="DF59" s="233"/>
      <c r="DG59" s="233"/>
      <c r="DH59" s="233"/>
      <c r="DI59" s="233"/>
      <c r="DJ59" s="233"/>
      <c r="DK59" s="233"/>
      <c r="DL59" s="233"/>
      <c r="DM59" s="233"/>
      <c r="DN59" s="233"/>
      <c r="DO59" s="233"/>
    </row>
    <row r="60" spans="1:119" ht="20.100000000000001" customHeight="1" x14ac:dyDescent="0.25">
      <c r="A60" s="542"/>
      <c r="B60" s="469" t="s">
        <v>26</v>
      </c>
      <c r="C60" s="470" t="s">
        <v>124</v>
      </c>
      <c r="D60" s="485">
        <v>0</v>
      </c>
      <c r="E60" s="485">
        <v>0</v>
      </c>
      <c r="F60" s="485">
        <v>0</v>
      </c>
      <c r="G60" s="485">
        <v>0</v>
      </c>
      <c r="H60" s="485">
        <v>0</v>
      </c>
      <c r="I60" s="485">
        <v>0</v>
      </c>
      <c r="J60" s="485">
        <v>0</v>
      </c>
      <c r="K60" s="485">
        <v>0</v>
      </c>
      <c r="L60" s="485">
        <v>0</v>
      </c>
      <c r="M60" s="485">
        <v>0</v>
      </c>
      <c r="N60" s="485">
        <v>0</v>
      </c>
      <c r="O60" s="485">
        <v>0</v>
      </c>
      <c r="P60" s="487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11">
        <v>0</v>
      </c>
      <c r="AA60" s="511">
        <v>0</v>
      </c>
      <c r="AB60" s="511">
        <v>0</v>
      </c>
      <c r="AC60" s="487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5">
        <v>0</v>
      </c>
      <c r="AL60" s="55">
        <v>0</v>
      </c>
      <c r="AM60" s="55">
        <v>0</v>
      </c>
      <c r="AN60" s="55">
        <v>0</v>
      </c>
      <c r="AO60" s="55">
        <v>0</v>
      </c>
      <c r="AP60" s="513">
        <v>0</v>
      </c>
      <c r="AQ60" s="55">
        <v>0</v>
      </c>
      <c r="AR60" s="55">
        <v>0</v>
      </c>
      <c r="AS60" s="55">
        <v>0</v>
      </c>
      <c r="AT60" s="55">
        <v>0</v>
      </c>
      <c r="AU60" s="55">
        <v>0</v>
      </c>
      <c r="AV60" s="55">
        <v>0</v>
      </c>
      <c r="AW60" s="55">
        <v>0</v>
      </c>
      <c r="AX60" s="55">
        <v>0</v>
      </c>
      <c r="AY60" s="55">
        <v>0</v>
      </c>
      <c r="AZ60" s="55">
        <v>0</v>
      </c>
      <c r="BA60" s="55">
        <v>0</v>
      </c>
      <c r="BB60" s="490">
        <v>0</v>
      </c>
      <c r="BC60" s="55">
        <v>0</v>
      </c>
      <c r="BD60" s="55">
        <v>0</v>
      </c>
      <c r="BE60" s="55">
        <v>0</v>
      </c>
      <c r="BF60" s="55">
        <v>0</v>
      </c>
      <c r="BG60" s="55">
        <v>0</v>
      </c>
      <c r="BH60" s="55">
        <v>0</v>
      </c>
      <c r="BI60" s="55">
        <v>0</v>
      </c>
      <c r="BJ60" s="55">
        <v>0</v>
      </c>
      <c r="BK60" s="55">
        <v>0</v>
      </c>
      <c r="BL60" s="55">
        <v>0</v>
      </c>
      <c r="BM60" s="55">
        <v>0</v>
      </c>
      <c r="BN60" s="478">
        <f t="shared" si="20"/>
        <v>0</v>
      </c>
      <c r="BO60" s="55">
        <v>0</v>
      </c>
      <c r="BP60" s="55">
        <v>0</v>
      </c>
      <c r="BQ60" s="55">
        <v>0</v>
      </c>
      <c r="BR60" s="55">
        <v>0</v>
      </c>
      <c r="BS60" s="55">
        <v>0</v>
      </c>
      <c r="BT60" s="55">
        <v>0</v>
      </c>
      <c r="BU60" s="55">
        <v>0</v>
      </c>
      <c r="BV60" s="55">
        <v>0</v>
      </c>
      <c r="BW60" s="55">
        <v>384.47717017920007</v>
      </c>
      <c r="BX60" s="55">
        <v>830.50591241660004</v>
      </c>
      <c r="BY60" s="55">
        <v>347.8339920226</v>
      </c>
      <c r="BZ60" s="55">
        <v>384.30822347119999</v>
      </c>
      <c r="CA60" s="478">
        <f t="shared" si="15"/>
        <v>1947.1252980896002</v>
      </c>
      <c r="CB60" s="55">
        <v>490.76149499580004</v>
      </c>
      <c r="CC60" s="55">
        <v>113.2515780354</v>
      </c>
      <c r="CD60" s="55">
        <v>20.591661999999999</v>
      </c>
      <c r="CE60" s="55">
        <v>19.208457356199997</v>
      </c>
      <c r="CF60" s="55">
        <v>13.720762214600001</v>
      </c>
      <c r="CG60" s="55">
        <v>0</v>
      </c>
      <c r="CH60" s="55">
        <v>41.178312427000002</v>
      </c>
      <c r="CI60" s="55">
        <v>205.88167227880004</v>
      </c>
      <c r="CJ60" s="55">
        <v>72.062108641599991</v>
      </c>
      <c r="CK60" s="55">
        <v>212.69466220799998</v>
      </c>
      <c r="CL60" s="55">
        <v>107.73038887520001</v>
      </c>
      <c r="CM60" s="161">
        <v>520.06152568580012</v>
      </c>
      <c r="CN60" s="55">
        <v>89.201365881600012</v>
      </c>
      <c r="CO60" s="577">
        <f t="shared" si="24"/>
        <v>0</v>
      </c>
      <c r="CP60" s="491">
        <f t="shared" si="25"/>
        <v>490.76149499580004</v>
      </c>
      <c r="CQ60" s="480">
        <f t="shared" si="26"/>
        <v>89.201365881600012</v>
      </c>
      <c r="CR60" s="487">
        <f t="shared" si="14"/>
        <v>-81.823886594370364</v>
      </c>
      <c r="CX60" s="233"/>
      <c r="CY60" s="233"/>
      <c r="CZ60" s="233"/>
      <c r="DA60" s="233"/>
      <c r="DB60" s="233"/>
      <c r="DC60" s="233"/>
      <c r="DD60" s="233"/>
      <c r="DE60" s="233"/>
      <c r="DF60" s="233"/>
      <c r="DG60" s="233"/>
      <c r="DH60" s="233"/>
      <c r="DI60" s="233"/>
      <c r="DJ60" s="233"/>
      <c r="DK60" s="233"/>
      <c r="DL60" s="233"/>
      <c r="DM60" s="233"/>
      <c r="DN60" s="233"/>
      <c r="DO60" s="233"/>
    </row>
    <row r="61" spans="1:119" ht="20.100000000000001" customHeight="1" x14ac:dyDescent="0.25">
      <c r="A61" s="542"/>
      <c r="B61" s="469" t="s">
        <v>150</v>
      </c>
      <c r="C61" s="470" t="s">
        <v>154</v>
      </c>
      <c r="D61" s="485">
        <v>0</v>
      </c>
      <c r="E61" s="485">
        <v>0</v>
      </c>
      <c r="F61" s="485">
        <v>0</v>
      </c>
      <c r="G61" s="485">
        <v>0</v>
      </c>
      <c r="H61" s="485">
        <v>0</v>
      </c>
      <c r="I61" s="485">
        <v>0</v>
      </c>
      <c r="J61" s="485">
        <v>0</v>
      </c>
      <c r="K61" s="485">
        <v>0</v>
      </c>
      <c r="L61" s="485">
        <v>0</v>
      </c>
      <c r="M61" s="485">
        <v>0</v>
      </c>
      <c r="N61" s="485">
        <v>0</v>
      </c>
      <c r="O61" s="485">
        <v>0</v>
      </c>
      <c r="P61" s="487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11">
        <v>0</v>
      </c>
      <c r="AC61" s="487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5">
        <v>0</v>
      </c>
      <c r="AL61" s="55">
        <v>0</v>
      </c>
      <c r="AM61" s="55">
        <v>0</v>
      </c>
      <c r="AN61" s="55">
        <v>0</v>
      </c>
      <c r="AO61" s="55">
        <v>0</v>
      </c>
      <c r="AP61" s="513">
        <v>0</v>
      </c>
      <c r="AQ61" s="55">
        <v>0</v>
      </c>
      <c r="AR61" s="55">
        <v>0</v>
      </c>
      <c r="AS61" s="55">
        <v>0</v>
      </c>
      <c r="AT61" s="55">
        <v>0</v>
      </c>
      <c r="AU61" s="55">
        <v>0</v>
      </c>
      <c r="AV61" s="55">
        <v>0</v>
      </c>
      <c r="AW61" s="55">
        <v>0</v>
      </c>
      <c r="AX61" s="55">
        <v>0</v>
      </c>
      <c r="AY61" s="55">
        <v>0</v>
      </c>
      <c r="AZ61" s="55">
        <v>0</v>
      </c>
      <c r="BA61" s="55">
        <v>0</v>
      </c>
      <c r="BB61" s="490">
        <v>0</v>
      </c>
      <c r="BC61" s="55">
        <v>0</v>
      </c>
      <c r="BD61" s="55">
        <v>0</v>
      </c>
      <c r="BE61" s="55">
        <v>0</v>
      </c>
      <c r="BF61" s="55">
        <v>0</v>
      </c>
      <c r="BG61" s="55">
        <v>0</v>
      </c>
      <c r="BH61" s="55">
        <v>0</v>
      </c>
      <c r="BI61" s="55">
        <v>0</v>
      </c>
      <c r="BJ61" s="55">
        <v>0</v>
      </c>
      <c r="BK61" s="55">
        <v>0</v>
      </c>
      <c r="BL61" s="55">
        <v>0</v>
      </c>
      <c r="BM61" s="55">
        <v>0</v>
      </c>
      <c r="BN61" s="478">
        <f t="shared" si="20"/>
        <v>0</v>
      </c>
      <c r="BO61" s="55">
        <v>0</v>
      </c>
      <c r="BP61" s="55">
        <v>0</v>
      </c>
      <c r="BQ61" s="55">
        <v>0</v>
      </c>
      <c r="BR61" s="55">
        <v>0</v>
      </c>
      <c r="BS61" s="55">
        <v>0</v>
      </c>
      <c r="BT61" s="55">
        <v>0</v>
      </c>
      <c r="BU61" s="55">
        <v>0</v>
      </c>
      <c r="BV61" s="55">
        <v>0</v>
      </c>
      <c r="BW61" s="55">
        <v>0</v>
      </c>
      <c r="BX61" s="55">
        <v>0</v>
      </c>
      <c r="BY61" s="55">
        <v>0</v>
      </c>
      <c r="BZ61" s="55">
        <v>44.427460669199995</v>
      </c>
      <c r="CA61" s="478">
        <f t="shared" si="15"/>
        <v>44.427460669199995</v>
      </c>
      <c r="CB61" s="55">
        <v>37.508755739000001</v>
      </c>
      <c r="CC61" s="55">
        <v>33.163423538000018</v>
      </c>
      <c r="CD61" s="55">
        <v>35.684219512200023</v>
      </c>
      <c r="CE61" s="55">
        <v>33.849168003000003</v>
      </c>
      <c r="CF61" s="55">
        <v>37.405046190400022</v>
      </c>
      <c r="CG61" s="55">
        <v>41.210279272400008</v>
      </c>
      <c r="CH61" s="55">
        <v>42.448449864800004</v>
      </c>
      <c r="CI61" s="55">
        <v>36.330736644999973</v>
      </c>
      <c r="CJ61" s="55">
        <v>39.758867775200017</v>
      </c>
      <c r="CK61" s="55">
        <v>38.954305160399997</v>
      </c>
      <c r="CL61" s="55">
        <v>40.556992691599994</v>
      </c>
      <c r="CM61" s="161">
        <v>44.085495911800017</v>
      </c>
      <c r="CN61" s="55">
        <v>36.583007656999975</v>
      </c>
      <c r="CO61" s="577">
        <f t="shared" si="24"/>
        <v>0</v>
      </c>
      <c r="CP61" s="491">
        <f t="shared" si="25"/>
        <v>37.508755739000001</v>
      </c>
      <c r="CQ61" s="480">
        <f t="shared" si="26"/>
        <v>36.583007656999975</v>
      </c>
      <c r="CR61" s="487">
        <f t="shared" si="14"/>
        <v>-2.46808528771717</v>
      </c>
      <c r="CX61" s="233"/>
      <c r="CY61" s="233"/>
      <c r="CZ61" s="233"/>
      <c r="DA61" s="233"/>
      <c r="DB61" s="233"/>
      <c r="DC61" s="233"/>
      <c r="DD61" s="233"/>
      <c r="DE61" s="233"/>
      <c r="DF61" s="233"/>
      <c r="DG61" s="233"/>
      <c r="DH61" s="233"/>
      <c r="DI61" s="233"/>
      <c r="DJ61" s="233"/>
      <c r="DK61" s="233"/>
      <c r="DL61" s="233"/>
      <c r="DM61" s="233"/>
      <c r="DN61" s="233"/>
      <c r="DO61" s="233"/>
    </row>
    <row r="62" spans="1:119" ht="20.100000000000001" customHeight="1" x14ac:dyDescent="0.25">
      <c r="A62" s="542"/>
      <c r="B62" s="469" t="s">
        <v>148</v>
      </c>
      <c r="C62" s="470" t="s">
        <v>153</v>
      </c>
      <c r="D62" s="485">
        <v>0</v>
      </c>
      <c r="E62" s="485">
        <v>0</v>
      </c>
      <c r="F62" s="485">
        <v>0</v>
      </c>
      <c r="G62" s="485">
        <v>0</v>
      </c>
      <c r="H62" s="485">
        <v>0</v>
      </c>
      <c r="I62" s="485">
        <v>0</v>
      </c>
      <c r="J62" s="485">
        <v>0</v>
      </c>
      <c r="K62" s="485">
        <v>0</v>
      </c>
      <c r="L62" s="485">
        <v>0</v>
      </c>
      <c r="M62" s="485">
        <v>0</v>
      </c>
      <c r="N62" s="485">
        <v>0</v>
      </c>
      <c r="O62" s="485">
        <v>0</v>
      </c>
      <c r="P62" s="487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11">
        <v>0</v>
      </c>
      <c r="AC62" s="487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  <c r="AL62" s="55">
        <v>0</v>
      </c>
      <c r="AM62" s="55">
        <v>0</v>
      </c>
      <c r="AN62" s="55">
        <v>0</v>
      </c>
      <c r="AO62" s="55">
        <v>0</v>
      </c>
      <c r="AP62" s="513">
        <v>0</v>
      </c>
      <c r="AQ62" s="55">
        <v>0</v>
      </c>
      <c r="AR62" s="55">
        <v>0</v>
      </c>
      <c r="AS62" s="55">
        <v>0</v>
      </c>
      <c r="AT62" s="55">
        <v>0</v>
      </c>
      <c r="AU62" s="55">
        <v>0</v>
      </c>
      <c r="AV62" s="55">
        <v>0</v>
      </c>
      <c r="AW62" s="55">
        <v>0</v>
      </c>
      <c r="AX62" s="55">
        <v>0</v>
      </c>
      <c r="AY62" s="55">
        <v>0</v>
      </c>
      <c r="AZ62" s="55">
        <v>0</v>
      </c>
      <c r="BA62" s="55">
        <v>0</v>
      </c>
      <c r="BB62" s="490">
        <v>0</v>
      </c>
      <c r="BC62" s="55">
        <v>0</v>
      </c>
      <c r="BD62" s="55">
        <v>0</v>
      </c>
      <c r="BE62" s="55">
        <v>0</v>
      </c>
      <c r="BF62" s="55">
        <v>0</v>
      </c>
      <c r="BG62" s="55">
        <v>0</v>
      </c>
      <c r="BH62" s="55">
        <v>0</v>
      </c>
      <c r="BI62" s="55">
        <v>0</v>
      </c>
      <c r="BJ62" s="55">
        <v>0</v>
      </c>
      <c r="BK62" s="55">
        <v>0</v>
      </c>
      <c r="BL62" s="55">
        <v>0</v>
      </c>
      <c r="BM62" s="55">
        <v>0</v>
      </c>
      <c r="BN62" s="478">
        <f t="shared" si="20"/>
        <v>0</v>
      </c>
      <c r="BO62" s="55">
        <v>0</v>
      </c>
      <c r="BP62" s="55">
        <v>0</v>
      </c>
      <c r="BQ62" s="55">
        <v>0</v>
      </c>
      <c r="BR62" s="55">
        <v>0</v>
      </c>
      <c r="BS62" s="55">
        <v>0</v>
      </c>
      <c r="BT62" s="55">
        <v>0</v>
      </c>
      <c r="BU62" s="55">
        <v>0</v>
      </c>
      <c r="BV62" s="55">
        <v>0</v>
      </c>
      <c r="BW62" s="55">
        <v>0</v>
      </c>
      <c r="BX62" s="55">
        <v>0</v>
      </c>
      <c r="BY62" s="55">
        <v>0</v>
      </c>
      <c r="BZ62" s="55">
        <v>47.652183401199999</v>
      </c>
      <c r="CA62" s="478">
        <f t="shared" si="15"/>
        <v>47.652183401199999</v>
      </c>
      <c r="CB62" s="55">
        <v>39.429074647200004</v>
      </c>
      <c r="CC62" s="55">
        <v>34.890464896000005</v>
      </c>
      <c r="CD62" s="55">
        <v>36.869943072200009</v>
      </c>
      <c r="CE62" s="55">
        <v>35.081069241400009</v>
      </c>
      <c r="CF62" s="55">
        <v>38.263421114800011</v>
      </c>
      <c r="CG62" s="55">
        <v>42.000377097000012</v>
      </c>
      <c r="CH62" s="55">
        <v>43.049224723400023</v>
      </c>
      <c r="CI62" s="55">
        <v>36.896091334199994</v>
      </c>
      <c r="CJ62" s="55">
        <v>40.076500249799999</v>
      </c>
      <c r="CK62" s="55">
        <v>39.242013491800002</v>
      </c>
      <c r="CL62" s="55">
        <v>41.734452764199993</v>
      </c>
      <c r="CM62" s="161">
        <v>45.704705135600008</v>
      </c>
      <c r="CN62" s="55">
        <v>37.565698472400008</v>
      </c>
      <c r="CO62" s="577">
        <f t="shared" si="24"/>
        <v>0</v>
      </c>
      <c r="CP62" s="491">
        <f t="shared" si="25"/>
        <v>39.429074647200004</v>
      </c>
      <c r="CQ62" s="480">
        <f t="shared" si="26"/>
        <v>37.565698472400008</v>
      </c>
      <c r="CR62" s="487">
        <f t="shared" si="14"/>
        <v>-4.7258937509260583</v>
      </c>
      <c r="CX62" s="233"/>
      <c r="CY62" s="233"/>
      <c r="CZ62" s="233"/>
      <c r="DA62" s="233"/>
      <c r="DB62" s="233"/>
      <c r="DC62" s="233"/>
      <c r="DD62" s="233"/>
      <c r="DE62" s="233"/>
      <c r="DF62" s="233"/>
      <c r="DG62" s="233"/>
      <c r="DH62" s="233"/>
      <c r="DI62" s="233"/>
      <c r="DJ62" s="233"/>
      <c r="DK62" s="233"/>
      <c r="DL62" s="233"/>
      <c r="DM62" s="233"/>
      <c r="DN62" s="233"/>
      <c r="DO62" s="233"/>
    </row>
    <row r="63" spans="1:119" ht="20.100000000000001" customHeight="1" x14ac:dyDescent="0.25">
      <c r="A63" s="542"/>
      <c r="B63" s="469" t="s">
        <v>151</v>
      </c>
      <c r="C63" s="470" t="s">
        <v>155</v>
      </c>
      <c r="D63" s="485">
        <v>0</v>
      </c>
      <c r="E63" s="485">
        <v>0</v>
      </c>
      <c r="F63" s="485">
        <v>0</v>
      </c>
      <c r="G63" s="485">
        <v>0</v>
      </c>
      <c r="H63" s="485">
        <v>0</v>
      </c>
      <c r="I63" s="485">
        <v>0</v>
      </c>
      <c r="J63" s="485">
        <v>0</v>
      </c>
      <c r="K63" s="485">
        <v>0</v>
      </c>
      <c r="L63" s="485">
        <v>0</v>
      </c>
      <c r="M63" s="485">
        <v>0</v>
      </c>
      <c r="N63" s="485">
        <v>0</v>
      </c>
      <c r="O63" s="485">
        <v>0</v>
      </c>
      <c r="P63" s="487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11">
        <v>0</v>
      </c>
      <c r="AC63" s="487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55">
        <v>0</v>
      </c>
      <c r="AO63" s="55">
        <v>0</v>
      </c>
      <c r="AP63" s="513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490">
        <v>0</v>
      </c>
      <c r="BC63" s="55">
        <v>0</v>
      </c>
      <c r="BD63" s="55">
        <v>0</v>
      </c>
      <c r="BE63" s="55">
        <v>0</v>
      </c>
      <c r="BF63" s="55">
        <v>0</v>
      </c>
      <c r="BG63" s="55">
        <v>0</v>
      </c>
      <c r="BH63" s="55">
        <v>0</v>
      </c>
      <c r="BI63" s="55">
        <v>0</v>
      </c>
      <c r="BJ63" s="55">
        <v>0</v>
      </c>
      <c r="BK63" s="55">
        <v>0</v>
      </c>
      <c r="BL63" s="55">
        <v>0</v>
      </c>
      <c r="BM63" s="55">
        <v>0</v>
      </c>
      <c r="BN63" s="478">
        <f t="shared" si="20"/>
        <v>0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  <c r="BW63" s="55">
        <v>0</v>
      </c>
      <c r="BX63" s="55">
        <v>0</v>
      </c>
      <c r="BY63" s="55">
        <v>0</v>
      </c>
      <c r="BZ63" s="55">
        <v>2.1037535246000005</v>
      </c>
      <c r="CA63" s="478">
        <f t="shared" si="15"/>
        <v>2.1037535246000005</v>
      </c>
      <c r="CB63" s="55">
        <v>1.8468966711999999</v>
      </c>
      <c r="CC63" s="55">
        <v>1.6883320243999997</v>
      </c>
      <c r="CD63" s="55">
        <v>1.083097617</v>
      </c>
      <c r="CE63" s="55">
        <v>1.1431950586000001</v>
      </c>
      <c r="CF63" s="55">
        <v>0.84053041800000006</v>
      </c>
      <c r="CG63" s="55">
        <v>0.73888552359999993</v>
      </c>
      <c r="CH63" s="55">
        <v>0.56784610399999991</v>
      </c>
      <c r="CI63" s="55">
        <v>0.55164641980000018</v>
      </c>
      <c r="CJ63" s="55">
        <v>0.31529726199999997</v>
      </c>
      <c r="CK63" s="55">
        <v>0.25894339100000008</v>
      </c>
      <c r="CL63" s="55">
        <v>0.90906524800000021</v>
      </c>
      <c r="CM63" s="161">
        <v>1.5037985046000002</v>
      </c>
      <c r="CN63" s="55">
        <v>0.98269081540000003</v>
      </c>
      <c r="CO63" s="577">
        <f t="shared" si="24"/>
        <v>0</v>
      </c>
      <c r="CP63" s="491">
        <f t="shared" si="25"/>
        <v>1.8468966711999999</v>
      </c>
      <c r="CQ63" s="480">
        <f t="shared" si="26"/>
        <v>0.98269081540000003</v>
      </c>
      <c r="CR63" s="487">
        <f t="shared" si="14"/>
        <v>-46.792322996526494</v>
      </c>
      <c r="CX63" s="233"/>
      <c r="CY63" s="233"/>
      <c r="CZ63" s="233"/>
      <c r="DA63" s="233"/>
      <c r="DB63" s="233"/>
      <c r="DC63" s="233"/>
      <c r="DD63" s="233"/>
      <c r="DE63" s="233"/>
      <c r="DF63" s="233"/>
      <c r="DG63" s="233"/>
      <c r="DH63" s="233"/>
      <c r="DI63" s="233"/>
      <c r="DJ63" s="233"/>
      <c r="DK63" s="233"/>
      <c r="DL63" s="233"/>
      <c r="DM63" s="233"/>
      <c r="DN63" s="233"/>
      <c r="DO63" s="233"/>
    </row>
    <row r="64" spans="1:119" ht="20.100000000000001" customHeight="1" x14ac:dyDescent="0.25">
      <c r="A64" s="542"/>
      <c r="B64" s="469" t="s">
        <v>123</v>
      </c>
      <c r="C64" s="470" t="s">
        <v>125</v>
      </c>
      <c r="D64" s="485">
        <v>0</v>
      </c>
      <c r="E64" s="485">
        <v>0</v>
      </c>
      <c r="F64" s="485">
        <v>0</v>
      </c>
      <c r="G64" s="485">
        <v>0</v>
      </c>
      <c r="H64" s="485">
        <v>0</v>
      </c>
      <c r="I64" s="485">
        <v>0</v>
      </c>
      <c r="J64" s="485">
        <v>0</v>
      </c>
      <c r="K64" s="485">
        <v>0</v>
      </c>
      <c r="L64" s="485">
        <v>0</v>
      </c>
      <c r="M64" s="485">
        <v>0</v>
      </c>
      <c r="N64" s="485">
        <v>0</v>
      </c>
      <c r="O64" s="485">
        <v>0</v>
      </c>
      <c r="P64" s="487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11">
        <v>0</v>
      </c>
      <c r="AA64" s="511">
        <v>0</v>
      </c>
      <c r="AB64" s="511">
        <v>0</v>
      </c>
      <c r="AC64" s="487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5">
        <v>0</v>
      </c>
      <c r="AL64" s="55">
        <v>0</v>
      </c>
      <c r="AM64" s="55">
        <v>0</v>
      </c>
      <c r="AN64" s="55">
        <v>0</v>
      </c>
      <c r="AO64" s="55">
        <v>0</v>
      </c>
      <c r="AP64" s="513">
        <v>0</v>
      </c>
      <c r="AQ64" s="55">
        <v>0</v>
      </c>
      <c r="AR64" s="55">
        <v>0</v>
      </c>
      <c r="AS64" s="55">
        <v>0</v>
      </c>
      <c r="AT64" s="55">
        <v>0</v>
      </c>
      <c r="AU64" s="55">
        <v>0</v>
      </c>
      <c r="AV64" s="55">
        <v>0</v>
      </c>
      <c r="AW64" s="55">
        <v>0</v>
      </c>
      <c r="AX64" s="55">
        <v>0</v>
      </c>
      <c r="AY64" s="55">
        <v>0</v>
      </c>
      <c r="AZ64" s="55">
        <v>0</v>
      </c>
      <c r="BA64" s="55">
        <v>0</v>
      </c>
      <c r="BB64" s="490">
        <v>0</v>
      </c>
      <c r="BC64" s="55">
        <v>0</v>
      </c>
      <c r="BD64" s="55">
        <v>0</v>
      </c>
      <c r="BE64" s="55">
        <v>0</v>
      </c>
      <c r="BF64" s="55">
        <v>0</v>
      </c>
      <c r="BG64" s="55">
        <v>0</v>
      </c>
      <c r="BH64" s="55">
        <v>0</v>
      </c>
      <c r="BI64" s="55">
        <v>0</v>
      </c>
      <c r="BJ64" s="55">
        <v>0</v>
      </c>
      <c r="BK64" s="55">
        <v>0</v>
      </c>
      <c r="BL64" s="55">
        <v>0</v>
      </c>
      <c r="BM64" s="55">
        <v>0</v>
      </c>
      <c r="BN64" s="478">
        <f t="shared" si="20"/>
        <v>0</v>
      </c>
      <c r="BO64" s="55">
        <v>0</v>
      </c>
      <c r="BP64" s="55">
        <v>0</v>
      </c>
      <c r="BQ64" s="55">
        <v>0</v>
      </c>
      <c r="BR64" s="55">
        <v>0</v>
      </c>
      <c r="BS64" s="55">
        <v>0</v>
      </c>
      <c r="BT64" s="55">
        <v>0</v>
      </c>
      <c r="BU64" s="55">
        <v>0</v>
      </c>
      <c r="BV64" s="55">
        <v>0</v>
      </c>
      <c r="BW64" s="55">
        <v>1370.08953116</v>
      </c>
      <c r="BX64" s="55">
        <v>1383.5229683800001</v>
      </c>
      <c r="BY64" s="55">
        <v>1335.87414926</v>
      </c>
      <c r="BZ64" s="55">
        <v>1162.8147203399999</v>
      </c>
      <c r="CA64" s="478">
        <f t="shared" si="15"/>
        <v>5252.3013691399992</v>
      </c>
      <c r="CB64" s="55">
        <v>1181.6048365800002</v>
      </c>
      <c r="CC64" s="55">
        <v>1062.7091207599999</v>
      </c>
      <c r="CD64" s="55">
        <v>1131.2118048</v>
      </c>
      <c r="CE64" s="55">
        <v>991.32397448000006</v>
      </c>
      <c r="CF64" s="55">
        <v>928.47771716000011</v>
      </c>
      <c r="CG64" s="55">
        <v>1034.6995967</v>
      </c>
      <c r="CH64" s="55">
        <v>812.71387946000004</v>
      </c>
      <c r="CI64" s="55">
        <v>856.45989366000003</v>
      </c>
      <c r="CJ64" s="55">
        <v>814.92784842000003</v>
      </c>
      <c r="CK64" s="55">
        <v>773.4860670600001</v>
      </c>
      <c r="CL64" s="55">
        <v>768.95973616000003</v>
      </c>
      <c r="CM64" s="161">
        <v>740.25560966000012</v>
      </c>
      <c r="CN64" s="55">
        <v>665.69196470000009</v>
      </c>
      <c r="CO64" s="577">
        <f t="shared" si="24"/>
        <v>0</v>
      </c>
      <c r="CP64" s="491">
        <f t="shared" si="25"/>
        <v>1181.6048365800002</v>
      </c>
      <c r="CQ64" s="480">
        <f t="shared" si="26"/>
        <v>665.69196470000009</v>
      </c>
      <c r="CR64" s="487">
        <f t="shared" si="14"/>
        <v>-43.662048081424757</v>
      </c>
      <c r="CX64" s="233"/>
      <c r="CY64" s="233"/>
      <c r="CZ64" s="233"/>
      <c r="DA64" s="233"/>
      <c r="DB64" s="233"/>
      <c r="DC64" s="233"/>
      <c r="DD64" s="233"/>
      <c r="DE64" s="233"/>
      <c r="DF64" s="233"/>
      <c r="DG64" s="233"/>
      <c r="DH64" s="233"/>
      <c r="DI64" s="233"/>
      <c r="DJ64" s="233"/>
      <c r="DK64" s="233"/>
      <c r="DL64" s="233"/>
      <c r="DM64" s="233"/>
      <c r="DN64" s="233"/>
      <c r="DO64" s="233"/>
    </row>
    <row r="65" spans="1:119" ht="20.100000000000001" customHeight="1" x14ac:dyDescent="0.25">
      <c r="A65" s="542"/>
      <c r="B65" s="469" t="s">
        <v>179</v>
      </c>
      <c r="C65" s="470" t="s">
        <v>190</v>
      </c>
      <c r="D65" s="485">
        <v>0</v>
      </c>
      <c r="E65" s="485">
        <v>0</v>
      </c>
      <c r="F65" s="485">
        <v>0</v>
      </c>
      <c r="G65" s="485">
        <v>0</v>
      </c>
      <c r="H65" s="485">
        <v>0</v>
      </c>
      <c r="I65" s="485">
        <v>0</v>
      </c>
      <c r="J65" s="485">
        <v>0</v>
      </c>
      <c r="K65" s="485">
        <v>0</v>
      </c>
      <c r="L65" s="485">
        <v>0</v>
      </c>
      <c r="M65" s="485">
        <v>0</v>
      </c>
      <c r="N65" s="485">
        <v>0</v>
      </c>
      <c r="O65" s="485">
        <v>0</v>
      </c>
      <c r="P65" s="487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11">
        <v>0</v>
      </c>
      <c r="AC65" s="487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13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490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78">
        <f t="shared" si="20"/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  <c r="BY65" s="55">
        <v>0</v>
      </c>
      <c r="BZ65" s="55">
        <v>0</v>
      </c>
      <c r="CA65" s="478">
        <f t="shared" si="15"/>
        <v>0</v>
      </c>
      <c r="CB65" s="55">
        <v>0</v>
      </c>
      <c r="CC65" s="55">
        <v>0</v>
      </c>
      <c r="CD65" s="55">
        <v>6.1314680000000002E-4</v>
      </c>
      <c r="CE65" s="55">
        <v>0</v>
      </c>
      <c r="CF65" s="55">
        <v>0</v>
      </c>
      <c r="CG65" s="55">
        <v>0</v>
      </c>
      <c r="CH65" s="55">
        <v>0</v>
      </c>
      <c r="CI65" s="55">
        <v>0</v>
      </c>
      <c r="CJ65" s="55">
        <v>0</v>
      </c>
      <c r="CK65" s="55">
        <v>0</v>
      </c>
      <c r="CL65" s="55">
        <v>0</v>
      </c>
      <c r="CM65" s="161">
        <v>0</v>
      </c>
      <c r="CN65" s="55">
        <v>0</v>
      </c>
      <c r="CO65" s="577">
        <f t="shared" si="24"/>
        <v>0</v>
      </c>
      <c r="CP65" s="491">
        <f t="shared" si="25"/>
        <v>0</v>
      </c>
      <c r="CQ65" s="480">
        <f t="shared" si="26"/>
        <v>0</v>
      </c>
      <c r="CR65" s="487"/>
      <c r="CX65" s="233"/>
      <c r="CY65" s="233"/>
      <c r="CZ65" s="233"/>
      <c r="DA65" s="233"/>
      <c r="DB65" s="233"/>
      <c r="DC65" s="233"/>
      <c r="DD65" s="233"/>
      <c r="DE65" s="233"/>
      <c r="DF65" s="233"/>
      <c r="DG65" s="233"/>
      <c r="DH65" s="233"/>
      <c r="DI65" s="233"/>
      <c r="DJ65" s="233"/>
      <c r="DK65" s="233"/>
      <c r="DL65" s="233"/>
      <c r="DM65" s="233"/>
      <c r="DN65" s="233"/>
      <c r="DO65" s="233"/>
    </row>
    <row r="66" spans="1:119" ht="20.100000000000001" customHeight="1" x14ac:dyDescent="0.25">
      <c r="A66" s="542"/>
      <c r="B66" s="469" t="s">
        <v>17</v>
      </c>
      <c r="C66" s="470" t="s">
        <v>18</v>
      </c>
      <c r="D66" s="485">
        <v>837.6832679585001</v>
      </c>
      <c r="E66" s="485">
        <v>678.10867391309989</v>
      </c>
      <c r="F66" s="485">
        <v>923.48887630219997</v>
      </c>
      <c r="G66" s="485">
        <v>884.56939078180017</v>
      </c>
      <c r="H66" s="485">
        <v>875.50482137509994</v>
      </c>
      <c r="I66" s="485">
        <v>1027.4582229575001</v>
      </c>
      <c r="J66" s="485">
        <v>1001.9859068590997</v>
      </c>
      <c r="K66" s="485">
        <v>1080.9570192516001</v>
      </c>
      <c r="L66" s="485">
        <v>876.73797161829987</v>
      </c>
      <c r="M66" s="485">
        <v>1008.4569294380999</v>
      </c>
      <c r="N66" s="485">
        <v>872.7228477765002</v>
      </c>
      <c r="O66" s="485">
        <v>881.70555125729993</v>
      </c>
      <c r="P66" s="487">
        <v>10949.3794794891</v>
      </c>
      <c r="Q66" s="55">
        <v>854.6658994835002</v>
      </c>
      <c r="R66" s="55">
        <v>746.51504302830006</v>
      </c>
      <c r="S66" s="55">
        <v>844.05240119559994</v>
      </c>
      <c r="T66" s="55">
        <v>1010.5824901133998</v>
      </c>
      <c r="U66" s="55">
        <v>1009.0431877083</v>
      </c>
      <c r="V66" s="55">
        <v>824.04109828889989</v>
      </c>
      <c r="W66" s="55">
        <v>819.64692514619992</v>
      </c>
      <c r="X66" s="55">
        <v>744.64260069099987</v>
      </c>
      <c r="Y66" s="55">
        <v>727.86717743830013</v>
      </c>
      <c r="Z66" s="511">
        <v>843.68035507189984</v>
      </c>
      <c r="AA66" s="511">
        <v>868.62310303679988</v>
      </c>
      <c r="AB66" s="511">
        <v>1009.1367374535001</v>
      </c>
      <c r="AC66" s="487">
        <v>10302.4970186557</v>
      </c>
      <c r="AD66" s="55">
        <v>741.29915755579998</v>
      </c>
      <c r="AE66" s="55">
        <v>668.93213728159992</v>
      </c>
      <c r="AF66" s="55">
        <v>869.73483888700002</v>
      </c>
      <c r="AG66" s="55">
        <v>1056.5763230160001</v>
      </c>
      <c r="AH66" s="55">
        <v>1151.5738378807002</v>
      </c>
      <c r="AI66" s="55">
        <v>932.73783362539996</v>
      </c>
      <c r="AJ66" s="55">
        <v>1028.0910491924001</v>
      </c>
      <c r="AK66" s="55">
        <v>1124.0587103487001</v>
      </c>
      <c r="AL66" s="55">
        <v>1203.9886637907002</v>
      </c>
      <c r="AM66" s="55">
        <v>1349.9985790893002</v>
      </c>
      <c r="AN66" s="55">
        <v>1047.5234343882</v>
      </c>
      <c r="AO66" s="55">
        <v>1566.9513561058002</v>
      </c>
      <c r="AP66" s="490">
        <v>1045.0126084328001</v>
      </c>
      <c r="AQ66" s="244">
        <v>929.97727200000008</v>
      </c>
      <c r="AR66" s="244">
        <v>1227.5785850846</v>
      </c>
      <c r="AS66" s="244">
        <v>1341.5507878724</v>
      </c>
      <c r="AT66" s="244">
        <v>1645.3266398100002</v>
      </c>
      <c r="AU66" s="244">
        <v>1136.4116509116002</v>
      </c>
      <c r="AV66" s="55">
        <v>1216.8345524859999</v>
      </c>
      <c r="AW66" s="55">
        <v>1273.4459832150012</v>
      </c>
      <c r="AX66" s="55">
        <v>1115.3942199931998</v>
      </c>
      <c r="AY66" s="55">
        <v>1402.9616353997999</v>
      </c>
      <c r="AZ66" s="55">
        <v>1347.9143622574002</v>
      </c>
      <c r="BA66" s="55">
        <v>1262.0963948866004</v>
      </c>
      <c r="BB66" s="490">
        <v>1347.4739877816003</v>
      </c>
      <c r="BC66" s="55">
        <v>1024.4314374994005</v>
      </c>
      <c r="BD66" s="55">
        <v>1507.6629626687998</v>
      </c>
      <c r="BE66" s="55">
        <v>1637.3562301320003</v>
      </c>
      <c r="BF66" s="55">
        <v>1770.6470809467999</v>
      </c>
      <c r="BG66" s="55">
        <v>1943.3469824117988</v>
      </c>
      <c r="BH66" s="55">
        <v>1855.6926026450008</v>
      </c>
      <c r="BI66" s="55">
        <v>1917.0409457625997</v>
      </c>
      <c r="BJ66" s="55">
        <v>1982.7348345644011</v>
      </c>
      <c r="BK66" s="55">
        <v>1961.0072517812</v>
      </c>
      <c r="BL66" s="55">
        <v>1749.1270888979996</v>
      </c>
      <c r="BM66" s="55">
        <v>1842.6059386994004</v>
      </c>
      <c r="BN66" s="478">
        <f t="shared" si="20"/>
        <v>20539.127343791002</v>
      </c>
      <c r="BO66" s="55">
        <v>1621.5225429158006</v>
      </c>
      <c r="BP66" s="55">
        <v>1728.0993539166004</v>
      </c>
      <c r="BQ66" s="55">
        <v>1633.1730229178006</v>
      </c>
      <c r="BR66" s="55">
        <v>1918.3380233807995</v>
      </c>
      <c r="BS66" s="55">
        <v>2119.8464459340007</v>
      </c>
      <c r="BT66" s="55">
        <v>1707.1714488108003</v>
      </c>
      <c r="BU66" s="55">
        <v>1833.4884928429999</v>
      </c>
      <c r="BV66" s="55">
        <v>1476.8680835789992</v>
      </c>
      <c r="BW66" s="55">
        <v>1394.7813066347996</v>
      </c>
      <c r="BX66" s="55">
        <v>1274.4890554760009</v>
      </c>
      <c r="BY66" s="55">
        <v>920.13978155960012</v>
      </c>
      <c r="BZ66" s="55">
        <v>1510.8208801140004</v>
      </c>
      <c r="CA66" s="478">
        <f t="shared" si="15"/>
        <v>19138.7384380822</v>
      </c>
      <c r="CB66" s="55">
        <v>1073.2930383517994</v>
      </c>
      <c r="CC66" s="55">
        <v>864.55610791760034</v>
      </c>
      <c r="CD66" s="55">
        <v>1093.0509288860001</v>
      </c>
      <c r="CE66" s="55">
        <v>1553.4623518567998</v>
      </c>
      <c r="CF66" s="55">
        <v>1287.3466360328</v>
      </c>
      <c r="CG66" s="55">
        <v>1156.3158260065998</v>
      </c>
      <c r="CH66" s="55">
        <v>888.52701065099893</v>
      </c>
      <c r="CI66" s="55">
        <v>1010.8112340354004</v>
      </c>
      <c r="CJ66" s="55">
        <v>1057.7267419305995</v>
      </c>
      <c r="CK66" s="55">
        <v>1508.9091624796004</v>
      </c>
      <c r="CL66" s="55">
        <v>952.53944711660006</v>
      </c>
      <c r="CM66" s="161">
        <v>2361.9485531235996</v>
      </c>
      <c r="CN66" s="55">
        <v>1146.7572529951999</v>
      </c>
      <c r="CO66" s="577">
        <f t="shared" si="24"/>
        <v>1621.5225429158006</v>
      </c>
      <c r="CP66" s="491">
        <f t="shared" si="25"/>
        <v>1073.2930383517994</v>
      </c>
      <c r="CQ66" s="480">
        <f t="shared" si="26"/>
        <v>1146.7572529951999</v>
      </c>
      <c r="CR66" s="487">
        <f t="shared" si="14"/>
        <v>6.844749012461282</v>
      </c>
      <c r="CX66" s="233"/>
      <c r="CY66" s="233"/>
      <c r="CZ66" s="233"/>
      <c r="DA66" s="233"/>
      <c r="DB66" s="233"/>
      <c r="DC66" s="233"/>
      <c r="DD66" s="233"/>
      <c r="DE66" s="233"/>
      <c r="DF66" s="233"/>
      <c r="DG66" s="233"/>
      <c r="DH66" s="233"/>
      <c r="DI66" s="233"/>
      <c r="DJ66" s="233"/>
      <c r="DK66" s="233"/>
      <c r="DL66" s="233"/>
      <c r="DM66" s="233"/>
      <c r="DN66" s="233"/>
      <c r="DO66" s="233"/>
    </row>
    <row r="67" spans="1:119" ht="20.100000000000001" customHeight="1" x14ac:dyDescent="0.25">
      <c r="A67" s="542"/>
      <c r="B67" s="469" t="s">
        <v>164</v>
      </c>
      <c r="C67" s="470" t="s">
        <v>165</v>
      </c>
      <c r="D67" s="485">
        <v>0</v>
      </c>
      <c r="E67" s="485">
        <v>0</v>
      </c>
      <c r="F67" s="485">
        <v>0</v>
      </c>
      <c r="G67" s="485">
        <v>0</v>
      </c>
      <c r="H67" s="485">
        <v>0</v>
      </c>
      <c r="I67" s="485">
        <v>0</v>
      </c>
      <c r="J67" s="485">
        <v>0</v>
      </c>
      <c r="K67" s="485">
        <v>0</v>
      </c>
      <c r="L67" s="485">
        <v>0</v>
      </c>
      <c r="M67" s="485">
        <v>0</v>
      </c>
      <c r="N67" s="485">
        <v>0</v>
      </c>
      <c r="O67" s="485">
        <v>0</v>
      </c>
      <c r="P67" s="487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11">
        <v>0</v>
      </c>
      <c r="AC67" s="487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13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490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478">
        <f t="shared" si="20"/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  <c r="BY67" s="55">
        <v>0</v>
      </c>
      <c r="BZ67" s="55">
        <v>0</v>
      </c>
      <c r="CA67" s="478">
        <f t="shared" si="15"/>
        <v>0</v>
      </c>
      <c r="CB67" s="55">
        <v>2.3628858400000001E-2</v>
      </c>
      <c r="CC67" s="55">
        <v>2.5936356600000005E-2</v>
      </c>
      <c r="CD67" s="55">
        <v>2.52109116E-2</v>
      </c>
      <c r="CE67" s="55">
        <v>2.4553517800000001E-2</v>
      </c>
      <c r="CF67" s="55">
        <v>2.3628858400000001E-2</v>
      </c>
      <c r="CG67" s="55">
        <v>2.6539007600000001E-2</v>
      </c>
      <c r="CH67" s="55">
        <v>8.6457266000000005E-3</v>
      </c>
      <c r="CI67" s="55">
        <v>4.99964346E-2</v>
      </c>
      <c r="CJ67" s="55">
        <v>2.4939667200000005E-2</v>
      </c>
      <c r="CK67" s="55">
        <v>0</v>
      </c>
      <c r="CL67" s="55">
        <v>5.2158226400000007E-2</v>
      </c>
      <c r="CM67" s="161">
        <v>2.5772334000000001E-2</v>
      </c>
      <c r="CN67" s="55">
        <v>2.5378089800000003E-2</v>
      </c>
      <c r="CO67" s="577">
        <f t="shared" si="24"/>
        <v>0</v>
      </c>
      <c r="CP67" s="491">
        <f t="shared" si="25"/>
        <v>2.3628858400000001E-2</v>
      </c>
      <c r="CQ67" s="480">
        <f t="shared" si="26"/>
        <v>2.5378089800000003E-2</v>
      </c>
      <c r="CR67" s="487"/>
      <c r="CX67" s="233"/>
      <c r="CY67" s="233"/>
      <c r="CZ67" s="233"/>
      <c r="DA67" s="233"/>
      <c r="DB67" s="233"/>
      <c r="DC67" s="233"/>
      <c r="DD67" s="233"/>
      <c r="DE67" s="233"/>
      <c r="DF67" s="233"/>
      <c r="DG67" s="233"/>
      <c r="DH67" s="233"/>
      <c r="DI67" s="233"/>
      <c r="DJ67" s="233"/>
      <c r="DK67" s="233"/>
      <c r="DL67" s="233"/>
      <c r="DM67" s="233"/>
      <c r="DN67" s="233"/>
      <c r="DO67" s="233"/>
    </row>
    <row r="68" spans="1:119" ht="20.100000000000001" customHeight="1" x14ac:dyDescent="0.25">
      <c r="A68" s="542"/>
      <c r="B68" s="469" t="s">
        <v>28</v>
      </c>
      <c r="C68" s="470" t="s">
        <v>29</v>
      </c>
      <c r="D68" s="514">
        <v>0</v>
      </c>
      <c r="E68" s="485">
        <v>95.097055920299994</v>
      </c>
      <c r="F68" s="485">
        <v>0</v>
      </c>
      <c r="G68" s="485">
        <v>9.8444630591000006</v>
      </c>
      <c r="H68" s="485">
        <v>6.9699999999999993E-6</v>
      </c>
      <c r="I68" s="485">
        <v>0</v>
      </c>
      <c r="J68" s="485">
        <v>0</v>
      </c>
      <c r="K68" s="485">
        <v>0</v>
      </c>
      <c r="L68" s="485">
        <v>0</v>
      </c>
      <c r="M68" s="485">
        <v>0</v>
      </c>
      <c r="N68" s="485">
        <v>0</v>
      </c>
      <c r="O68" s="485">
        <v>0</v>
      </c>
      <c r="P68" s="487">
        <v>104.9415259494</v>
      </c>
      <c r="Q68" s="55">
        <v>0</v>
      </c>
      <c r="R68" s="55">
        <v>0</v>
      </c>
      <c r="S68" s="55">
        <v>0</v>
      </c>
      <c r="T68" s="55">
        <v>0</v>
      </c>
      <c r="U68" s="55">
        <v>4.3768784120000008</v>
      </c>
      <c r="V68" s="55">
        <v>90.7131947532</v>
      </c>
      <c r="W68" s="55">
        <v>0</v>
      </c>
      <c r="X68" s="55">
        <v>0</v>
      </c>
      <c r="Y68" s="55">
        <v>0</v>
      </c>
      <c r="Z68" s="511">
        <v>0</v>
      </c>
      <c r="AA68" s="511">
        <v>0</v>
      </c>
      <c r="AB68" s="511">
        <v>27.7679038966</v>
      </c>
      <c r="AC68" s="487">
        <v>122.8579770618</v>
      </c>
      <c r="AD68" s="55">
        <v>34.749399266999994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490">
        <v>0</v>
      </c>
      <c r="AQ68" s="55">
        <v>0</v>
      </c>
      <c r="AR68" s="55">
        <v>0</v>
      </c>
      <c r="AS68" s="55">
        <v>12.840397423000001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90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8">
        <f t="shared" si="20"/>
        <v>0</v>
      </c>
      <c r="BO68" s="55">
        <v>0</v>
      </c>
      <c r="BP68" s="55">
        <v>0</v>
      </c>
      <c r="BQ68" s="55">
        <v>0</v>
      </c>
      <c r="BR68" s="55">
        <v>0.25997740000000003</v>
      </c>
      <c r="BS68" s="55">
        <v>0</v>
      </c>
      <c r="BT68" s="55">
        <v>0</v>
      </c>
      <c r="BU68" s="55">
        <v>5.4880000000000004</v>
      </c>
      <c r="BV68" s="55">
        <v>397.06000000000006</v>
      </c>
      <c r="BW68" s="55">
        <v>82.32</v>
      </c>
      <c r="BX68" s="55">
        <v>0</v>
      </c>
      <c r="BY68" s="55">
        <v>8.9515628752000005</v>
      </c>
      <c r="BZ68" s="55">
        <v>0</v>
      </c>
      <c r="CA68" s="478">
        <f t="shared" si="15"/>
        <v>494.07954027520009</v>
      </c>
      <c r="CB68" s="55">
        <v>0</v>
      </c>
      <c r="CC68" s="55">
        <v>0</v>
      </c>
      <c r="CD68" s="55">
        <v>0</v>
      </c>
      <c r="CE68" s="55">
        <v>0</v>
      </c>
      <c r="CF68" s="55">
        <v>0</v>
      </c>
      <c r="CG68" s="55">
        <v>7.5540701039999991</v>
      </c>
      <c r="CH68" s="55">
        <v>15.792567896</v>
      </c>
      <c r="CI68" s="55">
        <v>19.571908456799999</v>
      </c>
      <c r="CJ68" s="55">
        <v>11.2624307936</v>
      </c>
      <c r="CK68" s="55">
        <v>18.129725923399999</v>
      </c>
      <c r="CL68" s="55">
        <v>16.206882535199998</v>
      </c>
      <c r="CM68" s="161">
        <v>15.108140550999998</v>
      </c>
      <c r="CN68" s="55">
        <v>15.451402397199999</v>
      </c>
      <c r="CO68" s="577">
        <f t="shared" si="24"/>
        <v>0</v>
      </c>
      <c r="CP68" s="491">
        <f t="shared" si="25"/>
        <v>0</v>
      </c>
      <c r="CQ68" s="480">
        <f t="shared" si="26"/>
        <v>15.451402397199999</v>
      </c>
      <c r="CR68" s="487"/>
      <c r="CX68" s="233"/>
      <c r="CY68" s="233"/>
      <c r="CZ68" s="233"/>
      <c r="DA68" s="233"/>
      <c r="DB68" s="233"/>
      <c r="DC68" s="233"/>
      <c r="DD68" s="233"/>
      <c r="DE68" s="233"/>
      <c r="DF68" s="233"/>
      <c r="DG68" s="233"/>
      <c r="DH68" s="233"/>
      <c r="DI68" s="233"/>
      <c r="DJ68" s="233"/>
      <c r="DK68" s="233"/>
      <c r="DL68" s="233"/>
      <c r="DM68" s="233"/>
      <c r="DN68" s="233"/>
      <c r="DO68" s="233"/>
    </row>
    <row r="69" spans="1:119" ht="20.100000000000001" customHeight="1" x14ac:dyDescent="0.25">
      <c r="A69" s="542"/>
      <c r="B69" s="469" t="s">
        <v>30</v>
      </c>
      <c r="C69" s="470" t="s">
        <v>31</v>
      </c>
      <c r="D69" s="485">
        <v>0</v>
      </c>
      <c r="E69" s="485">
        <v>3.2024263722999997</v>
      </c>
      <c r="F69" s="485">
        <v>0</v>
      </c>
      <c r="G69" s="485">
        <v>0</v>
      </c>
      <c r="H69" s="485">
        <v>0</v>
      </c>
      <c r="I69" s="485">
        <v>0</v>
      </c>
      <c r="J69" s="485">
        <v>0</v>
      </c>
      <c r="K69" s="485">
        <v>0</v>
      </c>
      <c r="L69" s="485">
        <v>0</v>
      </c>
      <c r="M69" s="485">
        <v>0</v>
      </c>
      <c r="N69" s="485">
        <v>0</v>
      </c>
      <c r="O69" s="485">
        <v>0</v>
      </c>
      <c r="P69" s="487">
        <v>3.2024263722999997</v>
      </c>
      <c r="Q69" s="55">
        <v>0</v>
      </c>
      <c r="R69" s="55">
        <v>0</v>
      </c>
      <c r="S69" s="55">
        <v>0</v>
      </c>
      <c r="T69" s="55">
        <v>0</v>
      </c>
      <c r="U69" s="55">
        <v>4.3768784120000008</v>
      </c>
      <c r="V69" s="55">
        <v>0</v>
      </c>
      <c r="W69" s="55">
        <v>0</v>
      </c>
      <c r="X69" s="55">
        <v>0</v>
      </c>
      <c r="Y69" s="55">
        <v>0</v>
      </c>
      <c r="Z69" s="511">
        <v>0</v>
      </c>
      <c r="AA69" s="511">
        <v>0</v>
      </c>
      <c r="AB69" s="511">
        <v>0</v>
      </c>
      <c r="AC69" s="487">
        <v>4.3768784120000008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490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90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8">
        <f t="shared" si="20"/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0</v>
      </c>
      <c r="CA69" s="478">
        <f t="shared" si="15"/>
        <v>0</v>
      </c>
      <c r="CB69" s="55">
        <v>0</v>
      </c>
      <c r="CC69" s="55">
        <v>0</v>
      </c>
      <c r="CD69" s="55">
        <v>0</v>
      </c>
      <c r="CE69" s="55">
        <v>0</v>
      </c>
      <c r="CF69" s="55">
        <v>0</v>
      </c>
      <c r="CG69" s="55">
        <v>0</v>
      </c>
      <c r="CH69" s="55">
        <v>0</v>
      </c>
      <c r="CI69" s="55">
        <v>0</v>
      </c>
      <c r="CJ69" s="55">
        <v>0</v>
      </c>
      <c r="CK69" s="55">
        <v>0</v>
      </c>
      <c r="CL69" s="55">
        <v>0</v>
      </c>
      <c r="CM69" s="161">
        <v>0</v>
      </c>
      <c r="CN69" s="55">
        <v>0</v>
      </c>
      <c r="CO69" s="577">
        <f t="shared" si="24"/>
        <v>0</v>
      </c>
      <c r="CP69" s="491">
        <f t="shared" si="25"/>
        <v>0</v>
      </c>
      <c r="CQ69" s="480">
        <f t="shared" si="26"/>
        <v>0</v>
      </c>
      <c r="CR69" s="487"/>
      <c r="CX69" s="233"/>
      <c r="CY69" s="233"/>
      <c r="CZ69" s="233"/>
      <c r="DA69" s="233"/>
      <c r="DB69" s="233"/>
      <c r="DC69" s="233"/>
      <c r="DD69" s="233"/>
      <c r="DE69" s="233"/>
      <c r="DF69" s="233"/>
      <c r="DG69" s="233"/>
      <c r="DH69" s="233"/>
      <c r="DI69" s="233"/>
      <c r="DJ69" s="233"/>
      <c r="DK69" s="233"/>
      <c r="DL69" s="233"/>
      <c r="DM69" s="233"/>
      <c r="DN69" s="233"/>
      <c r="DO69" s="233"/>
    </row>
    <row r="70" spans="1:119" ht="20.100000000000001" customHeight="1" x14ac:dyDescent="0.25">
      <c r="A70" s="542"/>
      <c r="B70" s="469" t="s">
        <v>136</v>
      </c>
      <c r="C70" s="470" t="s">
        <v>137</v>
      </c>
      <c r="D70" s="485">
        <v>0</v>
      </c>
      <c r="E70" s="485">
        <v>91.880010670000004</v>
      </c>
      <c r="F70" s="485">
        <v>0</v>
      </c>
      <c r="G70" s="485">
        <v>9.8416609099999999</v>
      </c>
      <c r="H70" s="485">
        <v>6.9699999999999993E-6</v>
      </c>
      <c r="I70" s="485">
        <v>0</v>
      </c>
      <c r="J70" s="485">
        <v>0</v>
      </c>
      <c r="K70" s="485">
        <v>0</v>
      </c>
      <c r="L70" s="485">
        <v>0</v>
      </c>
      <c r="M70" s="485">
        <v>0</v>
      </c>
      <c r="N70" s="485">
        <v>0</v>
      </c>
      <c r="O70" s="485">
        <v>0</v>
      </c>
      <c r="P70" s="487">
        <v>101.72167855000001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90.61</v>
      </c>
      <c r="W70" s="55">
        <v>0</v>
      </c>
      <c r="X70" s="55">
        <v>0</v>
      </c>
      <c r="Y70" s="55">
        <v>0</v>
      </c>
      <c r="Z70" s="511">
        <v>0</v>
      </c>
      <c r="AA70" s="511">
        <v>0</v>
      </c>
      <c r="AB70" s="511">
        <v>62.46</v>
      </c>
      <c r="AC70" s="487">
        <v>153.07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490">
        <v>0</v>
      </c>
      <c r="AQ70" s="55">
        <v>0</v>
      </c>
      <c r="AR70" s="55">
        <v>0</v>
      </c>
      <c r="AS70" s="55">
        <v>12.840397423000001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90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78">
        <f t="shared" si="20"/>
        <v>0</v>
      </c>
      <c r="BO70" s="55">
        <v>0</v>
      </c>
      <c r="BP70" s="55">
        <v>0</v>
      </c>
      <c r="BQ70" s="55">
        <v>0</v>
      </c>
      <c r="BR70" s="55">
        <v>0.25997740000000003</v>
      </c>
      <c r="BS70" s="55">
        <v>0</v>
      </c>
      <c r="BT70" s="55">
        <v>0</v>
      </c>
      <c r="BU70" s="55">
        <v>5.4880000000000004</v>
      </c>
      <c r="BV70" s="55">
        <v>397.06000000000006</v>
      </c>
      <c r="BW70" s="55">
        <v>82.32</v>
      </c>
      <c r="BX70" s="55">
        <v>0</v>
      </c>
      <c r="BY70" s="55">
        <v>9.0006000000000004</v>
      </c>
      <c r="BZ70" s="55">
        <v>0</v>
      </c>
      <c r="CA70" s="478">
        <f t="shared" si="15"/>
        <v>494.1285774000001</v>
      </c>
      <c r="CB70" s="55">
        <v>0</v>
      </c>
      <c r="CC70" s="55">
        <v>0</v>
      </c>
      <c r="CD70" s="55">
        <v>0</v>
      </c>
      <c r="CE70" s="55">
        <v>0</v>
      </c>
      <c r="CF70" s="55">
        <v>0</v>
      </c>
      <c r="CG70" s="55">
        <v>11.319000000000001</v>
      </c>
      <c r="CH70" s="55">
        <v>14.749000000000001</v>
      </c>
      <c r="CI70" s="55">
        <v>19.207999999999998</v>
      </c>
      <c r="CJ70" s="55">
        <v>13.72</v>
      </c>
      <c r="CK70" s="55">
        <v>17.218599999999999</v>
      </c>
      <c r="CL70" s="55">
        <v>15.9838</v>
      </c>
      <c r="CM70" s="161">
        <v>15.778</v>
      </c>
      <c r="CN70" s="55">
        <v>13.514200000000001</v>
      </c>
      <c r="CO70" s="577">
        <f t="shared" si="24"/>
        <v>0</v>
      </c>
      <c r="CP70" s="491">
        <f t="shared" si="25"/>
        <v>0</v>
      </c>
      <c r="CQ70" s="480">
        <f t="shared" si="26"/>
        <v>13.514200000000001</v>
      </c>
      <c r="CR70" s="487"/>
      <c r="CX70" s="233"/>
      <c r="CY70" s="233"/>
      <c r="CZ70" s="233"/>
      <c r="DA70" s="233"/>
      <c r="DB70" s="233"/>
      <c r="DC70" s="233"/>
      <c r="DD70" s="233"/>
      <c r="DE70" s="233"/>
      <c r="DF70" s="233"/>
      <c r="DG70" s="233"/>
      <c r="DH70" s="233"/>
      <c r="DI70" s="233"/>
      <c r="DJ70" s="233"/>
      <c r="DK70" s="233"/>
      <c r="DL70" s="233"/>
      <c r="DM70" s="233"/>
      <c r="DN70" s="233"/>
      <c r="DO70" s="233"/>
    </row>
    <row r="71" spans="1:119" ht="20.100000000000001" customHeight="1" x14ac:dyDescent="0.25">
      <c r="A71" s="542"/>
      <c r="B71" s="469" t="s">
        <v>32</v>
      </c>
      <c r="C71" s="470" t="s">
        <v>133</v>
      </c>
      <c r="D71" s="485">
        <v>387.0834676752001</v>
      </c>
      <c r="E71" s="485">
        <v>397.64037904229997</v>
      </c>
      <c r="F71" s="485">
        <v>424.86484245710005</v>
      </c>
      <c r="G71" s="485">
        <v>446.42577242989995</v>
      </c>
      <c r="H71" s="485">
        <v>463.01821980019997</v>
      </c>
      <c r="I71" s="485">
        <v>383.61861578449998</v>
      </c>
      <c r="J71" s="485">
        <v>221.67964223839999</v>
      </c>
      <c r="K71" s="485">
        <v>305.39734777129996</v>
      </c>
      <c r="L71" s="485">
        <v>261.10252485679996</v>
      </c>
      <c r="M71" s="485">
        <v>347.72753232499997</v>
      </c>
      <c r="N71" s="485">
        <v>431.41873324799997</v>
      </c>
      <c r="O71" s="485">
        <v>416.67534205280003</v>
      </c>
      <c r="P71" s="487">
        <v>4486.6524196814999</v>
      </c>
      <c r="Q71" s="55">
        <v>248.58112108070003</v>
      </c>
      <c r="R71" s="55">
        <v>377.51369691629998</v>
      </c>
      <c r="S71" s="55">
        <v>440.40206375000002</v>
      </c>
      <c r="T71" s="55">
        <v>458.53068406510005</v>
      </c>
      <c r="U71" s="55">
        <v>460.00997177309995</v>
      </c>
      <c r="V71" s="55">
        <v>449.53784975900004</v>
      </c>
      <c r="W71" s="55">
        <v>323.59931541769998</v>
      </c>
      <c r="X71" s="55">
        <v>325.01565140999998</v>
      </c>
      <c r="Y71" s="55">
        <v>395.92310695730009</v>
      </c>
      <c r="Z71" s="55">
        <v>397.09908326629994</v>
      </c>
      <c r="AA71" s="55">
        <v>374.7568979106</v>
      </c>
      <c r="AB71" s="511">
        <v>569.36267363790012</v>
      </c>
      <c r="AC71" s="487">
        <v>4820.3321159440011</v>
      </c>
      <c r="AD71" s="55">
        <v>276.13614163599999</v>
      </c>
      <c r="AE71" s="55">
        <v>331.364992723</v>
      </c>
      <c r="AF71" s="55">
        <v>402.12968218620006</v>
      </c>
      <c r="AG71" s="55">
        <v>330.9728485741</v>
      </c>
      <c r="AH71" s="55">
        <v>350.51538188419994</v>
      </c>
      <c r="AI71" s="55">
        <v>410.00332139120007</v>
      </c>
      <c r="AJ71" s="55">
        <v>370.93031396179998</v>
      </c>
      <c r="AK71" s="55">
        <v>221.40268819110003</v>
      </c>
      <c r="AL71" s="55">
        <v>217.02928067850002</v>
      </c>
      <c r="AM71" s="244">
        <v>209.12240490630001</v>
      </c>
      <c r="AN71" s="244">
        <v>257.95148652519998</v>
      </c>
      <c r="AO71" s="244">
        <v>291.99673760600001</v>
      </c>
      <c r="AP71" s="513">
        <v>288.63145614940004</v>
      </c>
      <c r="AQ71" s="55">
        <v>322.61326876940001</v>
      </c>
      <c r="AR71" s="55">
        <v>442.81619943539994</v>
      </c>
      <c r="AS71" s="55">
        <v>683.90277150160011</v>
      </c>
      <c r="AT71" s="55">
        <v>859.06133517679996</v>
      </c>
      <c r="AU71" s="55">
        <v>887.46565710740003</v>
      </c>
      <c r="AV71" s="55">
        <v>677.10876483880008</v>
      </c>
      <c r="AW71" s="55">
        <v>543.95914578320003</v>
      </c>
      <c r="AX71" s="55">
        <v>685.2261150308002</v>
      </c>
      <c r="AY71" s="55">
        <v>526.04634952380036</v>
      </c>
      <c r="AZ71" s="55">
        <v>495.66687787120014</v>
      </c>
      <c r="BA71" s="55">
        <v>455.04209568860006</v>
      </c>
      <c r="BB71" s="490">
        <v>576.70923037979992</v>
      </c>
      <c r="BC71" s="55">
        <v>541.38499855999999</v>
      </c>
      <c r="BD71" s="55">
        <v>616.97936263599991</v>
      </c>
      <c r="BE71" s="55">
        <v>547.53806623040009</v>
      </c>
      <c r="BF71" s="55">
        <v>719.70001273800028</v>
      </c>
      <c r="BG71" s="55">
        <v>1864.7154478665989</v>
      </c>
      <c r="BH71" s="55">
        <v>585.2447171913999</v>
      </c>
      <c r="BI71" s="55">
        <v>1374.665408272801</v>
      </c>
      <c r="BJ71" s="55">
        <v>899.47437474719982</v>
      </c>
      <c r="BK71" s="55">
        <v>759.25290777840041</v>
      </c>
      <c r="BL71" s="55">
        <v>851.89884738700027</v>
      </c>
      <c r="BM71" s="55">
        <v>1018.5925036350001</v>
      </c>
      <c r="BN71" s="478">
        <f t="shared" si="20"/>
        <v>10356.1558774226</v>
      </c>
      <c r="BO71" s="55">
        <v>440.96850789600035</v>
      </c>
      <c r="BP71" s="55">
        <v>346.74318836080005</v>
      </c>
      <c r="BQ71" s="55">
        <v>625.82912621599996</v>
      </c>
      <c r="BR71" s="55">
        <v>757.63081262119954</v>
      </c>
      <c r="BS71" s="55">
        <v>1159.6411452877994</v>
      </c>
      <c r="BT71" s="55">
        <v>1012.9053369119998</v>
      </c>
      <c r="BU71" s="55">
        <v>761.05482631080031</v>
      </c>
      <c r="BV71" s="55">
        <v>1026.4264037720004</v>
      </c>
      <c r="BW71" s="55">
        <v>812.25927137599979</v>
      </c>
      <c r="BX71" s="55">
        <v>628.96280371399996</v>
      </c>
      <c r="BY71" s="55">
        <v>360.24067545780002</v>
      </c>
      <c r="BZ71" s="55">
        <v>676.04810916300028</v>
      </c>
      <c r="CA71" s="478">
        <f t="shared" si="15"/>
        <v>8608.7102070873989</v>
      </c>
      <c r="CB71" s="55">
        <v>811.49567805320044</v>
      </c>
      <c r="CC71" s="55">
        <v>711.12924480920003</v>
      </c>
      <c r="CD71" s="55">
        <v>777.03939867819952</v>
      </c>
      <c r="CE71" s="55">
        <v>777.30010344280015</v>
      </c>
      <c r="CF71" s="55">
        <v>409.28684161399991</v>
      </c>
      <c r="CG71" s="55">
        <v>718.69123848760023</v>
      </c>
      <c r="CH71" s="55">
        <v>632.03791087499997</v>
      </c>
      <c r="CI71" s="55">
        <v>569.89407241619983</v>
      </c>
      <c r="CJ71" s="55">
        <v>484.03379290840002</v>
      </c>
      <c r="CK71" s="55">
        <v>433.52701601720003</v>
      </c>
      <c r="CL71" s="55">
        <v>286.61334238460006</v>
      </c>
      <c r="CM71" s="161">
        <v>566.8534756514</v>
      </c>
      <c r="CN71" s="55">
        <v>728.13099177139986</v>
      </c>
      <c r="CO71" s="577">
        <f t="shared" si="24"/>
        <v>440.96850789600035</v>
      </c>
      <c r="CP71" s="491">
        <f t="shared" si="25"/>
        <v>811.49567805320044</v>
      </c>
      <c r="CQ71" s="480">
        <f t="shared" si="26"/>
        <v>728.13099177139986</v>
      </c>
      <c r="CR71" s="487">
        <f t="shared" si="14"/>
        <v>-10.272967378186737</v>
      </c>
      <c r="CX71" s="233"/>
      <c r="CY71" s="233"/>
      <c r="CZ71" s="233"/>
      <c r="DA71" s="233"/>
      <c r="DB71" s="233"/>
      <c r="DC71" s="233"/>
      <c r="DD71" s="233"/>
      <c r="DE71" s="233"/>
      <c r="DF71" s="233"/>
      <c r="DG71" s="233"/>
      <c r="DH71" s="233"/>
      <c r="DI71" s="233"/>
      <c r="DJ71" s="233"/>
      <c r="DK71" s="233"/>
      <c r="DL71" s="233"/>
      <c r="DM71" s="233"/>
      <c r="DN71" s="233"/>
      <c r="DO71" s="233"/>
    </row>
    <row r="72" spans="1:119" ht="20.100000000000001" customHeight="1" x14ac:dyDescent="0.25">
      <c r="A72" s="542"/>
      <c r="B72" s="469" t="s">
        <v>103</v>
      </c>
      <c r="C72" s="470" t="s">
        <v>104</v>
      </c>
      <c r="D72" s="485">
        <v>0</v>
      </c>
      <c r="E72" s="485">
        <v>0</v>
      </c>
      <c r="F72" s="485">
        <v>0</v>
      </c>
      <c r="G72" s="485">
        <v>0</v>
      </c>
      <c r="H72" s="485">
        <v>0</v>
      </c>
      <c r="I72" s="485">
        <v>0</v>
      </c>
      <c r="J72" s="485">
        <v>0</v>
      </c>
      <c r="K72" s="485">
        <v>0</v>
      </c>
      <c r="L72" s="485">
        <v>0</v>
      </c>
      <c r="M72" s="485">
        <v>0</v>
      </c>
      <c r="N72" s="485">
        <v>0</v>
      </c>
      <c r="O72" s="485">
        <v>0</v>
      </c>
      <c r="P72" s="487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11">
        <v>0</v>
      </c>
      <c r="AC72" s="487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490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490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6.86</v>
      </c>
      <c r="BK72" s="55">
        <v>0</v>
      </c>
      <c r="BL72" s="55">
        <v>0</v>
      </c>
      <c r="BM72" s="55">
        <v>4.8019999999999996</v>
      </c>
      <c r="BN72" s="478">
        <f t="shared" si="20"/>
        <v>11.661999999999999</v>
      </c>
      <c r="BO72" s="55">
        <v>4.1159999999999997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0</v>
      </c>
      <c r="BX72" s="55">
        <v>0</v>
      </c>
      <c r="BY72" s="55">
        <v>0</v>
      </c>
      <c r="BZ72" s="55">
        <v>0</v>
      </c>
      <c r="CA72" s="478">
        <f t="shared" si="15"/>
        <v>4.1159999999999997</v>
      </c>
      <c r="CB72" s="55">
        <v>0</v>
      </c>
      <c r="CC72" s="55">
        <v>0</v>
      </c>
      <c r="CD72" s="55">
        <v>0</v>
      </c>
      <c r="CE72" s="55">
        <v>0</v>
      </c>
      <c r="CF72" s="55">
        <v>0</v>
      </c>
      <c r="CG72" s="55">
        <v>0</v>
      </c>
      <c r="CH72" s="55">
        <v>0</v>
      </c>
      <c r="CI72" s="55">
        <v>0</v>
      </c>
      <c r="CJ72" s="55">
        <v>0</v>
      </c>
      <c r="CK72" s="55">
        <v>0</v>
      </c>
      <c r="CL72" s="55">
        <v>0</v>
      </c>
      <c r="CM72" s="161">
        <v>0</v>
      </c>
      <c r="CN72" s="55">
        <v>0</v>
      </c>
      <c r="CO72" s="577">
        <f t="shared" si="24"/>
        <v>4.1159999999999997</v>
      </c>
      <c r="CP72" s="491">
        <f t="shared" si="25"/>
        <v>0</v>
      </c>
      <c r="CQ72" s="480">
        <f t="shared" si="26"/>
        <v>0</v>
      </c>
      <c r="CR72" s="487"/>
      <c r="CX72" s="233"/>
      <c r="CY72" s="233"/>
      <c r="CZ72" s="233"/>
      <c r="DA72" s="233"/>
      <c r="DB72" s="233"/>
      <c r="DC72" s="233"/>
      <c r="DD72" s="233"/>
      <c r="DE72" s="233"/>
      <c r="DF72" s="233"/>
      <c r="DG72" s="233"/>
      <c r="DH72" s="233"/>
      <c r="DI72" s="233"/>
      <c r="DJ72" s="233"/>
      <c r="DK72" s="233"/>
      <c r="DL72" s="233"/>
      <c r="DM72" s="233"/>
      <c r="DN72" s="233"/>
      <c r="DO72" s="233"/>
    </row>
    <row r="73" spans="1:119" ht="20.100000000000001" customHeight="1" x14ac:dyDescent="0.25">
      <c r="A73" s="542"/>
      <c r="B73" s="469" t="s">
        <v>126</v>
      </c>
      <c r="C73" s="470" t="s">
        <v>129</v>
      </c>
      <c r="D73" s="485">
        <v>0</v>
      </c>
      <c r="E73" s="485">
        <v>0</v>
      </c>
      <c r="F73" s="485">
        <v>0</v>
      </c>
      <c r="G73" s="485">
        <v>0</v>
      </c>
      <c r="H73" s="485">
        <v>0</v>
      </c>
      <c r="I73" s="485">
        <v>0</v>
      </c>
      <c r="J73" s="485">
        <v>0</v>
      </c>
      <c r="K73" s="485">
        <v>0</v>
      </c>
      <c r="L73" s="485">
        <v>0</v>
      </c>
      <c r="M73" s="485">
        <v>0</v>
      </c>
      <c r="N73" s="485">
        <v>0</v>
      </c>
      <c r="O73" s="485">
        <v>0</v>
      </c>
      <c r="P73" s="487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11">
        <v>0</v>
      </c>
      <c r="AC73" s="487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13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90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8">
        <f t="shared" si="20"/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7.5210021599999996E-2</v>
      </c>
      <c r="BX73" s="55">
        <v>7.1306123882000003</v>
      </c>
      <c r="BY73" s="55">
        <v>2.6213637800000003</v>
      </c>
      <c r="BZ73" s="55">
        <v>0.68821804380000007</v>
      </c>
      <c r="CA73" s="478">
        <f t="shared" si="15"/>
        <v>10.515404233600002</v>
      </c>
      <c r="CB73" s="55">
        <v>0</v>
      </c>
      <c r="CC73" s="55">
        <v>0</v>
      </c>
      <c r="CD73" s="55">
        <v>3.4220243582000003</v>
      </c>
      <c r="CE73" s="55">
        <v>0</v>
      </c>
      <c r="CF73" s="55">
        <v>0.58817358740000003</v>
      </c>
      <c r="CG73" s="55">
        <v>1.1910812200000001</v>
      </c>
      <c r="CH73" s="55">
        <v>0.28729247820000003</v>
      </c>
      <c r="CI73" s="55">
        <v>2.8221583809999999</v>
      </c>
      <c r="CJ73" s="55">
        <v>4.2719377470000008</v>
      </c>
      <c r="CK73" s="55">
        <v>1.4970527236000002</v>
      </c>
      <c r="CL73" s="55">
        <v>0.18601802380000002</v>
      </c>
      <c r="CM73" s="161">
        <v>2.0197205826000002</v>
      </c>
      <c r="CN73" s="55">
        <v>45.071578516999992</v>
      </c>
      <c r="CO73" s="577">
        <f t="shared" si="24"/>
        <v>0</v>
      </c>
      <c r="CP73" s="491">
        <f t="shared" si="25"/>
        <v>0</v>
      </c>
      <c r="CQ73" s="480">
        <f t="shared" si="26"/>
        <v>45.071578516999992</v>
      </c>
      <c r="CR73" s="487"/>
      <c r="CX73" s="233"/>
      <c r="CY73" s="233"/>
      <c r="CZ73" s="233"/>
      <c r="DA73" s="233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  <c r="DN73" s="233"/>
      <c r="DO73" s="233"/>
    </row>
    <row r="74" spans="1:119" ht="20.100000000000001" customHeight="1" x14ac:dyDescent="0.25">
      <c r="A74" s="542"/>
      <c r="B74" s="469" t="s">
        <v>127</v>
      </c>
      <c r="C74" s="470" t="s">
        <v>187</v>
      </c>
      <c r="D74" s="485">
        <v>0</v>
      </c>
      <c r="E74" s="485">
        <v>0</v>
      </c>
      <c r="F74" s="485">
        <v>0</v>
      </c>
      <c r="G74" s="485">
        <v>0</v>
      </c>
      <c r="H74" s="485">
        <v>0</v>
      </c>
      <c r="I74" s="485">
        <v>0</v>
      </c>
      <c r="J74" s="485">
        <v>0</v>
      </c>
      <c r="K74" s="485">
        <v>0</v>
      </c>
      <c r="L74" s="485">
        <v>0</v>
      </c>
      <c r="M74" s="485">
        <v>0</v>
      </c>
      <c r="N74" s="485">
        <v>0</v>
      </c>
      <c r="O74" s="485">
        <v>0</v>
      </c>
      <c r="P74" s="487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11">
        <v>0</v>
      </c>
      <c r="AC74" s="487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513">
        <v>0</v>
      </c>
      <c r="AQ74" s="55">
        <v>0</v>
      </c>
      <c r="AR74" s="55">
        <v>0</v>
      </c>
      <c r="AS74" s="55">
        <v>0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490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478">
        <f t="shared" si="20"/>
        <v>0</v>
      </c>
      <c r="BO74" s="55">
        <v>0</v>
      </c>
      <c r="BP74" s="55">
        <v>0</v>
      </c>
      <c r="BQ74" s="55">
        <v>0</v>
      </c>
      <c r="BR74" s="55">
        <v>0</v>
      </c>
      <c r="BS74" s="55">
        <v>0</v>
      </c>
      <c r="BT74" s="55">
        <v>0</v>
      </c>
      <c r="BU74" s="55">
        <v>0</v>
      </c>
      <c r="BV74" s="55">
        <v>0</v>
      </c>
      <c r="BW74" s="55">
        <v>173.93430145839991</v>
      </c>
      <c r="BX74" s="55">
        <v>370.24759181759993</v>
      </c>
      <c r="BY74" s="55">
        <v>248.66085619479998</v>
      </c>
      <c r="BZ74" s="55">
        <v>330.01173047499998</v>
      </c>
      <c r="CA74" s="478">
        <f t="shared" si="15"/>
        <v>1122.8544799457998</v>
      </c>
      <c r="CB74" s="55">
        <v>143.86948956800003</v>
      </c>
      <c r="CC74" s="55">
        <v>279.01396726279995</v>
      </c>
      <c r="CD74" s="55">
        <v>265.11371328539991</v>
      </c>
      <c r="CE74" s="55">
        <v>209.38786101660006</v>
      </c>
      <c r="CF74" s="55">
        <v>241.50429283260019</v>
      </c>
      <c r="CG74" s="55">
        <v>259.08845502960003</v>
      </c>
      <c r="CH74" s="55">
        <v>135.08172069979992</v>
      </c>
      <c r="CI74" s="55">
        <v>200.67974710700022</v>
      </c>
      <c r="CJ74" s="55">
        <v>187.39928747540034</v>
      </c>
      <c r="CK74" s="55">
        <v>322.7821462600001</v>
      </c>
      <c r="CL74" s="55">
        <v>313.69291071299983</v>
      </c>
      <c r="CM74" s="161">
        <v>730.8255599833999</v>
      </c>
      <c r="CN74" s="55">
        <v>369.5743464097996</v>
      </c>
      <c r="CO74" s="577">
        <f t="shared" si="24"/>
        <v>0</v>
      </c>
      <c r="CP74" s="491">
        <f t="shared" si="25"/>
        <v>143.86948956800003</v>
      </c>
      <c r="CQ74" s="480">
        <f t="shared" si="26"/>
        <v>369.5743464097996</v>
      </c>
      <c r="CR74" s="487">
        <f t="shared" si="14"/>
        <v>156.88166929592114</v>
      </c>
      <c r="CX74" s="233"/>
      <c r="CY74" s="233"/>
      <c r="CZ74" s="233"/>
      <c r="DA74" s="233"/>
      <c r="DB74" s="233"/>
      <c r="DC74" s="233"/>
      <c r="DD74" s="233"/>
      <c r="DE74" s="233"/>
      <c r="DF74" s="233"/>
      <c r="DG74" s="233"/>
      <c r="DH74" s="233"/>
      <c r="DI74" s="233"/>
      <c r="DJ74" s="233"/>
      <c r="DK74" s="233"/>
      <c r="DL74" s="233"/>
      <c r="DM74" s="233"/>
      <c r="DN74" s="233"/>
      <c r="DO74" s="233"/>
    </row>
    <row r="75" spans="1:119" ht="20.100000000000001" customHeight="1" x14ac:dyDescent="0.25">
      <c r="A75" s="542"/>
      <c r="B75" s="469" t="s">
        <v>128</v>
      </c>
      <c r="C75" s="470" t="s">
        <v>130</v>
      </c>
      <c r="D75" s="485">
        <v>0</v>
      </c>
      <c r="E75" s="485">
        <v>0</v>
      </c>
      <c r="F75" s="485">
        <v>0</v>
      </c>
      <c r="G75" s="485">
        <v>0</v>
      </c>
      <c r="H75" s="485">
        <v>0</v>
      </c>
      <c r="I75" s="485">
        <v>0</v>
      </c>
      <c r="J75" s="485">
        <v>0</v>
      </c>
      <c r="K75" s="485">
        <v>0</v>
      </c>
      <c r="L75" s="485">
        <v>0</v>
      </c>
      <c r="M75" s="485">
        <v>0</v>
      </c>
      <c r="N75" s="485">
        <v>0</v>
      </c>
      <c r="O75" s="485">
        <v>0</v>
      </c>
      <c r="P75" s="487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11">
        <v>0</v>
      </c>
      <c r="AC75" s="487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13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90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78">
        <f t="shared" si="20"/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19.103083983199998</v>
      </c>
      <c r="BX75" s="55">
        <v>140.4502901578</v>
      </c>
      <c r="BY75" s="55">
        <v>35.160257329199993</v>
      </c>
      <c r="BZ75" s="55">
        <v>85.833555348800019</v>
      </c>
      <c r="CA75" s="478">
        <f t="shared" si="15"/>
        <v>280.54718681899999</v>
      </c>
      <c r="CB75" s="55">
        <v>14.188290971400001</v>
      </c>
      <c r="CC75" s="55">
        <v>5.8361364936000006</v>
      </c>
      <c r="CD75" s="55">
        <v>4.8772395195999998</v>
      </c>
      <c r="CE75" s="55">
        <v>22.196113511600004</v>
      </c>
      <c r="CF75" s="55">
        <v>54.520905136600007</v>
      </c>
      <c r="CG75" s="55">
        <v>68.270516944000008</v>
      </c>
      <c r="CH75" s="55">
        <v>20.663009087000002</v>
      </c>
      <c r="CI75" s="55">
        <v>17.2631897256</v>
      </c>
      <c r="CJ75" s="55">
        <v>14.921211519200002</v>
      </c>
      <c r="CK75" s="55">
        <v>29.9716464362</v>
      </c>
      <c r="CL75" s="55">
        <v>26.466499800999998</v>
      </c>
      <c r="CM75" s="161">
        <v>332.27220714799995</v>
      </c>
      <c r="CN75" s="55">
        <v>8.0214709218000007</v>
      </c>
      <c r="CO75" s="577">
        <f t="shared" si="24"/>
        <v>0</v>
      </c>
      <c r="CP75" s="491">
        <f t="shared" si="25"/>
        <v>14.188290971400001</v>
      </c>
      <c r="CQ75" s="480">
        <f t="shared" si="26"/>
        <v>8.0214709218000007</v>
      </c>
      <c r="CR75" s="487">
        <f t="shared" si="14"/>
        <v>-43.464149854487388</v>
      </c>
      <c r="CX75" s="233"/>
      <c r="CY75" s="233"/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  <c r="DN75" s="233"/>
      <c r="DO75" s="233"/>
    </row>
    <row r="76" spans="1:119" ht="20.100000000000001" customHeight="1" x14ac:dyDescent="0.25">
      <c r="A76" s="542"/>
      <c r="B76" s="469" t="s">
        <v>181</v>
      </c>
      <c r="C76" s="470" t="s">
        <v>183</v>
      </c>
      <c r="D76" s="485">
        <v>0</v>
      </c>
      <c r="E76" s="485">
        <v>0</v>
      </c>
      <c r="F76" s="485">
        <v>0</v>
      </c>
      <c r="G76" s="485">
        <v>0</v>
      </c>
      <c r="H76" s="485">
        <v>0</v>
      </c>
      <c r="I76" s="485">
        <v>0</v>
      </c>
      <c r="J76" s="485">
        <v>0</v>
      </c>
      <c r="K76" s="485">
        <v>0</v>
      </c>
      <c r="L76" s="485">
        <v>0</v>
      </c>
      <c r="M76" s="485">
        <v>0</v>
      </c>
      <c r="N76" s="485">
        <v>0</v>
      </c>
      <c r="O76" s="485">
        <v>0</v>
      </c>
      <c r="P76" s="487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11">
        <v>0</v>
      </c>
      <c r="AC76" s="487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513">
        <v>0</v>
      </c>
      <c r="AQ76" s="55">
        <v>0</v>
      </c>
      <c r="AR76" s="55">
        <v>0</v>
      </c>
      <c r="AS76" s="55">
        <v>0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490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478">
        <f t="shared" si="20"/>
        <v>0</v>
      </c>
      <c r="BO76" s="55">
        <v>0</v>
      </c>
      <c r="BP76" s="55">
        <v>0</v>
      </c>
      <c r="BQ76" s="55">
        <v>0</v>
      </c>
      <c r="BR76" s="55">
        <v>0</v>
      </c>
      <c r="BS76" s="55">
        <v>0</v>
      </c>
      <c r="BT76" s="55">
        <v>0</v>
      </c>
      <c r="BU76" s="55">
        <v>0</v>
      </c>
      <c r="BV76" s="55">
        <v>0</v>
      </c>
      <c r="BW76" s="55">
        <v>0</v>
      </c>
      <c r="BX76" s="55">
        <v>0</v>
      </c>
      <c r="BY76" s="55">
        <v>0</v>
      </c>
      <c r="BZ76" s="55">
        <v>0</v>
      </c>
      <c r="CA76" s="478">
        <f t="shared" si="15"/>
        <v>0</v>
      </c>
      <c r="CB76" s="55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0.89779303320000003</v>
      </c>
      <c r="CH76" s="55">
        <v>1.6734634546000002</v>
      </c>
      <c r="CI76" s="55">
        <v>1.3228067342000003</v>
      </c>
      <c r="CJ76" s="55">
        <v>1.7961571614000003</v>
      </c>
      <c r="CK76" s="55">
        <v>1.2413145989999996</v>
      </c>
      <c r="CL76" s="55">
        <v>1.3910566684000001</v>
      </c>
      <c r="CM76" s="161">
        <v>2.1658041454000005</v>
      </c>
      <c r="CN76" s="55">
        <v>1.4298043493999999</v>
      </c>
      <c r="CO76" s="577">
        <f t="shared" si="24"/>
        <v>0</v>
      </c>
      <c r="CP76" s="491">
        <f t="shared" si="25"/>
        <v>0</v>
      </c>
      <c r="CQ76" s="480">
        <f t="shared" si="26"/>
        <v>1.4298043493999999</v>
      </c>
      <c r="CR76" s="487"/>
      <c r="CX76" s="233"/>
      <c r="CY76" s="233"/>
      <c r="CZ76" s="233"/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  <c r="DN76" s="233"/>
      <c r="DO76" s="233"/>
    </row>
    <row r="77" spans="1:119" ht="20.100000000000001" customHeight="1" x14ac:dyDescent="0.25">
      <c r="A77" s="542"/>
      <c r="B77" s="469" t="s">
        <v>182</v>
      </c>
      <c r="C77" s="470" t="s">
        <v>184</v>
      </c>
      <c r="D77" s="485">
        <v>0</v>
      </c>
      <c r="E77" s="485">
        <v>0</v>
      </c>
      <c r="F77" s="485">
        <v>0</v>
      </c>
      <c r="G77" s="485">
        <v>0</v>
      </c>
      <c r="H77" s="485">
        <v>0</v>
      </c>
      <c r="I77" s="485">
        <v>0</v>
      </c>
      <c r="J77" s="485">
        <v>0</v>
      </c>
      <c r="K77" s="485">
        <v>0</v>
      </c>
      <c r="L77" s="485">
        <v>0</v>
      </c>
      <c r="M77" s="485">
        <v>0</v>
      </c>
      <c r="N77" s="485">
        <v>0</v>
      </c>
      <c r="O77" s="485">
        <v>0</v>
      </c>
      <c r="P77" s="487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11">
        <v>0</v>
      </c>
      <c r="AC77" s="487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513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490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478">
        <f t="shared" ref="BN77:BN79" si="27">SUM(BB77:BM77)</f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478">
        <f t="shared" si="15"/>
        <v>0</v>
      </c>
      <c r="CB77" s="55">
        <v>0</v>
      </c>
      <c r="CC77" s="55">
        <v>0</v>
      </c>
      <c r="CD77" s="55">
        <v>0</v>
      </c>
      <c r="CE77" s="55">
        <v>0</v>
      </c>
      <c r="CF77" s="55">
        <v>0</v>
      </c>
      <c r="CG77" s="55">
        <v>0.89779303320000015</v>
      </c>
      <c r="CH77" s="55">
        <v>1.7331760502</v>
      </c>
      <c r="CI77" s="55">
        <v>1.3228067341999998</v>
      </c>
      <c r="CJ77" s="55">
        <v>1.7961571613999996</v>
      </c>
      <c r="CK77" s="55">
        <v>1.3188103040000005</v>
      </c>
      <c r="CL77" s="55">
        <v>1.3910566683999999</v>
      </c>
      <c r="CM77" s="161">
        <v>2.1725110301999999</v>
      </c>
      <c r="CN77" s="55">
        <v>1.4298043493999997</v>
      </c>
      <c r="CO77" s="577">
        <f t="shared" si="24"/>
        <v>0</v>
      </c>
      <c r="CP77" s="491">
        <f t="shared" si="25"/>
        <v>0</v>
      </c>
      <c r="CQ77" s="480">
        <f t="shared" si="26"/>
        <v>1.4298043493999997</v>
      </c>
      <c r="CR77" s="487"/>
      <c r="CX77" s="233"/>
      <c r="CY77" s="233"/>
      <c r="CZ77" s="233"/>
      <c r="DA77" s="233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  <c r="DN77" s="233"/>
      <c r="DO77" s="233"/>
    </row>
    <row r="78" spans="1:119" ht="20.100000000000001" customHeight="1" x14ac:dyDescent="0.25">
      <c r="A78" s="542"/>
      <c r="B78" s="469" t="s">
        <v>185</v>
      </c>
      <c r="C78" s="470" t="s">
        <v>167</v>
      </c>
      <c r="D78" s="485">
        <v>0</v>
      </c>
      <c r="E78" s="485">
        <v>0</v>
      </c>
      <c r="F78" s="485">
        <v>0</v>
      </c>
      <c r="G78" s="485">
        <v>0</v>
      </c>
      <c r="H78" s="485">
        <v>0</v>
      </c>
      <c r="I78" s="485">
        <v>0</v>
      </c>
      <c r="J78" s="485">
        <v>0</v>
      </c>
      <c r="K78" s="485">
        <v>0</v>
      </c>
      <c r="L78" s="485">
        <v>0</v>
      </c>
      <c r="M78" s="485">
        <v>0</v>
      </c>
      <c r="N78" s="485">
        <v>0</v>
      </c>
      <c r="O78" s="485">
        <v>0</v>
      </c>
      <c r="P78" s="487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11">
        <v>0</v>
      </c>
      <c r="AC78" s="487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13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90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78">
        <f t="shared" si="27"/>
        <v>0</v>
      </c>
      <c r="BO78" s="55">
        <v>0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0</v>
      </c>
      <c r="BX78" s="55">
        <v>0</v>
      </c>
      <c r="BY78" s="55">
        <v>0</v>
      </c>
      <c r="BZ78" s="55">
        <v>0</v>
      </c>
      <c r="CA78" s="478">
        <f t="shared" si="15"/>
        <v>0</v>
      </c>
      <c r="CB78" s="55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0.17012779420000002</v>
      </c>
      <c r="CH78" s="55">
        <v>0.17547125400000002</v>
      </c>
      <c r="CI78" s="55">
        <v>6.8856564000000006E-3</v>
      </c>
      <c r="CJ78" s="55">
        <v>48.061217006600003</v>
      </c>
      <c r="CK78" s="55">
        <v>0.71892779419999997</v>
      </c>
      <c r="CL78" s="55">
        <v>0.58172779419999998</v>
      </c>
      <c r="CM78" s="161">
        <v>8.6802031763999992</v>
      </c>
      <c r="CN78" s="55">
        <v>0.32418741040000004</v>
      </c>
      <c r="CO78" s="577">
        <f t="shared" si="24"/>
        <v>0</v>
      </c>
      <c r="CP78" s="491">
        <f t="shared" si="25"/>
        <v>0</v>
      </c>
      <c r="CQ78" s="480">
        <f t="shared" si="26"/>
        <v>0.32418741040000004</v>
      </c>
      <c r="CR78" s="487"/>
      <c r="CX78" s="233"/>
      <c r="CY78" s="233"/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  <c r="DN78" s="233"/>
      <c r="DO78" s="233"/>
    </row>
    <row r="79" spans="1:119" ht="20.100000000000001" customHeight="1" x14ac:dyDescent="0.25">
      <c r="A79" s="542"/>
      <c r="B79" s="469" t="s">
        <v>207</v>
      </c>
      <c r="C79" s="470" t="s">
        <v>208</v>
      </c>
      <c r="D79" s="485">
        <v>0</v>
      </c>
      <c r="E79" s="485">
        <v>0</v>
      </c>
      <c r="F79" s="485">
        <v>0</v>
      </c>
      <c r="G79" s="485">
        <v>0</v>
      </c>
      <c r="H79" s="485">
        <v>0</v>
      </c>
      <c r="I79" s="485">
        <v>0</v>
      </c>
      <c r="J79" s="485">
        <v>0</v>
      </c>
      <c r="K79" s="485">
        <v>0</v>
      </c>
      <c r="L79" s="485">
        <v>0</v>
      </c>
      <c r="M79" s="485">
        <v>0</v>
      </c>
      <c r="N79" s="485">
        <v>0</v>
      </c>
      <c r="O79" s="485">
        <v>0</v>
      </c>
      <c r="P79" s="487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11">
        <v>0</v>
      </c>
      <c r="AC79" s="487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13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490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478">
        <f t="shared" si="27"/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0</v>
      </c>
      <c r="BX79" s="55">
        <v>0</v>
      </c>
      <c r="BY79" s="55">
        <v>0</v>
      </c>
      <c r="BZ79" s="55">
        <v>0</v>
      </c>
      <c r="CA79" s="478">
        <f t="shared" si="15"/>
        <v>0</v>
      </c>
      <c r="CB79" s="55">
        <v>0</v>
      </c>
      <c r="CC79" s="55">
        <v>0</v>
      </c>
      <c r="CD79" s="55">
        <v>0</v>
      </c>
      <c r="CE79" s="55">
        <v>0</v>
      </c>
      <c r="CF79" s="55">
        <v>0</v>
      </c>
      <c r="CG79" s="55">
        <v>0</v>
      </c>
      <c r="CH79" s="55">
        <v>0</v>
      </c>
      <c r="CI79" s="55">
        <v>0</v>
      </c>
      <c r="CJ79" s="55">
        <v>0</v>
      </c>
      <c r="CK79" s="55">
        <v>0</v>
      </c>
      <c r="CL79" s="55">
        <v>0</v>
      </c>
      <c r="CM79" s="161">
        <v>0</v>
      </c>
      <c r="CN79" s="55">
        <v>6.8599999999999998E-4</v>
      </c>
      <c r="CO79" s="577">
        <f t="shared" si="24"/>
        <v>0</v>
      </c>
      <c r="CP79" s="491">
        <f t="shared" si="25"/>
        <v>0</v>
      </c>
      <c r="CQ79" s="480">
        <v>0</v>
      </c>
      <c r="CR79" s="487"/>
      <c r="CX79" s="233"/>
      <c r="CY79" s="233"/>
      <c r="CZ79" s="233"/>
      <c r="DA79" s="233"/>
      <c r="DB79" s="233"/>
      <c r="DC79" s="233"/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  <c r="DN79" s="233"/>
      <c r="DO79" s="233"/>
    </row>
    <row r="80" spans="1:119" ht="20.100000000000001" customHeight="1" x14ac:dyDescent="0.25">
      <c r="A80" s="542"/>
      <c r="B80" s="469" t="s">
        <v>149</v>
      </c>
      <c r="C80" s="470" t="s">
        <v>156</v>
      </c>
      <c r="D80" s="485">
        <v>0</v>
      </c>
      <c r="E80" s="485">
        <v>0</v>
      </c>
      <c r="F80" s="485">
        <v>0</v>
      </c>
      <c r="G80" s="485">
        <v>0</v>
      </c>
      <c r="H80" s="485">
        <v>0</v>
      </c>
      <c r="I80" s="485">
        <v>0</v>
      </c>
      <c r="J80" s="485">
        <v>0</v>
      </c>
      <c r="K80" s="485">
        <v>0</v>
      </c>
      <c r="L80" s="485">
        <v>0</v>
      </c>
      <c r="M80" s="485">
        <v>0</v>
      </c>
      <c r="N80" s="485">
        <v>0</v>
      </c>
      <c r="O80" s="485">
        <v>0</v>
      </c>
      <c r="P80" s="487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11">
        <v>0</v>
      </c>
      <c r="AC80" s="487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513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90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0</v>
      </c>
      <c r="BK80" s="55">
        <v>0</v>
      </c>
      <c r="BL80" s="55">
        <v>0</v>
      </c>
      <c r="BM80" s="55">
        <v>0</v>
      </c>
      <c r="BN80" s="478">
        <f>SUM(BB80:BM80)</f>
        <v>0</v>
      </c>
      <c r="BO80" s="55">
        <v>0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0</v>
      </c>
      <c r="BX80" s="55">
        <v>0</v>
      </c>
      <c r="BY80" s="55">
        <v>0</v>
      </c>
      <c r="BZ80" s="55">
        <v>1.1209692074000002</v>
      </c>
      <c r="CA80" s="478">
        <f t="shared" si="15"/>
        <v>1.1209692074000002</v>
      </c>
      <c r="CB80" s="55">
        <v>7.3422237000000015E-2</v>
      </c>
      <c r="CC80" s="55">
        <v>3.87093336E-2</v>
      </c>
      <c r="CD80" s="55">
        <v>0.10262594300000001</v>
      </c>
      <c r="CE80" s="55">
        <v>8.8706179799999993E-2</v>
      </c>
      <c r="CF80" s="55">
        <v>1.7844506399999998E-2</v>
      </c>
      <c r="CG80" s="55">
        <v>5.1212301000000009E-2</v>
      </c>
      <c r="CH80" s="55">
        <v>3.2928754599999999E-2</v>
      </c>
      <c r="CI80" s="55">
        <v>1.37082694E-2</v>
      </c>
      <c r="CJ80" s="55">
        <v>2.3352125999999999E-3</v>
      </c>
      <c r="CK80" s="55">
        <v>2.8764940400000005E-2</v>
      </c>
      <c r="CL80" s="55">
        <v>0.26839482459999997</v>
      </c>
      <c r="CM80" s="161">
        <v>0.11541071920000001</v>
      </c>
      <c r="CN80" s="55">
        <v>0</v>
      </c>
      <c r="CO80" s="577">
        <f t="shared" si="24"/>
        <v>0</v>
      </c>
      <c r="CP80" s="491">
        <f t="shared" si="25"/>
        <v>7.3422237000000015E-2</v>
      </c>
      <c r="CQ80" s="480">
        <f>SUM($CN80:$CN80)</f>
        <v>0</v>
      </c>
      <c r="CR80" s="487">
        <f t="shared" si="14"/>
        <v>-100</v>
      </c>
      <c r="CX80" s="233"/>
      <c r="CY80" s="233"/>
      <c r="CZ80" s="233"/>
      <c r="DA80" s="233"/>
      <c r="DB80" s="233"/>
      <c r="DC80" s="233"/>
      <c r="DD80" s="233"/>
      <c r="DE80" s="233"/>
      <c r="DF80" s="233"/>
      <c r="DG80" s="233"/>
      <c r="DH80" s="233"/>
      <c r="DI80" s="233"/>
      <c r="DJ80" s="233"/>
      <c r="DK80" s="233"/>
      <c r="DL80" s="233"/>
      <c r="DM80" s="233"/>
      <c r="DN80" s="233"/>
      <c r="DO80" s="233"/>
    </row>
    <row r="81" spans="1:3397" ht="20.100000000000001" customHeight="1" x14ac:dyDescent="0.25">
      <c r="A81" s="542"/>
      <c r="B81" s="469" t="s">
        <v>188</v>
      </c>
      <c r="C81" s="470" t="s">
        <v>189</v>
      </c>
      <c r="D81" s="485">
        <v>0</v>
      </c>
      <c r="E81" s="485">
        <v>0</v>
      </c>
      <c r="F81" s="485">
        <v>0</v>
      </c>
      <c r="G81" s="485">
        <v>0</v>
      </c>
      <c r="H81" s="485">
        <v>0</v>
      </c>
      <c r="I81" s="485">
        <v>0</v>
      </c>
      <c r="J81" s="485">
        <v>0</v>
      </c>
      <c r="K81" s="485">
        <v>0</v>
      </c>
      <c r="L81" s="485">
        <v>0</v>
      </c>
      <c r="M81" s="485">
        <v>0</v>
      </c>
      <c r="N81" s="485">
        <v>0</v>
      </c>
      <c r="O81" s="485">
        <v>0</v>
      </c>
      <c r="P81" s="487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11">
        <v>0</v>
      </c>
      <c r="AC81" s="487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13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90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8">
        <f>SUM(BB81:BM81)</f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0</v>
      </c>
      <c r="BX81" s="55">
        <v>0</v>
      </c>
      <c r="BY81" s="55">
        <v>0</v>
      </c>
      <c r="BZ81" s="55">
        <v>0</v>
      </c>
      <c r="CA81" s="478">
        <f t="shared" si="15"/>
        <v>0</v>
      </c>
      <c r="CB81" s="55">
        <v>0</v>
      </c>
      <c r="CC81" s="55">
        <v>0</v>
      </c>
      <c r="CD81" s="55">
        <v>0</v>
      </c>
      <c r="CE81" s="55">
        <v>0</v>
      </c>
      <c r="CF81" s="55">
        <v>0</v>
      </c>
      <c r="CG81" s="55">
        <v>0</v>
      </c>
      <c r="CH81" s="55">
        <v>5.9712595600000001E-2</v>
      </c>
      <c r="CI81" s="55">
        <v>0</v>
      </c>
      <c r="CJ81" s="55">
        <v>0</v>
      </c>
      <c r="CK81" s="55">
        <v>7.7495704999999998E-2</v>
      </c>
      <c r="CL81" s="55">
        <v>0</v>
      </c>
      <c r="CM81" s="161">
        <v>6.7068848E-3</v>
      </c>
      <c r="CN81" s="55">
        <v>0</v>
      </c>
      <c r="CO81" s="577">
        <f t="shared" si="24"/>
        <v>0</v>
      </c>
      <c r="CP81" s="491">
        <f t="shared" si="25"/>
        <v>0</v>
      </c>
      <c r="CQ81" s="480">
        <f>SUM($CN81:$CN81)</f>
        <v>0</v>
      </c>
      <c r="CR81" s="487"/>
      <c r="CX81" s="233"/>
      <c r="CY81" s="233"/>
      <c r="CZ81" s="233"/>
      <c r="DA81" s="233"/>
      <c r="DB81" s="233"/>
      <c r="DC81" s="233"/>
      <c r="DD81" s="233"/>
      <c r="DE81" s="233"/>
      <c r="DF81" s="233"/>
      <c r="DG81" s="233"/>
      <c r="DH81" s="233"/>
      <c r="DI81" s="233"/>
      <c r="DJ81" s="233"/>
      <c r="DK81" s="233"/>
      <c r="DL81" s="233"/>
      <c r="DM81" s="233"/>
      <c r="DN81" s="233"/>
      <c r="DO81" s="233"/>
    </row>
    <row r="82" spans="1:3397" ht="20.100000000000001" customHeight="1" thickBot="1" x14ac:dyDescent="0.3">
      <c r="A82" s="542"/>
      <c r="B82" s="469" t="s">
        <v>152</v>
      </c>
      <c r="C82" s="470" t="s">
        <v>157</v>
      </c>
      <c r="D82" s="485">
        <v>0</v>
      </c>
      <c r="E82" s="485">
        <v>0</v>
      </c>
      <c r="F82" s="485">
        <v>0</v>
      </c>
      <c r="G82" s="485">
        <v>0</v>
      </c>
      <c r="H82" s="485">
        <v>0</v>
      </c>
      <c r="I82" s="485">
        <v>0</v>
      </c>
      <c r="J82" s="485">
        <v>0</v>
      </c>
      <c r="K82" s="485">
        <v>0</v>
      </c>
      <c r="L82" s="485">
        <v>0</v>
      </c>
      <c r="M82" s="485">
        <v>0</v>
      </c>
      <c r="N82" s="485">
        <v>0</v>
      </c>
      <c r="O82" s="485">
        <v>0</v>
      </c>
      <c r="P82" s="487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11">
        <v>0</v>
      </c>
      <c r="AC82" s="487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13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90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8">
        <f>SUM(BB82:BM82)</f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  <c r="BY82" s="55">
        <v>0</v>
      </c>
      <c r="BZ82" s="55">
        <v>1.8290230783999999</v>
      </c>
      <c r="CA82" s="562">
        <f t="shared" si="15"/>
        <v>1.8290230783999999</v>
      </c>
      <c r="CB82" s="55">
        <v>0.57605011520000005</v>
      </c>
      <c r="CC82" s="55">
        <v>0.54140690939999991</v>
      </c>
      <c r="CD82" s="55">
        <v>0.48607799099999993</v>
      </c>
      <c r="CE82" s="55">
        <v>0.43117048240000017</v>
      </c>
      <c r="CF82" s="496">
        <v>1.1162819751999999</v>
      </c>
      <c r="CG82" s="55">
        <v>0.30460526599999999</v>
      </c>
      <c r="CH82" s="55">
        <v>2.1787264645999995</v>
      </c>
      <c r="CI82" s="55">
        <v>0.40180357700000002</v>
      </c>
      <c r="CJ82" s="55">
        <v>0.45890409040000008</v>
      </c>
      <c r="CK82" s="55">
        <v>1.4121535008000001</v>
      </c>
      <c r="CL82" s="55">
        <v>0.47031720960000029</v>
      </c>
      <c r="CM82" s="161">
        <v>0.51004971220000017</v>
      </c>
      <c r="CN82" s="55">
        <v>0.73377509800000007</v>
      </c>
      <c r="CO82" s="577">
        <f t="shared" si="24"/>
        <v>0</v>
      </c>
      <c r="CP82" s="491">
        <f t="shared" si="25"/>
        <v>0.57605011520000005</v>
      </c>
      <c r="CQ82" s="480">
        <f>SUM($CN82:$CN82)</f>
        <v>0.73377509800000007</v>
      </c>
      <c r="CR82" s="487">
        <f t="shared" si="14"/>
        <v>27.380427264603391</v>
      </c>
      <c r="CX82" s="233"/>
      <c r="CY82" s="233"/>
      <c r="CZ82" s="233"/>
      <c r="DA82" s="233"/>
      <c r="DB82" s="233"/>
      <c r="DC82" s="233"/>
      <c r="DD82" s="233"/>
      <c r="DE82" s="233"/>
      <c r="DF82" s="233"/>
      <c r="DG82" s="233"/>
      <c r="DH82" s="233"/>
      <c r="DI82" s="233"/>
      <c r="DJ82" s="233"/>
      <c r="DK82" s="233"/>
      <c r="DL82" s="233"/>
      <c r="DM82" s="233"/>
      <c r="DN82" s="233"/>
      <c r="DO82" s="233"/>
    </row>
    <row r="83" spans="1:3397" ht="20.100000000000001" customHeight="1" x14ac:dyDescent="0.3">
      <c r="A83" s="542"/>
      <c r="B83" s="515" t="s">
        <v>57</v>
      </c>
      <c r="C83" s="516"/>
      <c r="D83" s="517"/>
      <c r="E83" s="510"/>
      <c r="F83" s="510"/>
      <c r="G83" s="510"/>
      <c r="H83" s="510"/>
      <c r="I83" s="510"/>
      <c r="J83" s="510"/>
      <c r="K83" s="510"/>
      <c r="L83" s="510"/>
      <c r="M83" s="510"/>
      <c r="N83" s="510"/>
      <c r="O83" s="510"/>
      <c r="P83" s="502"/>
      <c r="Q83" s="488"/>
      <c r="R83" s="488"/>
      <c r="S83" s="488"/>
      <c r="T83" s="488"/>
      <c r="U83" s="488"/>
      <c r="V83" s="488"/>
      <c r="W83" s="488"/>
      <c r="X83" s="488"/>
      <c r="Y83" s="488"/>
      <c r="Z83" s="488"/>
      <c r="AA83" s="488"/>
      <c r="AB83" s="488"/>
      <c r="AC83" s="502"/>
      <c r="AD83" s="488"/>
      <c r="AE83" s="488"/>
      <c r="AF83" s="488"/>
      <c r="AG83" s="488"/>
      <c r="AH83" s="488"/>
      <c r="AI83" s="488"/>
      <c r="AJ83" s="488"/>
      <c r="AK83" s="488"/>
      <c r="AL83" s="488"/>
      <c r="AM83" s="488"/>
      <c r="AN83" s="488"/>
      <c r="AO83" s="488"/>
      <c r="AP83" s="489"/>
      <c r="AQ83" s="488"/>
      <c r="AR83" s="488"/>
      <c r="AS83" s="488"/>
      <c r="AT83" s="488"/>
      <c r="AU83" s="488"/>
      <c r="AV83" s="488"/>
      <c r="AW83" s="488"/>
      <c r="AX83" s="488"/>
      <c r="AY83" s="488"/>
      <c r="AZ83" s="488"/>
      <c r="BA83" s="488"/>
      <c r="BB83" s="489"/>
      <c r="BC83" s="488"/>
      <c r="BD83" s="488"/>
      <c r="BE83" s="488"/>
      <c r="BF83" s="488"/>
      <c r="BG83" s="488"/>
      <c r="BH83" s="488"/>
      <c r="BI83" s="488"/>
      <c r="BJ83" s="488"/>
      <c r="BK83" s="488"/>
      <c r="BL83" s="488"/>
      <c r="BM83" s="488"/>
      <c r="BN83" s="518"/>
      <c r="BO83" s="488"/>
      <c r="BP83" s="488"/>
      <c r="BQ83" s="488"/>
      <c r="BR83" s="488"/>
      <c r="BS83" s="488"/>
      <c r="BT83" s="488"/>
      <c r="BU83" s="488"/>
      <c r="BV83" s="488"/>
      <c r="BW83" s="488"/>
      <c r="BX83" s="488"/>
      <c r="BY83" s="488"/>
      <c r="BZ83" s="488"/>
      <c r="CA83" s="478"/>
      <c r="CB83" s="488"/>
      <c r="CC83" s="488"/>
      <c r="CD83" s="488"/>
      <c r="CE83" s="488"/>
      <c r="CF83" s="55"/>
      <c r="CG83" s="488"/>
      <c r="CH83" s="488"/>
      <c r="CI83" s="488"/>
      <c r="CJ83" s="488"/>
      <c r="CK83" s="488"/>
      <c r="CL83" s="488"/>
      <c r="CM83" s="160"/>
      <c r="CN83" s="488"/>
      <c r="CO83" s="489"/>
      <c r="CP83" s="503"/>
      <c r="CQ83" s="505"/>
      <c r="CR83" s="518"/>
      <c r="CX83" s="233"/>
      <c r="CY83" s="233"/>
      <c r="CZ83" s="233"/>
      <c r="DA83" s="233"/>
      <c r="DB83" s="233"/>
      <c r="DC83" s="233"/>
      <c r="DD83" s="233"/>
      <c r="DE83" s="233"/>
      <c r="DF83" s="233"/>
      <c r="DG83" s="233"/>
      <c r="DH83" s="233"/>
      <c r="DI83" s="233"/>
      <c r="DJ83" s="233"/>
      <c r="DK83" s="233"/>
      <c r="DL83" s="233"/>
      <c r="DM83" s="233"/>
      <c r="DN83" s="233"/>
      <c r="DO83" s="233"/>
    </row>
    <row r="84" spans="1:3397" ht="22.5" customHeight="1" thickBot="1" x14ac:dyDescent="0.3">
      <c r="A84" s="542"/>
      <c r="B84" s="652" t="s">
        <v>49</v>
      </c>
      <c r="C84" s="653"/>
      <c r="D84" s="506">
        <v>0</v>
      </c>
      <c r="E84" s="506">
        <v>0</v>
      </c>
      <c r="F84" s="506">
        <v>0</v>
      </c>
      <c r="G84" s="506">
        <v>0</v>
      </c>
      <c r="H84" s="506">
        <v>0</v>
      </c>
      <c r="I84" s="506">
        <v>0</v>
      </c>
      <c r="J84" s="506">
        <v>0</v>
      </c>
      <c r="K84" s="506">
        <v>0</v>
      </c>
      <c r="L84" s="506">
        <v>0</v>
      </c>
      <c r="M84" s="506">
        <v>0</v>
      </c>
      <c r="N84" s="506">
        <v>0</v>
      </c>
      <c r="O84" s="506">
        <v>0</v>
      </c>
      <c r="P84" s="507">
        <v>0</v>
      </c>
      <c r="Q84" s="506">
        <v>0</v>
      </c>
      <c r="R84" s="506">
        <v>0</v>
      </c>
      <c r="S84" s="506">
        <v>0</v>
      </c>
      <c r="T84" s="506">
        <v>0</v>
      </c>
      <c r="U84" s="506">
        <v>0</v>
      </c>
      <c r="V84" s="506">
        <v>0</v>
      </c>
      <c r="W84" s="506">
        <v>0</v>
      </c>
      <c r="X84" s="506">
        <v>0</v>
      </c>
      <c r="Y84" s="506">
        <v>0</v>
      </c>
      <c r="Z84" s="506">
        <v>0</v>
      </c>
      <c r="AA84" s="506">
        <v>0</v>
      </c>
      <c r="AB84" s="519">
        <v>0.48719499999999999</v>
      </c>
      <c r="AC84" s="520">
        <v>0.48719499999999999</v>
      </c>
      <c r="AD84" s="491">
        <v>0</v>
      </c>
      <c r="AE84" s="491">
        <v>34.660693999999999</v>
      </c>
      <c r="AF84" s="491">
        <v>0</v>
      </c>
      <c r="AG84" s="491">
        <v>0</v>
      </c>
      <c r="AH84" s="491">
        <v>0</v>
      </c>
      <c r="AI84" s="491">
        <v>0</v>
      </c>
      <c r="AJ84" s="491">
        <v>0</v>
      </c>
      <c r="AK84" s="491">
        <v>0</v>
      </c>
      <c r="AL84" s="491">
        <v>0</v>
      </c>
      <c r="AM84" s="491">
        <v>0</v>
      </c>
      <c r="AN84" s="491">
        <v>0</v>
      </c>
      <c r="AO84" s="491">
        <v>0</v>
      </c>
      <c r="AP84" s="508">
        <v>0</v>
      </c>
      <c r="AQ84" s="506">
        <v>0</v>
      </c>
      <c r="AR84" s="506">
        <v>0</v>
      </c>
      <c r="AS84" s="506">
        <v>0</v>
      </c>
      <c r="AT84" s="506">
        <v>0</v>
      </c>
      <c r="AU84" s="506">
        <v>0</v>
      </c>
      <c r="AV84" s="506">
        <v>0</v>
      </c>
      <c r="AW84" s="506">
        <v>0</v>
      </c>
      <c r="AX84" s="506">
        <v>0</v>
      </c>
      <c r="AY84" s="506">
        <v>0</v>
      </c>
      <c r="AZ84" s="506">
        <v>0</v>
      </c>
      <c r="BA84" s="506">
        <v>0</v>
      </c>
      <c r="BB84" s="508">
        <v>0</v>
      </c>
      <c r="BC84" s="506">
        <v>0</v>
      </c>
      <c r="BD84" s="506">
        <v>0</v>
      </c>
      <c r="BE84" s="506">
        <v>0</v>
      </c>
      <c r="BF84" s="506">
        <v>0</v>
      </c>
      <c r="BG84" s="506">
        <v>0</v>
      </c>
      <c r="BH84" s="506">
        <v>0</v>
      </c>
      <c r="BI84" s="506">
        <v>0</v>
      </c>
      <c r="BJ84" s="506">
        <v>0</v>
      </c>
      <c r="BK84" s="506">
        <v>0</v>
      </c>
      <c r="BL84" s="506">
        <v>0</v>
      </c>
      <c r="BM84" s="506">
        <v>0</v>
      </c>
      <c r="BN84" s="507">
        <f>SUM(BB84:BM84)</f>
        <v>0</v>
      </c>
      <c r="BO84" s="506">
        <v>0</v>
      </c>
      <c r="BP84" s="506">
        <v>0</v>
      </c>
      <c r="BQ84" s="506">
        <v>0</v>
      </c>
      <c r="BR84" s="506">
        <v>0</v>
      </c>
      <c r="BS84" s="506">
        <v>0</v>
      </c>
      <c r="BT84" s="506">
        <v>0</v>
      </c>
      <c r="BU84" s="506">
        <v>0</v>
      </c>
      <c r="BV84" s="506">
        <v>0</v>
      </c>
      <c r="BW84" s="506">
        <v>0</v>
      </c>
      <c r="BX84" s="506">
        <v>0</v>
      </c>
      <c r="BY84" s="506">
        <v>0</v>
      </c>
      <c r="BZ84" s="506">
        <v>0</v>
      </c>
      <c r="CA84" s="478">
        <f t="shared" ref="CA84:CA149" si="28">SUM(BO84:BZ84)</f>
        <v>0</v>
      </c>
      <c r="CB84" s="506">
        <f>+CB85</f>
        <v>0</v>
      </c>
      <c r="CC84" s="506">
        <f>+CC85</f>
        <v>0</v>
      </c>
      <c r="CD84" s="506">
        <f t="shared" ref="CD84:CJ84" si="29">+CD85</f>
        <v>0</v>
      </c>
      <c r="CE84" s="506">
        <f t="shared" si="29"/>
        <v>0</v>
      </c>
      <c r="CF84" s="506">
        <f t="shared" si="29"/>
        <v>0</v>
      </c>
      <c r="CG84" s="506">
        <f t="shared" si="29"/>
        <v>0</v>
      </c>
      <c r="CH84" s="506">
        <f t="shared" si="29"/>
        <v>0</v>
      </c>
      <c r="CI84" s="506">
        <f t="shared" si="29"/>
        <v>0</v>
      </c>
      <c r="CJ84" s="506">
        <f t="shared" si="29"/>
        <v>0</v>
      </c>
      <c r="CK84" s="550">
        <f>+CK85</f>
        <v>0</v>
      </c>
      <c r="CL84" s="550">
        <f>+CL85</f>
        <v>0</v>
      </c>
      <c r="CM84" s="521">
        <f>+CM85</f>
        <v>0</v>
      </c>
      <c r="CN84" s="521">
        <f>+CN85</f>
        <v>0</v>
      </c>
      <c r="CO84" s="508">
        <f>SUM($BO84:$BO84)</f>
        <v>0</v>
      </c>
      <c r="CP84" s="506">
        <f>SUM($CB84:$CB84)</f>
        <v>0</v>
      </c>
      <c r="CQ84" s="509">
        <f>SUM($CN84:$CN84)</f>
        <v>0</v>
      </c>
      <c r="CR84" s="507"/>
      <c r="CX84" s="233"/>
      <c r="CY84" s="233"/>
      <c r="CZ84" s="233"/>
      <c r="DA84" s="233"/>
      <c r="DB84" s="233"/>
      <c r="DC84" s="233"/>
      <c r="DD84" s="233"/>
      <c r="DE84" s="233"/>
      <c r="DF84" s="233"/>
      <c r="DG84" s="233"/>
      <c r="DH84" s="233"/>
      <c r="DI84" s="233"/>
      <c r="DJ84" s="233"/>
      <c r="DK84" s="233"/>
      <c r="DL84" s="233"/>
      <c r="DM84" s="233"/>
      <c r="DN84" s="233"/>
      <c r="DO84" s="233"/>
    </row>
    <row r="85" spans="1:3397" ht="20.100000000000001" customHeight="1" thickBot="1" x14ac:dyDescent="0.3">
      <c r="A85" s="542"/>
      <c r="B85" s="522" t="s">
        <v>15</v>
      </c>
      <c r="C85" s="523" t="s">
        <v>16</v>
      </c>
      <c r="D85" s="524">
        <v>0</v>
      </c>
      <c r="E85" s="525">
        <v>0</v>
      </c>
      <c r="F85" s="525">
        <v>0</v>
      </c>
      <c r="G85" s="525">
        <v>0</v>
      </c>
      <c r="H85" s="525">
        <v>0</v>
      </c>
      <c r="I85" s="525">
        <v>0</v>
      </c>
      <c r="J85" s="525">
        <v>0</v>
      </c>
      <c r="K85" s="525">
        <v>0</v>
      </c>
      <c r="L85" s="525">
        <v>0</v>
      </c>
      <c r="M85" s="525">
        <v>0</v>
      </c>
      <c r="N85" s="525">
        <v>0</v>
      </c>
      <c r="O85" s="525">
        <v>0</v>
      </c>
      <c r="P85" s="487">
        <v>0</v>
      </c>
      <c r="Q85" s="525">
        <v>0</v>
      </c>
      <c r="R85" s="525">
        <v>0</v>
      </c>
      <c r="S85" s="525">
        <v>0</v>
      </c>
      <c r="T85" s="525">
        <v>0</v>
      </c>
      <c r="U85" s="525">
        <v>0</v>
      </c>
      <c r="V85" s="525">
        <v>0</v>
      </c>
      <c r="W85" s="525">
        <v>0</v>
      </c>
      <c r="X85" s="525">
        <v>0</v>
      </c>
      <c r="Y85" s="525">
        <v>0</v>
      </c>
      <c r="Z85" s="525">
        <v>0</v>
      </c>
      <c r="AA85" s="525">
        <v>0</v>
      </c>
      <c r="AB85" s="526">
        <v>0.48719499999999999</v>
      </c>
      <c r="AC85" s="527">
        <v>0.48719499999999999</v>
      </c>
      <c r="AD85" s="525">
        <v>0</v>
      </c>
      <c r="AE85" s="525">
        <v>34.660693999999999</v>
      </c>
      <c r="AF85" s="525">
        <v>0</v>
      </c>
      <c r="AG85" s="525">
        <v>0</v>
      </c>
      <c r="AH85" s="525">
        <v>0</v>
      </c>
      <c r="AI85" s="525">
        <v>0</v>
      </c>
      <c r="AJ85" s="525">
        <v>0</v>
      </c>
      <c r="AK85" s="525">
        <v>0</v>
      </c>
      <c r="AL85" s="525">
        <v>0</v>
      </c>
      <c r="AM85" s="525">
        <v>0</v>
      </c>
      <c r="AN85" s="525">
        <v>0</v>
      </c>
      <c r="AO85" s="525">
        <v>0</v>
      </c>
      <c r="AP85" s="490">
        <v>0</v>
      </c>
      <c r="AQ85" s="55">
        <v>0</v>
      </c>
      <c r="AR85" s="55">
        <v>0</v>
      </c>
      <c r="AS85" s="55">
        <v>0</v>
      </c>
      <c r="AT85" s="55">
        <v>0</v>
      </c>
      <c r="AU85" s="55">
        <v>0</v>
      </c>
      <c r="AV85" s="55">
        <v>0</v>
      </c>
      <c r="AW85" s="55">
        <v>0</v>
      </c>
      <c r="AX85" s="55">
        <v>0</v>
      </c>
      <c r="AY85" s="55">
        <v>0</v>
      </c>
      <c r="AZ85" s="55">
        <v>0</v>
      </c>
      <c r="BA85" s="55">
        <v>0</v>
      </c>
      <c r="BB85" s="490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55">
        <v>0</v>
      </c>
      <c r="BN85" s="478">
        <f>SUM(BB85:BM85)</f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535">
        <f t="shared" si="28"/>
        <v>0</v>
      </c>
      <c r="CB85" s="55">
        <v>0</v>
      </c>
      <c r="CC85" s="55">
        <v>0</v>
      </c>
      <c r="CD85" s="55">
        <v>0</v>
      </c>
      <c r="CE85" s="55">
        <v>0</v>
      </c>
      <c r="CF85" s="525">
        <v>0</v>
      </c>
      <c r="CG85" s="525">
        <v>0</v>
      </c>
      <c r="CH85" s="525">
        <v>0</v>
      </c>
      <c r="CI85" s="544">
        <v>0</v>
      </c>
      <c r="CJ85" s="546">
        <v>0</v>
      </c>
      <c r="CK85" s="546">
        <v>0</v>
      </c>
      <c r="CL85" s="546">
        <v>0</v>
      </c>
      <c r="CM85" s="545">
        <v>0</v>
      </c>
      <c r="CN85" s="546">
        <v>0</v>
      </c>
      <c r="CO85" s="489">
        <f>SUM($BO85:$BO85)</f>
        <v>0</v>
      </c>
      <c r="CP85" s="491">
        <f>SUM($CB85:$CB85)</f>
        <v>0</v>
      </c>
      <c r="CQ85" s="480">
        <f>SUM($CN85:$CN85)</f>
        <v>0</v>
      </c>
      <c r="CR85" s="518"/>
      <c r="CX85" s="233"/>
      <c r="CY85" s="233"/>
      <c r="CZ85" s="233"/>
      <c r="DA85" s="233"/>
      <c r="DB85" s="233"/>
      <c r="DC85" s="233"/>
      <c r="DD85" s="233"/>
      <c r="DE85" s="233"/>
      <c r="DF85" s="233"/>
      <c r="DG85" s="233"/>
      <c r="DH85" s="233"/>
      <c r="DI85" s="233"/>
      <c r="DJ85" s="233"/>
      <c r="DK85" s="233"/>
      <c r="DL85" s="233"/>
      <c r="DM85" s="233"/>
      <c r="DN85" s="233"/>
      <c r="DO85" s="233"/>
    </row>
    <row r="86" spans="1:3397" ht="18.75" customHeight="1" x14ac:dyDescent="0.3">
      <c r="A86" s="542"/>
      <c r="B86" s="497" t="s">
        <v>51</v>
      </c>
      <c r="C86" s="528"/>
      <c r="D86" s="517"/>
      <c r="E86" s="510"/>
      <c r="F86" s="510"/>
      <c r="G86" s="510"/>
      <c r="H86" s="510"/>
      <c r="I86" s="510"/>
      <c r="J86" s="510"/>
      <c r="K86" s="510"/>
      <c r="L86" s="510"/>
      <c r="M86" s="510"/>
      <c r="N86" s="510"/>
      <c r="O86" s="529"/>
      <c r="P86" s="505"/>
      <c r="Q86" s="488"/>
      <c r="R86" s="488"/>
      <c r="S86" s="488"/>
      <c r="T86" s="488"/>
      <c r="U86" s="488"/>
      <c r="V86" s="488"/>
      <c r="W86" s="488"/>
      <c r="X86" s="488"/>
      <c r="Y86" s="488"/>
      <c r="Z86" s="488"/>
      <c r="AA86" s="488"/>
      <c r="AB86" s="488"/>
      <c r="AC86" s="487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489"/>
      <c r="AQ86" s="488"/>
      <c r="AR86" s="488"/>
      <c r="AS86" s="488"/>
      <c r="AT86" s="488"/>
      <c r="AU86" s="488"/>
      <c r="AV86" s="488"/>
      <c r="AW86" s="488"/>
      <c r="AX86" s="488"/>
      <c r="AY86" s="488"/>
      <c r="AZ86" s="488"/>
      <c r="BA86" s="488"/>
      <c r="BB86" s="489"/>
      <c r="BC86" s="488"/>
      <c r="BD86" s="488"/>
      <c r="BE86" s="488"/>
      <c r="BF86" s="488"/>
      <c r="BG86" s="488"/>
      <c r="BH86" s="488"/>
      <c r="BI86" s="488"/>
      <c r="BJ86" s="488"/>
      <c r="BK86" s="488"/>
      <c r="BL86" s="488"/>
      <c r="BM86" s="488"/>
      <c r="BN86" s="518"/>
      <c r="BO86" s="488"/>
      <c r="BP86" s="488"/>
      <c r="BQ86" s="488"/>
      <c r="BR86" s="488"/>
      <c r="BS86" s="488"/>
      <c r="BT86" s="488"/>
      <c r="BU86" s="488"/>
      <c r="BV86" s="488"/>
      <c r="BW86" s="488"/>
      <c r="BX86" s="488"/>
      <c r="BY86" s="488"/>
      <c r="BZ86" s="488"/>
      <c r="CA86" s="478"/>
      <c r="CB86" s="488"/>
      <c r="CC86" s="488"/>
      <c r="CD86" s="488"/>
      <c r="CE86" s="488"/>
      <c r="CF86" s="55"/>
      <c r="CG86" s="488"/>
      <c r="CH86" s="488"/>
      <c r="CI86" s="488"/>
      <c r="CJ86" s="488"/>
      <c r="CK86" s="488"/>
      <c r="CL86" s="488"/>
      <c r="CM86" s="160"/>
      <c r="CN86" s="488"/>
      <c r="CO86" s="489"/>
      <c r="CP86" s="503"/>
      <c r="CQ86" s="505"/>
      <c r="CR86" s="518"/>
      <c r="CX86" s="233"/>
      <c r="CY86" s="233"/>
      <c r="CZ86" s="233"/>
      <c r="DA86" s="233"/>
      <c r="DB86" s="233"/>
      <c r="DC86" s="233"/>
      <c r="DD86" s="233"/>
      <c r="DE86" s="233"/>
      <c r="DF86" s="233"/>
      <c r="DG86" s="233"/>
      <c r="DH86" s="233"/>
      <c r="DI86" s="233"/>
      <c r="DJ86" s="233"/>
      <c r="DK86" s="233"/>
      <c r="DL86" s="233"/>
      <c r="DM86" s="233"/>
      <c r="DN86" s="233"/>
      <c r="DO86" s="233"/>
    </row>
    <row r="87" spans="1:3397" ht="19.5" customHeight="1" thickBot="1" x14ac:dyDescent="0.35">
      <c r="A87" s="542"/>
      <c r="B87" s="619" t="s">
        <v>49</v>
      </c>
      <c r="C87" s="620"/>
      <c r="D87" s="508">
        <v>637.19348155364889</v>
      </c>
      <c r="E87" s="506">
        <v>292.53931925319586</v>
      </c>
      <c r="F87" s="506">
        <v>238.77799200829034</v>
      </c>
      <c r="G87" s="506">
        <v>184.32154472652402</v>
      </c>
      <c r="H87" s="506">
        <v>311.4505755027331</v>
      </c>
      <c r="I87" s="506">
        <v>138.74423144100439</v>
      </c>
      <c r="J87" s="506">
        <v>39.478034134901002</v>
      </c>
      <c r="K87" s="506">
        <v>53.879962746173703</v>
      </c>
      <c r="L87" s="506">
        <v>39.221368999593302</v>
      </c>
      <c r="M87" s="506">
        <v>18.417000000000002</v>
      </c>
      <c r="N87" s="506">
        <v>45.352761415591999</v>
      </c>
      <c r="O87" s="509">
        <v>158.269108033203</v>
      </c>
      <c r="P87" s="509">
        <v>2157.6453798148596</v>
      </c>
      <c r="Q87" s="506">
        <v>15.8391900007957</v>
      </c>
      <c r="R87" s="506">
        <v>18.219501359624999</v>
      </c>
      <c r="S87" s="506">
        <v>227.9063059355947</v>
      </c>
      <c r="T87" s="506">
        <v>355.76560431031504</v>
      </c>
      <c r="U87" s="506">
        <v>221.51586002468147</v>
      </c>
      <c r="V87" s="506">
        <v>6.1657456387362002</v>
      </c>
      <c r="W87" s="506">
        <v>3.6541079693266005</v>
      </c>
      <c r="X87" s="506">
        <v>0</v>
      </c>
      <c r="Y87" s="506">
        <v>2.6002000078943999</v>
      </c>
      <c r="Z87" s="506">
        <v>17.840405000000001</v>
      </c>
      <c r="AA87" s="506">
        <v>27.795461555423401</v>
      </c>
      <c r="AB87" s="519">
        <v>15.1172113612306</v>
      </c>
      <c r="AC87" s="487">
        <v>912.41959316362318</v>
      </c>
      <c r="AD87" s="491">
        <v>31.322000003081605</v>
      </c>
      <c r="AE87" s="491">
        <v>4.0517304104863996</v>
      </c>
      <c r="AF87" s="491">
        <v>8.518299997681801</v>
      </c>
      <c r="AG87" s="491">
        <v>35.871589999202804</v>
      </c>
      <c r="AH87" s="491">
        <v>38.013031007923999</v>
      </c>
      <c r="AI87" s="491">
        <v>29.260259999999999</v>
      </c>
      <c r="AJ87" s="491">
        <v>13.4963599911885</v>
      </c>
      <c r="AK87" s="491">
        <v>1.5000000063084</v>
      </c>
      <c r="AL87" s="491">
        <v>0</v>
      </c>
      <c r="AM87" s="491">
        <v>0</v>
      </c>
      <c r="AN87" s="491">
        <v>1.7033400000000001</v>
      </c>
      <c r="AO87" s="491">
        <v>0.34353</v>
      </c>
      <c r="AP87" s="508">
        <v>0</v>
      </c>
      <c r="AQ87" s="506">
        <v>0</v>
      </c>
      <c r="AR87" s="506">
        <v>0</v>
      </c>
      <c r="AS87" s="506">
        <v>0</v>
      </c>
      <c r="AT87" s="506">
        <v>0</v>
      </c>
      <c r="AU87" s="506">
        <v>7.5459999989948008</v>
      </c>
      <c r="AV87" s="506">
        <v>5.3042699999999998E-3</v>
      </c>
      <c r="AW87" s="506">
        <v>0</v>
      </c>
      <c r="AX87" s="506">
        <v>1.45821098235</v>
      </c>
      <c r="AY87" s="506">
        <v>24.059159999999999</v>
      </c>
      <c r="AZ87" s="506">
        <v>1.5214574999999999</v>
      </c>
      <c r="BA87" s="506">
        <v>0</v>
      </c>
      <c r="BB87" s="508">
        <v>0</v>
      </c>
      <c r="BC87" s="506">
        <v>0</v>
      </c>
      <c r="BD87" s="506">
        <v>0</v>
      </c>
      <c r="BE87" s="506">
        <v>3.3569930160485999</v>
      </c>
      <c r="BF87" s="506">
        <v>0</v>
      </c>
      <c r="BG87" s="506">
        <v>0</v>
      </c>
      <c r="BH87" s="506">
        <v>46.055490406964005</v>
      </c>
      <c r="BI87" s="506">
        <v>0</v>
      </c>
      <c r="BJ87" s="506">
        <v>0</v>
      </c>
      <c r="BK87" s="506">
        <v>0</v>
      </c>
      <c r="BL87" s="506">
        <v>0</v>
      </c>
      <c r="BM87" s="506">
        <v>1.4623470033188002</v>
      </c>
      <c r="BN87" s="507">
        <f t="shared" ref="BN87:BN90" si="30">SUM(BB87:BM87)</f>
        <v>50.8748304263314</v>
      </c>
      <c r="BO87" s="506">
        <v>0</v>
      </c>
      <c r="BP87" s="506">
        <v>0</v>
      </c>
      <c r="BQ87" s="506">
        <v>0</v>
      </c>
      <c r="BR87" s="506">
        <v>0</v>
      </c>
      <c r="BS87" s="506">
        <v>0.89476900000000004</v>
      </c>
      <c r="BT87" s="506">
        <v>0</v>
      </c>
      <c r="BU87" s="506">
        <v>0</v>
      </c>
      <c r="BV87" s="506">
        <v>0</v>
      </c>
      <c r="BW87" s="506">
        <v>0</v>
      </c>
      <c r="BX87" s="506">
        <v>0</v>
      </c>
      <c r="BY87" s="506">
        <v>0</v>
      </c>
      <c r="BZ87" s="506">
        <v>0</v>
      </c>
      <c r="CA87" s="478">
        <f t="shared" si="28"/>
        <v>0.89476900000000004</v>
      </c>
      <c r="CB87" s="506">
        <f>+CB88</f>
        <v>0</v>
      </c>
      <c r="CC87" s="506">
        <f>+CC88</f>
        <v>0</v>
      </c>
      <c r="CD87" s="506">
        <f t="shared" ref="CD87:CN87" si="31">+CD88</f>
        <v>0</v>
      </c>
      <c r="CE87" s="506">
        <f t="shared" si="31"/>
        <v>0.25</v>
      </c>
      <c r="CF87" s="506">
        <f t="shared" si="31"/>
        <v>0</v>
      </c>
      <c r="CG87" s="506">
        <f t="shared" si="31"/>
        <v>0</v>
      </c>
      <c r="CH87" s="506">
        <f t="shared" si="31"/>
        <v>7</v>
      </c>
      <c r="CI87" s="506">
        <f t="shared" si="31"/>
        <v>0</v>
      </c>
      <c r="CJ87" s="506">
        <f t="shared" si="31"/>
        <v>0</v>
      </c>
      <c r="CK87" s="506">
        <f t="shared" si="31"/>
        <v>0</v>
      </c>
      <c r="CL87" s="506">
        <f t="shared" si="31"/>
        <v>0</v>
      </c>
      <c r="CM87" s="509">
        <f t="shared" si="31"/>
        <v>0</v>
      </c>
      <c r="CN87" s="509">
        <f t="shared" si="31"/>
        <v>0.2</v>
      </c>
      <c r="CO87" s="508">
        <f t="shared" ref="CO87:CO118" si="32">SUM($BO87:$BO87)</f>
        <v>0</v>
      </c>
      <c r="CP87" s="506">
        <f t="shared" ref="CP87:CP118" si="33">SUM($CB87:$CB87)</f>
        <v>0</v>
      </c>
      <c r="CQ87" s="509">
        <f t="shared" ref="CQ87:CQ107" si="34">SUM($CN87:$CN87)</f>
        <v>0.2</v>
      </c>
      <c r="CR87" s="507"/>
      <c r="CX87" s="233"/>
      <c r="CY87" s="233"/>
      <c r="CZ87" s="233"/>
      <c r="DA87" s="233"/>
      <c r="DB87" s="233"/>
      <c r="DC87" s="233"/>
      <c r="DD87" s="233"/>
      <c r="DE87" s="233"/>
      <c r="DF87" s="233"/>
      <c r="DG87" s="233"/>
      <c r="DH87" s="233"/>
      <c r="DI87" s="233"/>
      <c r="DJ87" s="233"/>
      <c r="DK87" s="233"/>
      <c r="DL87" s="233"/>
      <c r="DM87" s="233"/>
      <c r="DN87" s="233"/>
      <c r="DO87" s="233"/>
    </row>
    <row r="88" spans="1:3397" ht="20.100000000000001" customHeight="1" thickBot="1" x14ac:dyDescent="0.3">
      <c r="A88" s="542"/>
      <c r="B88" s="530" t="s">
        <v>15</v>
      </c>
      <c r="C88" s="531" t="s">
        <v>16</v>
      </c>
      <c r="D88" s="524">
        <v>637.19348155364889</v>
      </c>
      <c r="E88" s="525">
        <v>292.53931925319586</v>
      </c>
      <c r="F88" s="525">
        <v>238.77799200829034</v>
      </c>
      <c r="G88" s="525">
        <v>184.32154472652402</v>
      </c>
      <c r="H88" s="525">
        <v>311.4505755027331</v>
      </c>
      <c r="I88" s="525">
        <v>138.74423144100439</v>
      </c>
      <c r="J88" s="525">
        <v>39.478034134901002</v>
      </c>
      <c r="K88" s="525">
        <v>53.879962746173703</v>
      </c>
      <c r="L88" s="525">
        <v>39.221368999593302</v>
      </c>
      <c r="M88" s="525">
        <v>18.417000000000002</v>
      </c>
      <c r="N88" s="525">
        <v>45.352761415591999</v>
      </c>
      <c r="O88" s="532">
        <v>158.269108033203</v>
      </c>
      <c r="P88" s="533">
        <v>2157.6453798148596</v>
      </c>
      <c r="Q88" s="525">
        <v>15.8391900007957</v>
      </c>
      <c r="R88" s="525">
        <v>18.219501359624999</v>
      </c>
      <c r="S88" s="525">
        <v>227.9063059355947</v>
      </c>
      <c r="T88" s="525">
        <v>355.76560431031504</v>
      </c>
      <c r="U88" s="525">
        <v>221.51586002468147</v>
      </c>
      <c r="V88" s="525">
        <v>6.1657456387362002</v>
      </c>
      <c r="W88" s="525">
        <v>3.6541079693266005</v>
      </c>
      <c r="X88" s="525">
        <v>0</v>
      </c>
      <c r="Y88" s="525">
        <v>2.6002000078943999</v>
      </c>
      <c r="Z88" s="525">
        <v>17.840405000000001</v>
      </c>
      <c r="AA88" s="525">
        <v>27.795461555423401</v>
      </c>
      <c r="AB88" s="526">
        <v>15.1172113612306</v>
      </c>
      <c r="AC88" s="534">
        <v>912.41959316362318</v>
      </c>
      <c r="AD88" s="525">
        <v>31.322000003081605</v>
      </c>
      <c r="AE88" s="525">
        <v>4.0517304104863996</v>
      </c>
      <c r="AF88" s="525">
        <v>8.518299997681801</v>
      </c>
      <c r="AG88" s="525">
        <v>35.871589999202804</v>
      </c>
      <c r="AH88" s="525">
        <v>38.013031007923999</v>
      </c>
      <c r="AI88" s="525">
        <v>29.260259999999999</v>
      </c>
      <c r="AJ88" s="525">
        <v>13.4963599911885</v>
      </c>
      <c r="AK88" s="525">
        <v>1.5000000063084</v>
      </c>
      <c r="AL88" s="525">
        <v>0</v>
      </c>
      <c r="AM88" s="525">
        <v>0</v>
      </c>
      <c r="AN88" s="525">
        <v>1.7033400000000001</v>
      </c>
      <c r="AO88" s="525">
        <v>0.34353</v>
      </c>
      <c r="AP88" s="524">
        <v>0</v>
      </c>
      <c r="AQ88" s="525">
        <v>0</v>
      </c>
      <c r="AR88" s="525">
        <v>0</v>
      </c>
      <c r="AS88" s="525">
        <v>0</v>
      </c>
      <c r="AT88" s="525">
        <v>0</v>
      </c>
      <c r="AU88" s="525">
        <v>7.5459999989948008</v>
      </c>
      <c r="AV88" s="525">
        <v>5.3042699999999998E-3</v>
      </c>
      <c r="AW88" s="525">
        <v>0</v>
      </c>
      <c r="AX88" s="525">
        <v>1.45821098235</v>
      </c>
      <c r="AY88" s="525">
        <v>24.059159999999999</v>
      </c>
      <c r="AZ88" s="525">
        <v>1.5214574999999999</v>
      </c>
      <c r="BA88" s="525">
        <v>0</v>
      </c>
      <c r="BB88" s="524">
        <v>0</v>
      </c>
      <c r="BC88" s="525">
        <v>0</v>
      </c>
      <c r="BD88" s="525">
        <v>0</v>
      </c>
      <c r="BE88" s="525">
        <v>3.3569930160485999</v>
      </c>
      <c r="BF88" s="525">
        <v>0</v>
      </c>
      <c r="BG88" s="525">
        <v>0</v>
      </c>
      <c r="BH88" s="525">
        <v>46.055490406964005</v>
      </c>
      <c r="BI88" s="525">
        <v>0</v>
      </c>
      <c r="BJ88" s="525">
        <v>0</v>
      </c>
      <c r="BK88" s="525">
        <v>0</v>
      </c>
      <c r="BL88" s="525">
        <v>0</v>
      </c>
      <c r="BM88" s="525">
        <v>1.4623470033188002</v>
      </c>
      <c r="BN88" s="535">
        <f t="shared" si="30"/>
        <v>50.8748304263314</v>
      </c>
      <c r="BO88" s="525">
        <v>0</v>
      </c>
      <c r="BP88" s="525">
        <v>0</v>
      </c>
      <c r="BQ88" s="525">
        <v>0</v>
      </c>
      <c r="BR88" s="525">
        <v>0</v>
      </c>
      <c r="BS88" s="525">
        <v>0.89476900000000004</v>
      </c>
      <c r="BT88" s="525">
        <v>0</v>
      </c>
      <c r="BU88" s="525">
        <v>0</v>
      </c>
      <c r="BV88" s="525">
        <v>0</v>
      </c>
      <c r="BW88" s="525">
        <v>0</v>
      </c>
      <c r="BX88" s="525">
        <v>0</v>
      </c>
      <c r="BY88" s="525">
        <v>0</v>
      </c>
      <c r="BZ88" s="525">
        <v>0</v>
      </c>
      <c r="CA88" s="535">
        <f t="shared" si="28"/>
        <v>0.89476900000000004</v>
      </c>
      <c r="CB88" s="525">
        <v>0</v>
      </c>
      <c r="CC88" s="525">
        <v>0</v>
      </c>
      <c r="CD88" s="525">
        <v>0</v>
      </c>
      <c r="CE88" s="525">
        <f>250000/1000000</f>
        <v>0.25</v>
      </c>
      <c r="CF88" s="525">
        <v>0</v>
      </c>
      <c r="CG88" s="525">
        <v>0</v>
      </c>
      <c r="CH88" s="525">
        <v>7</v>
      </c>
      <c r="CI88" s="525">
        <v>0</v>
      </c>
      <c r="CJ88" s="525">
        <v>0</v>
      </c>
      <c r="CK88" s="525">
        <v>0</v>
      </c>
      <c r="CL88" s="525">
        <v>0</v>
      </c>
      <c r="CM88" s="532">
        <v>0</v>
      </c>
      <c r="CN88" s="525">
        <v>0.2</v>
      </c>
      <c r="CO88" s="524">
        <f t="shared" si="32"/>
        <v>0</v>
      </c>
      <c r="CP88" s="575">
        <f t="shared" si="33"/>
        <v>0</v>
      </c>
      <c r="CQ88" s="533">
        <f t="shared" si="34"/>
        <v>0.2</v>
      </c>
      <c r="CR88" s="534"/>
      <c r="CX88" s="233"/>
      <c r="CY88" s="233"/>
      <c r="CZ88" s="233"/>
      <c r="DA88" s="233"/>
      <c r="DB88" s="233"/>
      <c r="DC88" s="233"/>
      <c r="DD88" s="233"/>
      <c r="DE88" s="233"/>
      <c r="DF88" s="233"/>
      <c r="DG88" s="233"/>
      <c r="DH88" s="233"/>
      <c r="DI88" s="233"/>
      <c r="DJ88" s="233"/>
      <c r="DK88" s="233"/>
      <c r="DL88" s="233"/>
      <c r="DM88" s="233"/>
      <c r="DN88" s="233"/>
      <c r="DO88" s="233"/>
    </row>
    <row r="89" spans="1:3397" ht="20.100000000000001" customHeight="1" thickBot="1" x14ac:dyDescent="0.3">
      <c r="A89" s="542"/>
      <c r="B89" s="454"/>
      <c r="C89" s="325" t="s">
        <v>115</v>
      </c>
      <c r="D89" s="322">
        <f t="shared" ref="D89:AI89" si="35">+D90+D126+D157+D159</f>
        <v>5162</v>
      </c>
      <c r="E89" s="323">
        <f t="shared" si="35"/>
        <v>4393</v>
      </c>
      <c r="F89" s="323">
        <f t="shared" si="35"/>
        <v>5069</v>
      </c>
      <c r="G89" s="323">
        <f t="shared" si="35"/>
        <v>4887</v>
      </c>
      <c r="H89" s="323">
        <f t="shared" si="35"/>
        <v>4972</v>
      </c>
      <c r="I89" s="323">
        <f t="shared" si="35"/>
        <v>5033</v>
      </c>
      <c r="J89" s="323">
        <f t="shared" si="35"/>
        <v>5158</v>
      </c>
      <c r="K89" s="323">
        <f t="shared" si="35"/>
        <v>4582</v>
      </c>
      <c r="L89" s="323">
        <f t="shared" si="35"/>
        <v>5023</v>
      </c>
      <c r="M89" s="323">
        <f t="shared" si="35"/>
        <v>5111</v>
      </c>
      <c r="N89" s="323">
        <f t="shared" si="35"/>
        <v>4906</v>
      </c>
      <c r="O89" s="324">
        <f t="shared" si="35"/>
        <v>5521</v>
      </c>
      <c r="P89" s="323">
        <f t="shared" si="35"/>
        <v>59817</v>
      </c>
      <c r="Q89" s="322">
        <f t="shared" si="35"/>
        <v>4353</v>
      </c>
      <c r="R89" s="323">
        <f t="shared" si="35"/>
        <v>4211</v>
      </c>
      <c r="S89" s="323">
        <f t="shared" si="35"/>
        <v>5289</v>
      </c>
      <c r="T89" s="323">
        <f t="shared" si="35"/>
        <v>5113</v>
      </c>
      <c r="U89" s="323">
        <f t="shared" si="35"/>
        <v>5185</v>
      </c>
      <c r="V89" s="323">
        <f t="shared" si="35"/>
        <v>5191</v>
      </c>
      <c r="W89" s="323">
        <f t="shared" si="35"/>
        <v>5019</v>
      </c>
      <c r="X89" s="323">
        <f t="shared" si="35"/>
        <v>5164</v>
      </c>
      <c r="Y89" s="323">
        <f t="shared" si="35"/>
        <v>5262</v>
      </c>
      <c r="Z89" s="323">
        <f t="shared" si="35"/>
        <v>5216</v>
      </c>
      <c r="AA89" s="323">
        <f t="shared" si="35"/>
        <v>4985</v>
      </c>
      <c r="AB89" s="324">
        <f t="shared" si="35"/>
        <v>5776</v>
      </c>
      <c r="AC89" s="323">
        <f t="shared" si="35"/>
        <v>60764</v>
      </c>
      <c r="AD89" s="322">
        <f t="shared" si="35"/>
        <v>4907</v>
      </c>
      <c r="AE89" s="323">
        <f t="shared" si="35"/>
        <v>4659</v>
      </c>
      <c r="AF89" s="323">
        <f t="shared" si="35"/>
        <v>5111</v>
      </c>
      <c r="AG89" s="323">
        <f t="shared" si="35"/>
        <v>4840</v>
      </c>
      <c r="AH89" s="323">
        <f t="shared" si="35"/>
        <v>5347</v>
      </c>
      <c r="AI89" s="323">
        <f t="shared" si="35"/>
        <v>5133</v>
      </c>
      <c r="AJ89" s="323">
        <f t="shared" ref="AJ89:BM89" si="36">+AJ90+AJ126+AJ157+AJ159</f>
        <v>4590</v>
      </c>
      <c r="AK89" s="323">
        <f t="shared" si="36"/>
        <v>5118</v>
      </c>
      <c r="AL89" s="323">
        <f t="shared" si="36"/>
        <v>4913</v>
      </c>
      <c r="AM89" s="323">
        <f t="shared" si="36"/>
        <v>4636</v>
      </c>
      <c r="AN89" s="323">
        <f t="shared" si="36"/>
        <v>4825</v>
      </c>
      <c r="AO89" s="324">
        <f t="shared" si="36"/>
        <v>5215</v>
      </c>
      <c r="AP89" s="323">
        <f t="shared" si="36"/>
        <v>4500</v>
      </c>
      <c r="AQ89" s="323">
        <f t="shared" si="36"/>
        <v>4349</v>
      </c>
      <c r="AR89" s="323">
        <f t="shared" si="36"/>
        <v>5191</v>
      </c>
      <c r="AS89" s="323">
        <f t="shared" si="36"/>
        <v>4646</v>
      </c>
      <c r="AT89" s="323">
        <f t="shared" si="36"/>
        <v>5721</v>
      </c>
      <c r="AU89" s="323">
        <f t="shared" si="36"/>
        <v>4753</v>
      </c>
      <c r="AV89" s="323">
        <f t="shared" si="36"/>
        <v>5361</v>
      </c>
      <c r="AW89" s="323">
        <f t="shared" si="36"/>
        <v>5345</v>
      </c>
      <c r="AX89" s="323">
        <f t="shared" si="36"/>
        <v>4979</v>
      </c>
      <c r="AY89" s="323">
        <f t="shared" si="36"/>
        <v>5717</v>
      </c>
      <c r="AZ89" s="323">
        <f t="shared" si="36"/>
        <v>5025</v>
      </c>
      <c r="BA89" s="323">
        <f t="shared" si="36"/>
        <v>5065</v>
      </c>
      <c r="BB89" s="322">
        <f t="shared" si="36"/>
        <v>4990</v>
      </c>
      <c r="BC89" s="323">
        <f t="shared" si="36"/>
        <v>4500</v>
      </c>
      <c r="BD89" s="323">
        <f t="shared" si="36"/>
        <v>5042</v>
      </c>
      <c r="BE89" s="323">
        <f t="shared" si="36"/>
        <v>5589</v>
      </c>
      <c r="BF89" s="323">
        <f t="shared" si="36"/>
        <v>5777</v>
      </c>
      <c r="BG89" s="323">
        <f t="shared" si="36"/>
        <v>5396</v>
      </c>
      <c r="BH89" s="323">
        <f t="shared" si="36"/>
        <v>6350</v>
      </c>
      <c r="BI89" s="323">
        <f t="shared" si="36"/>
        <v>5837</v>
      </c>
      <c r="BJ89" s="323">
        <f t="shared" si="36"/>
        <v>5798</v>
      </c>
      <c r="BK89" s="323">
        <f t="shared" si="36"/>
        <v>6415</v>
      </c>
      <c r="BL89" s="323">
        <f t="shared" si="36"/>
        <v>6134</v>
      </c>
      <c r="BM89" s="323">
        <f t="shared" si="36"/>
        <v>6696</v>
      </c>
      <c r="BN89" s="438">
        <f t="shared" si="30"/>
        <v>68524</v>
      </c>
      <c r="BO89" s="323">
        <f t="shared" ref="BO89:CF89" si="37">+BO90+BO126+BO157+BO159</f>
        <v>6146</v>
      </c>
      <c r="BP89" s="323">
        <f t="shared" si="37"/>
        <v>5852</v>
      </c>
      <c r="BQ89" s="323">
        <f t="shared" si="37"/>
        <v>5971</v>
      </c>
      <c r="BR89" s="323">
        <f t="shared" si="37"/>
        <v>6322</v>
      </c>
      <c r="BS89" s="323">
        <f t="shared" si="37"/>
        <v>6551</v>
      </c>
      <c r="BT89" s="323">
        <f t="shared" si="37"/>
        <v>6107</v>
      </c>
      <c r="BU89" s="323">
        <f t="shared" si="37"/>
        <v>6809</v>
      </c>
      <c r="BV89" s="323">
        <f t="shared" si="37"/>
        <v>6391</v>
      </c>
      <c r="BW89" s="323">
        <f t="shared" si="37"/>
        <v>6731</v>
      </c>
      <c r="BX89" s="323">
        <f t="shared" si="37"/>
        <v>7270</v>
      </c>
      <c r="BY89" s="323">
        <f t="shared" si="37"/>
        <v>6071</v>
      </c>
      <c r="BZ89" s="323">
        <f t="shared" si="37"/>
        <v>8418</v>
      </c>
      <c r="CA89" s="438">
        <f t="shared" si="28"/>
        <v>78639</v>
      </c>
      <c r="CB89" s="323">
        <f t="shared" si="37"/>
        <v>7122</v>
      </c>
      <c r="CC89" s="323">
        <f t="shared" si="37"/>
        <v>6335</v>
      </c>
      <c r="CD89" s="323">
        <f t="shared" si="37"/>
        <v>7653</v>
      </c>
      <c r="CE89" s="323">
        <f t="shared" si="37"/>
        <v>7823</v>
      </c>
      <c r="CF89" s="323">
        <f t="shared" si="37"/>
        <v>7310</v>
      </c>
      <c r="CG89" s="323">
        <f t="shared" ref="CG89" si="38">+CG90+CG126+CG157+CG159</f>
        <v>7945</v>
      </c>
      <c r="CH89" s="323">
        <f t="shared" ref="CH89:CN89" si="39">+CH90+CH126+CH157+CH159</f>
        <v>8776</v>
      </c>
      <c r="CI89" s="323">
        <f t="shared" si="39"/>
        <v>8294</v>
      </c>
      <c r="CJ89" s="323">
        <f t="shared" si="39"/>
        <v>8599</v>
      </c>
      <c r="CK89" s="323">
        <f t="shared" si="39"/>
        <v>9353</v>
      </c>
      <c r="CL89" s="323">
        <f t="shared" si="39"/>
        <v>8598</v>
      </c>
      <c r="CM89" s="324">
        <f t="shared" si="39"/>
        <v>9999</v>
      </c>
      <c r="CN89" s="324">
        <f t="shared" si="39"/>
        <v>8388</v>
      </c>
      <c r="CO89" s="322">
        <f t="shared" si="32"/>
        <v>6146</v>
      </c>
      <c r="CP89" s="323">
        <f t="shared" si="33"/>
        <v>7122</v>
      </c>
      <c r="CQ89" s="324">
        <f t="shared" si="34"/>
        <v>8388</v>
      </c>
      <c r="CR89" s="548">
        <f t="shared" si="14"/>
        <v>17.775905644481881</v>
      </c>
      <c r="CX89" s="233"/>
      <c r="CY89" s="233"/>
      <c r="CZ89" s="233"/>
      <c r="DA89" s="233"/>
      <c r="DB89" s="233"/>
      <c r="DC89" s="233"/>
      <c r="DD89" s="233"/>
      <c r="DE89" s="233"/>
      <c r="DF89" s="233"/>
      <c r="DG89" s="233"/>
      <c r="DH89" s="233"/>
      <c r="DI89" s="233"/>
      <c r="DJ89" s="233"/>
      <c r="DK89" s="233"/>
      <c r="DL89" s="233"/>
      <c r="DM89" s="233"/>
      <c r="DN89" s="233"/>
      <c r="DO89" s="233"/>
    </row>
    <row r="90" spans="1:3397" s="36" customFormat="1" ht="20.100000000000001" customHeight="1" thickBot="1" x14ac:dyDescent="0.35">
      <c r="A90" s="542"/>
      <c r="B90" s="342" t="s">
        <v>71</v>
      </c>
      <c r="C90" s="274"/>
      <c r="D90" s="185">
        <f t="shared" ref="D90:AI90" si="40">SUM(D91:D125)</f>
        <v>3856</v>
      </c>
      <c r="E90" s="169">
        <f t="shared" si="40"/>
        <v>3216</v>
      </c>
      <c r="F90" s="169">
        <f t="shared" si="40"/>
        <v>3684</v>
      </c>
      <c r="G90" s="169">
        <f t="shared" si="40"/>
        <v>3570</v>
      </c>
      <c r="H90" s="169">
        <f t="shared" si="40"/>
        <v>3508</v>
      </c>
      <c r="I90" s="169">
        <f t="shared" si="40"/>
        <v>3593</v>
      </c>
      <c r="J90" s="169">
        <f t="shared" si="40"/>
        <v>3706</v>
      </c>
      <c r="K90" s="169">
        <f t="shared" si="40"/>
        <v>3322</v>
      </c>
      <c r="L90" s="169">
        <f t="shared" si="40"/>
        <v>3700</v>
      </c>
      <c r="M90" s="169">
        <f t="shared" si="40"/>
        <v>3817</v>
      </c>
      <c r="N90" s="169">
        <f t="shared" si="40"/>
        <v>3557</v>
      </c>
      <c r="O90" s="169">
        <f t="shared" si="40"/>
        <v>4053</v>
      </c>
      <c r="P90" s="171">
        <f t="shared" si="40"/>
        <v>43582</v>
      </c>
      <c r="Q90" s="169">
        <f t="shared" si="40"/>
        <v>3227</v>
      </c>
      <c r="R90" s="169">
        <f t="shared" si="40"/>
        <v>3091</v>
      </c>
      <c r="S90" s="169">
        <f t="shared" si="40"/>
        <v>3892</v>
      </c>
      <c r="T90" s="169">
        <f t="shared" si="40"/>
        <v>3718</v>
      </c>
      <c r="U90" s="169">
        <f t="shared" si="40"/>
        <v>3775</v>
      </c>
      <c r="V90" s="169">
        <f t="shared" si="40"/>
        <v>3671</v>
      </c>
      <c r="W90" s="169">
        <f t="shared" si="40"/>
        <v>3670</v>
      </c>
      <c r="X90" s="169">
        <f t="shared" si="40"/>
        <v>3878</v>
      </c>
      <c r="Y90" s="169">
        <f t="shared" si="40"/>
        <v>3965</v>
      </c>
      <c r="Z90" s="169">
        <f t="shared" si="40"/>
        <v>3912</v>
      </c>
      <c r="AA90" s="169">
        <f t="shared" si="40"/>
        <v>3770</v>
      </c>
      <c r="AB90" s="169">
        <f t="shared" si="40"/>
        <v>4200</v>
      </c>
      <c r="AC90" s="171">
        <f t="shared" si="40"/>
        <v>44769</v>
      </c>
      <c r="AD90" s="169">
        <f t="shared" si="40"/>
        <v>3701</v>
      </c>
      <c r="AE90" s="169">
        <f t="shared" si="40"/>
        <v>3490</v>
      </c>
      <c r="AF90" s="169">
        <f t="shared" si="40"/>
        <v>3812</v>
      </c>
      <c r="AG90" s="169">
        <f t="shared" si="40"/>
        <v>3636</v>
      </c>
      <c r="AH90" s="169">
        <f t="shared" si="40"/>
        <v>3952</v>
      </c>
      <c r="AI90" s="169">
        <f t="shared" si="40"/>
        <v>3859</v>
      </c>
      <c r="AJ90" s="169">
        <f t="shared" ref="AJ90:BM90" si="41">SUM(AJ91:AJ125)</f>
        <v>3276</v>
      </c>
      <c r="AK90" s="169">
        <f t="shared" si="41"/>
        <v>3594</v>
      </c>
      <c r="AL90" s="169">
        <f t="shared" si="41"/>
        <v>3465</v>
      </c>
      <c r="AM90" s="169">
        <f t="shared" si="41"/>
        <v>3328</v>
      </c>
      <c r="AN90" s="169">
        <f t="shared" si="41"/>
        <v>3416</v>
      </c>
      <c r="AO90" s="169">
        <f t="shared" si="41"/>
        <v>3718</v>
      </c>
      <c r="AP90" s="185">
        <f t="shared" si="41"/>
        <v>3198</v>
      </c>
      <c r="AQ90" s="169">
        <f t="shared" si="41"/>
        <v>3105</v>
      </c>
      <c r="AR90" s="169">
        <f t="shared" si="41"/>
        <v>3629</v>
      </c>
      <c r="AS90" s="169">
        <f t="shared" si="41"/>
        <v>3173</v>
      </c>
      <c r="AT90" s="169">
        <f t="shared" si="41"/>
        <v>3947</v>
      </c>
      <c r="AU90" s="169">
        <f t="shared" si="41"/>
        <v>3373</v>
      </c>
      <c r="AV90" s="169">
        <f t="shared" si="41"/>
        <v>3905</v>
      </c>
      <c r="AW90" s="169">
        <f t="shared" si="41"/>
        <v>3882</v>
      </c>
      <c r="AX90" s="169">
        <f t="shared" si="41"/>
        <v>3589</v>
      </c>
      <c r="AY90" s="169">
        <f t="shared" si="41"/>
        <v>4210</v>
      </c>
      <c r="AZ90" s="169">
        <f t="shared" si="41"/>
        <v>3705</v>
      </c>
      <c r="BA90" s="421">
        <f t="shared" si="41"/>
        <v>3753</v>
      </c>
      <c r="BB90" s="169">
        <f t="shared" si="41"/>
        <v>3586</v>
      </c>
      <c r="BC90" s="169">
        <f t="shared" si="41"/>
        <v>3269</v>
      </c>
      <c r="BD90" s="169">
        <f t="shared" si="41"/>
        <v>3682</v>
      </c>
      <c r="BE90" s="169">
        <f t="shared" si="41"/>
        <v>4133</v>
      </c>
      <c r="BF90" s="169">
        <f t="shared" si="41"/>
        <v>4368</v>
      </c>
      <c r="BG90" s="169">
        <f t="shared" si="41"/>
        <v>4063</v>
      </c>
      <c r="BH90" s="169">
        <f t="shared" si="41"/>
        <v>4880</v>
      </c>
      <c r="BI90" s="169">
        <f t="shared" si="41"/>
        <v>4324</v>
      </c>
      <c r="BJ90" s="169">
        <f t="shared" si="41"/>
        <v>4329</v>
      </c>
      <c r="BK90" s="169">
        <f t="shared" si="41"/>
        <v>4810</v>
      </c>
      <c r="BL90" s="169">
        <f t="shared" si="41"/>
        <v>4654</v>
      </c>
      <c r="BM90" s="169">
        <f t="shared" si="41"/>
        <v>5235</v>
      </c>
      <c r="BN90" s="171">
        <f t="shared" si="30"/>
        <v>51333</v>
      </c>
      <c r="BO90" s="169">
        <f t="shared" ref="BO90:CF90" si="42">SUM(BO91:BO125)</f>
        <v>4705</v>
      </c>
      <c r="BP90" s="169">
        <f t="shared" si="42"/>
        <v>4482</v>
      </c>
      <c r="BQ90" s="169">
        <f t="shared" si="42"/>
        <v>4558</v>
      </c>
      <c r="BR90" s="169">
        <f t="shared" si="42"/>
        <v>4826</v>
      </c>
      <c r="BS90" s="169">
        <f t="shared" si="42"/>
        <v>4991</v>
      </c>
      <c r="BT90" s="169">
        <f t="shared" si="42"/>
        <v>4665</v>
      </c>
      <c r="BU90" s="169">
        <f t="shared" si="42"/>
        <v>5240</v>
      </c>
      <c r="BV90" s="169">
        <f t="shared" si="42"/>
        <v>4760</v>
      </c>
      <c r="BW90" s="169">
        <f t="shared" si="42"/>
        <v>5071</v>
      </c>
      <c r="BX90" s="169">
        <f t="shared" si="42"/>
        <v>5560</v>
      </c>
      <c r="BY90" s="169">
        <f t="shared" si="42"/>
        <v>4672</v>
      </c>
      <c r="BZ90" s="169">
        <f t="shared" si="42"/>
        <v>6443</v>
      </c>
      <c r="CA90" s="171">
        <f t="shared" si="28"/>
        <v>59973</v>
      </c>
      <c r="CB90" s="169">
        <f t="shared" si="42"/>
        <v>5381</v>
      </c>
      <c r="CC90" s="169">
        <f t="shared" si="42"/>
        <v>4808</v>
      </c>
      <c r="CD90" s="169">
        <f t="shared" si="42"/>
        <v>5836</v>
      </c>
      <c r="CE90" s="169">
        <f t="shared" si="42"/>
        <v>5939</v>
      </c>
      <c r="CF90" s="169">
        <f t="shared" si="42"/>
        <v>5625</v>
      </c>
      <c r="CG90" s="169">
        <f t="shared" ref="CG90" si="43">SUM(CG91:CG125)</f>
        <v>6081</v>
      </c>
      <c r="CH90" s="169">
        <f t="shared" ref="CH90:CN90" si="44">SUM(CH91:CH125)</f>
        <v>6641</v>
      </c>
      <c r="CI90" s="169">
        <f t="shared" si="44"/>
        <v>6214</v>
      </c>
      <c r="CJ90" s="169">
        <f t="shared" si="44"/>
        <v>6455</v>
      </c>
      <c r="CK90" s="169">
        <f t="shared" si="44"/>
        <v>7082</v>
      </c>
      <c r="CL90" s="169">
        <f t="shared" si="44"/>
        <v>6518</v>
      </c>
      <c r="CM90" s="421">
        <f t="shared" si="44"/>
        <v>7652</v>
      </c>
      <c r="CN90" s="421">
        <f t="shared" si="44"/>
        <v>6364</v>
      </c>
      <c r="CO90" s="578">
        <f t="shared" si="32"/>
        <v>4705</v>
      </c>
      <c r="CP90" s="372">
        <f t="shared" si="33"/>
        <v>5381</v>
      </c>
      <c r="CQ90" s="373">
        <f t="shared" si="34"/>
        <v>6364</v>
      </c>
      <c r="CR90" s="184">
        <f t="shared" si="14"/>
        <v>18.267979929381163</v>
      </c>
      <c r="CS90" s="233"/>
      <c r="CT90" s="233"/>
      <c r="CU90" s="233"/>
      <c r="CV90" s="233"/>
      <c r="CW90" s="233"/>
      <c r="CX90" s="233"/>
      <c r="CY90" s="233"/>
      <c r="CZ90" s="233"/>
      <c r="DA90" s="233"/>
      <c r="DB90" s="233"/>
      <c r="DC90" s="233"/>
      <c r="DD90" s="233"/>
      <c r="DE90" s="233"/>
      <c r="DF90" s="233"/>
      <c r="DG90" s="233"/>
      <c r="DH90" s="233"/>
      <c r="DI90" s="233"/>
      <c r="DJ90" s="233"/>
      <c r="DK90" s="233"/>
      <c r="DL90" s="233"/>
      <c r="DM90" s="233"/>
      <c r="DN90" s="233"/>
      <c r="DO90" s="233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  <c r="IW90" s="10"/>
      <c r="IX90" s="10"/>
      <c r="IY90" s="10"/>
      <c r="IZ90" s="10"/>
      <c r="JA90" s="10"/>
      <c r="JB90" s="10"/>
      <c r="JC90" s="10"/>
      <c r="JD90" s="10"/>
      <c r="JE90" s="10"/>
      <c r="JF90" s="10"/>
      <c r="JG90" s="10"/>
      <c r="JH90" s="10"/>
      <c r="JI90" s="10"/>
      <c r="JJ90" s="10"/>
      <c r="JK90" s="10"/>
      <c r="JL90" s="10"/>
      <c r="JM90" s="10"/>
      <c r="JN90" s="10"/>
      <c r="JO90" s="10"/>
      <c r="JP90" s="10"/>
      <c r="JQ90" s="10"/>
      <c r="JR90" s="10"/>
      <c r="JS90" s="10"/>
      <c r="JT90" s="10"/>
      <c r="JU90" s="10"/>
      <c r="JV90" s="10"/>
      <c r="JW90" s="10"/>
      <c r="JX90" s="10"/>
      <c r="JY90" s="10"/>
      <c r="JZ90" s="10"/>
      <c r="KA90" s="10"/>
      <c r="KB90" s="10"/>
      <c r="KC90" s="10"/>
      <c r="KD90" s="10"/>
      <c r="KE90" s="10"/>
      <c r="KF90" s="10"/>
      <c r="KG90" s="10"/>
      <c r="KH90" s="10"/>
      <c r="KI90" s="10"/>
      <c r="KJ90" s="10"/>
      <c r="KK90" s="10"/>
      <c r="KL90" s="10"/>
      <c r="KM90" s="10"/>
      <c r="KN90" s="10"/>
      <c r="KO90" s="10"/>
      <c r="KP90" s="10"/>
      <c r="KQ90" s="10"/>
      <c r="KR90" s="10"/>
      <c r="KS90" s="10"/>
      <c r="KT90" s="10"/>
      <c r="KU90" s="10"/>
      <c r="KV90" s="10"/>
      <c r="KW90" s="10"/>
      <c r="KX90" s="10"/>
      <c r="KY90" s="10"/>
      <c r="KZ90" s="10"/>
      <c r="LA90" s="10"/>
      <c r="LB90" s="10"/>
      <c r="LC90" s="10"/>
      <c r="LD90" s="10"/>
      <c r="LE90" s="10"/>
      <c r="LF90" s="10"/>
      <c r="LG90" s="10"/>
      <c r="LH90" s="10"/>
      <c r="LI90" s="10"/>
      <c r="LJ90" s="10"/>
      <c r="LK90" s="10"/>
      <c r="LL90" s="10"/>
      <c r="LM90" s="10"/>
      <c r="LN90" s="10"/>
      <c r="LO90" s="10"/>
      <c r="LP90" s="10"/>
      <c r="LQ90" s="10"/>
      <c r="LR90" s="10"/>
      <c r="LS90" s="10"/>
      <c r="LT90" s="10"/>
      <c r="LU90" s="10"/>
      <c r="LV90" s="10"/>
      <c r="LW90" s="10"/>
      <c r="LX90" s="10"/>
      <c r="LY90" s="10"/>
      <c r="LZ90" s="10"/>
      <c r="MA90" s="10"/>
      <c r="MB90" s="10"/>
      <c r="MC90" s="10"/>
      <c r="MD90" s="10"/>
      <c r="ME90" s="10"/>
      <c r="MF90" s="10"/>
      <c r="MG90" s="10"/>
      <c r="MH90" s="10"/>
      <c r="MI90" s="10"/>
      <c r="MJ90" s="10"/>
      <c r="MK90" s="10"/>
      <c r="ML90" s="10"/>
      <c r="MM90" s="10"/>
      <c r="MN90" s="10"/>
      <c r="MO90" s="10"/>
      <c r="MP90" s="10"/>
      <c r="MQ90" s="10"/>
      <c r="MR90" s="10"/>
      <c r="MS90" s="10"/>
      <c r="MT90" s="10"/>
      <c r="MU90" s="10"/>
      <c r="MV90" s="10"/>
      <c r="MW90" s="10"/>
      <c r="MX90" s="10"/>
      <c r="MY90" s="10"/>
      <c r="MZ90" s="10"/>
      <c r="NA90" s="10"/>
      <c r="NB90" s="10"/>
      <c r="NC90" s="10"/>
      <c r="ND90" s="10"/>
      <c r="NE90" s="10"/>
      <c r="NF90" s="10"/>
      <c r="NG90" s="10"/>
      <c r="NH90" s="10"/>
      <c r="NI90" s="10"/>
      <c r="NJ90" s="10"/>
      <c r="NK90" s="10"/>
      <c r="NL90" s="10"/>
      <c r="NM90" s="10"/>
      <c r="NN90" s="10"/>
      <c r="NO90" s="10"/>
      <c r="NP90" s="10"/>
      <c r="NQ90" s="10"/>
      <c r="NR90" s="10"/>
      <c r="NS90" s="10"/>
      <c r="NT90" s="10"/>
      <c r="NU90" s="10"/>
      <c r="NV90" s="10"/>
      <c r="NW90" s="10"/>
      <c r="NX90" s="10"/>
      <c r="NY90" s="10"/>
      <c r="NZ90" s="10"/>
      <c r="OA90" s="10"/>
      <c r="OB90" s="10"/>
      <c r="OC90" s="10"/>
      <c r="OD90" s="10"/>
      <c r="OE90" s="10"/>
      <c r="OF90" s="10"/>
      <c r="OG90" s="10"/>
      <c r="OH90" s="10"/>
      <c r="OI90" s="10"/>
      <c r="OJ90" s="10"/>
      <c r="OK90" s="10"/>
      <c r="OL90" s="10"/>
      <c r="OM90" s="10"/>
      <c r="ON90" s="10"/>
      <c r="OO90" s="10"/>
      <c r="OP90" s="10"/>
      <c r="OQ90" s="10"/>
      <c r="OR90" s="10"/>
      <c r="OS90" s="10"/>
      <c r="OT90" s="10"/>
      <c r="OU90" s="10"/>
      <c r="OV90" s="10"/>
      <c r="OW90" s="10"/>
      <c r="OX90" s="10"/>
      <c r="OY90" s="10"/>
      <c r="OZ90" s="10"/>
      <c r="PA90" s="10"/>
      <c r="PB90" s="10"/>
      <c r="PC90" s="10"/>
      <c r="PD90" s="10"/>
      <c r="PE90" s="10"/>
      <c r="PF90" s="10"/>
      <c r="PG90" s="10"/>
      <c r="PH90" s="10"/>
      <c r="PI90" s="10"/>
      <c r="PJ90" s="10"/>
      <c r="PK90" s="10"/>
      <c r="PL90" s="10"/>
      <c r="PM90" s="10"/>
      <c r="PN90" s="10"/>
      <c r="PO90" s="10"/>
      <c r="PP90" s="10"/>
      <c r="PQ90" s="10"/>
      <c r="PR90" s="10"/>
      <c r="PS90" s="10"/>
      <c r="PT90" s="10"/>
      <c r="PU90" s="10"/>
      <c r="PV90" s="10"/>
      <c r="PW90" s="10"/>
      <c r="PX90" s="10"/>
      <c r="PY90" s="10"/>
      <c r="PZ90" s="10"/>
      <c r="QA90" s="10"/>
      <c r="QB90" s="10"/>
      <c r="QC90" s="10"/>
      <c r="QD90" s="10"/>
      <c r="QE90" s="10"/>
      <c r="QF90" s="10"/>
      <c r="QG90" s="10"/>
      <c r="QH90" s="10"/>
      <c r="QI90" s="10"/>
      <c r="QJ90" s="10"/>
      <c r="QK90" s="10"/>
      <c r="QL90" s="10"/>
      <c r="QM90" s="10"/>
      <c r="QN90" s="10"/>
      <c r="QO90" s="10"/>
      <c r="QP90" s="10"/>
      <c r="QQ90" s="10"/>
      <c r="QR90" s="10"/>
      <c r="QS90" s="10"/>
      <c r="QT90" s="10"/>
      <c r="QU90" s="10"/>
      <c r="QV90" s="10"/>
      <c r="QW90" s="10"/>
      <c r="QX90" s="10"/>
      <c r="QY90" s="10"/>
      <c r="QZ90" s="10"/>
      <c r="RA90" s="10"/>
      <c r="RB90" s="10"/>
      <c r="RC90" s="10"/>
      <c r="RD90" s="10"/>
      <c r="RE90" s="10"/>
      <c r="RF90" s="10"/>
      <c r="RG90" s="10"/>
      <c r="RH90" s="10"/>
      <c r="RI90" s="10"/>
      <c r="RJ90" s="10"/>
      <c r="RK90" s="10"/>
      <c r="RL90" s="10"/>
      <c r="RM90" s="10"/>
      <c r="RN90" s="10"/>
      <c r="RO90" s="10"/>
      <c r="RP90" s="10"/>
      <c r="RQ90" s="10"/>
      <c r="RR90" s="10"/>
      <c r="RS90" s="10"/>
      <c r="RT90" s="10"/>
      <c r="RU90" s="10"/>
      <c r="RV90" s="10"/>
      <c r="RW90" s="10"/>
      <c r="RX90" s="10"/>
      <c r="RY90" s="10"/>
      <c r="RZ90" s="10"/>
      <c r="SA90" s="10"/>
      <c r="SB90" s="10"/>
      <c r="SC90" s="10"/>
      <c r="SD90" s="10"/>
      <c r="SE90" s="10"/>
      <c r="SF90" s="10"/>
      <c r="SG90" s="10"/>
      <c r="SH90" s="10"/>
      <c r="SI90" s="10"/>
      <c r="SJ90" s="10"/>
      <c r="SK90" s="10"/>
      <c r="SL90" s="10"/>
      <c r="SM90" s="10"/>
      <c r="SN90" s="10"/>
      <c r="SO90" s="10"/>
      <c r="SP90" s="10"/>
      <c r="SQ90" s="10"/>
      <c r="SR90" s="10"/>
      <c r="SS90" s="10"/>
      <c r="ST90" s="10"/>
      <c r="SU90" s="10"/>
      <c r="SV90" s="10"/>
      <c r="SW90" s="10"/>
      <c r="SX90" s="10"/>
      <c r="SY90" s="10"/>
      <c r="SZ90" s="10"/>
      <c r="TA90" s="10"/>
      <c r="TB90" s="10"/>
      <c r="TC90" s="10"/>
      <c r="TD90" s="10"/>
      <c r="TE90" s="10"/>
      <c r="TF90" s="10"/>
      <c r="TG90" s="10"/>
      <c r="TH90" s="10"/>
      <c r="TI90" s="10"/>
      <c r="TJ90" s="10"/>
      <c r="TK90" s="10"/>
      <c r="TL90" s="10"/>
      <c r="TM90" s="10"/>
      <c r="TN90" s="10"/>
      <c r="TO90" s="10"/>
      <c r="TP90" s="10"/>
      <c r="TQ90" s="10"/>
      <c r="TR90" s="10"/>
      <c r="TS90" s="10"/>
      <c r="TT90" s="10"/>
      <c r="TU90" s="10"/>
      <c r="TV90" s="10"/>
      <c r="TW90" s="10"/>
      <c r="TX90" s="10"/>
      <c r="TY90" s="10"/>
      <c r="TZ90" s="10"/>
      <c r="UA90" s="10"/>
      <c r="UB90" s="10"/>
      <c r="UC90" s="10"/>
      <c r="UD90" s="10"/>
      <c r="UE90" s="10"/>
      <c r="UF90" s="10"/>
      <c r="UG90" s="10"/>
      <c r="UH90" s="10"/>
      <c r="UI90" s="10"/>
      <c r="UJ90" s="10"/>
      <c r="UK90" s="10"/>
      <c r="UL90" s="10"/>
      <c r="UM90" s="10"/>
      <c r="UN90" s="10"/>
      <c r="UO90" s="10"/>
      <c r="UP90" s="10"/>
      <c r="UQ90" s="10"/>
      <c r="UR90" s="10"/>
      <c r="US90" s="10"/>
      <c r="UT90" s="10"/>
      <c r="UU90" s="10"/>
      <c r="UV90" s="10"/>
      <c r="UW90" s="10"/>
      <c r="UX90" s="10"/>
      <c r="UY90" s="10"/>
      <c r="UZ90" s="10"/>
      <c r="VA90" s="10"/>
      <c r="VB90" s="10"/>
      <c r="VC90" s="10"/>
      <c r="VD90" s="10"/>
      <c r="VE90" s="10"/>
      <c r="VF90" s="10"/>
      <c r="VG90" s="10"/>
      <c r="VH90" s="10"/>
      <c r="VI90" s="10"/>
      <c r="VJ90" s="10"/>
      <c r="VK90" s="10"/>
      <c r="VL90" s="10"/>
      <c r="VM90" s="10"/>
      <c r="VN90" s="10"/>
      <c r="VO90" s="10"/>
      <c r="VP90" s="10"/>
      <c r="VQ90" s="10"/>
      <c r="VR90" s="10"/>
      <c r="VS90" s="10"/>
      <c r="VT90" s="10"/>
      <c r="VU90" s="10"/>
      <c r="VV90" s="10"/>
      <c r="VW90" s="10"/>
      <c r="VX90" s="10"/>
      <c r="VY90" s="10"/>
      <c r="VZ90" s="10"/>
      <c r="WA90" s="10"/>
      <c r="WB90" s="10"/>
      <c r="WC90" s="10"/>
      <c r="WD90" s="10"/>
      <c r="WE90" s="10"/>
      <c r="WF90" s="10"/>
      <c r="WG90" s="10"/>
      <c r="WH90" s="10"/>
      <c r="WI90" s="10"/>
      <c r="WJ90" s="10"/>
      <c r="WK90" s="10"/>
      <c r="WL90" s="10"/>
      <c r="WM90" s="10"/>
      <c r="WN90" s="10"/>
      <c r="WO90" s="10"/>
      <c r="WP90" s="10"/>
      <c r="WQ90" s="10"/>
      <c r="WR90" s="10"/>
      <c r="WS90" s="10"/>
      <c r="WT90" s="10"/>
      <c r="WU90" s="10"/>
      <c r="WV90" s="10"/>
      <c r="WW90" s="10"/>
      <c r="WX90" s="10"/>
      <c r="WY90" s="10"/>
      <c r="WZ90" s="10"/>
      <c r="XA90" s="10"/>
      <c r="XB90" s="10"/>
      <c r="XC90" s="10"/>
      <c r="XD90" s="10"/>
      <c r="XE90" s="10"/>
      <c r="XF90" s="10"/>
      <c r="XG90" s="10"/>
      <c r="XH90" s="10"/>
      <c r="XI90" s="10"/>
      <c r="XJ90" s="10"/>
      <c r="XK90" s="10"/>
      <c r="XL90" s="10"/>
      <c r="XM90" s="10"/>
      <c r="XN90" s="10"/>
      <c r="XO90" s="10"/>
      <c r="XP90" s="10"/>
      <c r="XQ90" s="10"/>
      <c r="XR90" s="10"/>
      <c r="XS90" s="10"/>
      <c r="XT90" s="10"/>
      <c r="XU90" s="10"/>
      <c r="XV90" s="10"/>
      <c r="XW90" s="10"/>
      <c r="XX90" s="10"/>
      <c r="XY90" s="10"/>
      <c r="XZ90" s="10"/>
      <c r="YA90" s="10"/>
      <c r="YB90" s="10"/>
      <c r="YC90" s="10"/>
      <c r="YD90" s="10"/>
      <c r="YE90" s="10"/>
      <c r="YF90" s="10"/>
      <c r="YG90" s="10"/>
      <c r="YH90" s="10"/>
      <c r="YI90" s="10"/>
      <c r="YJ90" s="10"/>
      <c r="YK90" s="10"/>
      <c r="YL90" s="10"/>
      <c r="YM90" s="10"/>
      <c r="YN90" s="10"/>
      <c r="YO90" s="10"/>
      <c r="YP90" s="10"/>
      <c r="YQ90" s="10"/>
      <c r="YR90" s="10"/>
      <c r="YS90" s="10"/>
      <c r="YT90" s="10"/>
      <c r="YU90" s="10"/>
      <c r="YV90" s="10"/>
      <c r="YW90" s="10"/>
      <c r="YX90" s="10"/>
      <c r="YY90" s="10"/>
      <c r="YZ90" s="10"/>
      <c r="ZA90" s="10"/>
      <c r="ZB90" s="10"/>
      <c r="ZC90" s="10"/>
      <c r="ZD90" s="10"/>
      <c r="ZE90" s="10"/>
      <c r="ZF90" s="10"/>
      <c r="ZG90" s="10"/>
      <c r="ZH90" s="10"/>
      <c r="ZI90" s="10"/>
      <c r="ZJ90" s="10"/>
      <c r="ZK90" s="10"/>
      <c r="ZL90" s="10"/>
      <c r="ZM90" s="10"/>
      <c r="ZN90" s="10"/>
      <c r="ZO90" s="10"/>
      <c r="ZP90" s="10"/>
      <c r="ZQ90" s="10"/>
      <c r="ZR90" s="10"/>
      <c r="ZS90" s="10"/>
      <c r="ZT90" s="10"/>
      <c r="ZU90" s="10"/>
      <c r="ZV90" s="10"/>
      <c r="ZW90" s="10"/>
      <c r="ZX90" s="10"/>
      <c r="ZY90" s="10"/>
      <c r="ZZ90" s="10"/>
      <c r="AAA90" s="10"/>
      <c r="AAB90" s="10"/>
      <c r="AAC90" s="10"/>
      <c r="AAD90" s="10"/>
      <c r="AAE90" s="10"/>
      <c r="AAF90" s="10"/>
      <c r="AAG90" s="10"/>
      <c r="AAH90" s="10"/>
      <c r="AAI90" s="10"/>
      <c r="AAJ90" s="10"/>
      <c r="AAK90" s="10"/>
      <c r="AAL90" s="10"/>
      <c r="AAM90" s="10"/>
      <c r="AAN90" s="10"/>
      <c r="AAO90" s="10"/>
      <c r="AAP90" s="10"/>
      <c r="AAQ90" s="10"/>
      <c r="AAR90" s="10"/>
      <c r="AAS90" s="10"/>
      <c r="AAT90" s="10"/>
      <c r="AAU90" s="10"/>
      <c r="AAV90" s="10"/>
      <c r="AAW90" s="10"/>
      <c r="AAX90" s="10"/>
      <c r="AAY90" s="10"/>
      <c r="AAZ90" s="10"/>
      <c r="ABA90" s="10"/>
      <c r="ABB90" s="10"/>
      <c r="ABC90" s="10"/>
      <c r="ABD90" s="10"/>
      <c r="ABE90" s="10"/>
      <c r="ABF90" s="10"/>
      <c r="ABG90" s="10"/>
      <c r="ABH90" s="10"/>
      <c r="ABI90" s="10"/>
      <c r="ABJ90" s="10"/>
      <c r="ABK90" s="10"/>
      <c r="ABL90" s="10"/>
      <c r="ABM90" s="10"/>
      <c r="ABN90" s="10"/>
      <c r="ABO90" s="10"/>
      <c r="ABP90" s="10"/>
      <c r="ABQ90" s="10"/>
      <c r="ABR90" s="10"/>
      <c r="ABS90" s="10"/>
      <c r="ABT90" s="10"/>
      <c r="ABU90" s="10"/>
      <c r="ABV90" s="10"/>
      <c r="ABW90" s="10"/>
      <c r="ABX90" s="10"/>
      <c r="ABY90" s="10"/>
      <c r="ABZ90" s="10"/>
      <c r="ACA90" s="10"/>
      <c r="ACB90" s="10"/>
      <c r="ACC90" s="10"/>
      <c r="ACD90" s="10"/>
      <c r="ACE90" s="10"/>
      <c r="ACF90" s="10"/>
      <c r="ACG90" s="10"/>
      <c r="ACH90" s="10"/>
      <c r="ACI90" s="10"/>
      <c r="ACJ90" s="10"/>
      <c r="ACK90" s="10"/>
      <c r="ACL90" s="10"/>
      <c r="ACM90" s="10"/>
      <c r="ACN90" s="10"/>
      <c r="ACO90" s="10"/>
      <c r="ACP90" s="10"/>
      <c r="ACQ90" s="10"/>
      <c r="ACR90" s="10"/>
      <c r="ACS90" s="10"/>
      <c r="ACT90" s="10"/>
      <c r="ACU90" s="10"/>
      <c r="ACV90" s="10"/>
      <c r="ACW90" s="10"/>
      <c r="ACX90" s="10"/>
      <c r="ACY90" s="10"/>
      <c r="ACZ90" s="10"/>
      <c r="ADA90" s="10"/>
      <c r="ADB90" s="10"/>
      <c r="ADC90" s="10"/>
      <c r="ADD90" s="10"/>
      <c r="ADE90" s="10"/>
      <c r="ADF90" s="10"/>
      <c r="ADG90" s="10"/>
      <c r="ADH90" s="10"/>
      <c r="ADI90" s="10"/>
      <c r="ADJ90" s="10"/>
      <c r="ADK90" s="10"/>
      <c r="ADL90" s="10"/>
      <c r="ADM90" s="10"/>
      <c r="ADN90" s="10"/>
      <c r="ADO90" s="10"/>
      <c r="ADP90" s="10"/>
      <c r="ADQ90" s="10"/>
      <c r="ADR90" s="10"/>
      <c r="ADS90" s="10"/>
      <c r="ADT90" s="10"/>
      <c r="ADU90" s="10"/>
      <c r="ADV90" s="10"/>
      <c r="ADW90" s="10"/>
      <c r="ADX90" s="10"/>
      <c r="ADY90" s="10"/>
      <c r="ADZ90" s="10"/>
      <c r="AEA90" s="10"/>
      <c r="AEB90" s="10"/>
      <c r="AEC90" s="10"/>
      <c r="AED90" s="10"/>
      <c r="AEE90" s="10"/>
      <c r="AEF90" s="10"/>
      <c r="AEG90" s="10"/>
      <c r="AEH90" s="10"/>
      <c r="AEI90" s="10"/>
      <c r="AEJ90" s="10"/>
      <c r="AEK90" s="10"/>
      <c r="AEL90" s="10"/>
      <c r="AEM90" s="10"/>
      <c r="AEN90" s="10"/>
      <c r="AEO90" s="10"/>
      <c r="AEP90" s="10"/>
      <c r="AEQ90" s="10"/>
      <c r="AER90" s="10"/>
      <c r="AES90" s="10"/>
      <c r="AET90" s="10"/>
      <c r="AEU90" s="10"/>
      <c r="AEV90" s="10"/>
      <c r="AEW90" s="10"/>
      <c r="AEX90" s="10"/>
      <c r="AEY90" s="10"/>
      <c r="AEZ90" s="10"/>
      <c r="AFA90" s="10"/>
      <c r="AFB90" s="10"/>
      <c r="AFC90" s="10"/>
      <c r="AFD90" s="10"/>
      <c r="AFE90" s="10"/>
      <c r="AFF90" s="10"/>
      <c r="AFG90" s="10"/>
      <c r="AFH90" s="10"/>
      <c r="AFI90" s="10"/>
      <c r="AFJ90" s="10"/>
      <c r="AFK90" s="10"/>
      <c r="AFL90" s="10"/>
      <c r="AFM90" s="10"/>
      <c r="AFN90" s="10"/>
      <c r="AFO90" s="10"/>
      <c r="AFP90" s="10"/>
      <c r="AFQ90" s="10"/>
      <c r="AFR90" s="10"/>
      <c r="AFS90" s="10"/>
      <c r="AFT90" s="10"/>
      <c r="AFU90" s="10"/>
      <c r="AFV90" s="10"/>
      <c r="AFW90" s="10"/>
      <c r="AFX90" s="10"/>
      <c r="AFY90" s="10"/>
      <c r="AFZ90" s="10"/>
      <c r="AGA90" s="10"/>
      <c r="AGB90" s="10"/>
      <c r="AGC90" s="10"/>
      <c r="AGD90" s="10"/>
      <c r="AGE90" s="10"/>
      <c r="AGF90" s="10"/>
      <c r="AGG90" s="10"/>
      <c r="AGH90" s="10"/>
      <c r="AGI90" s="10"/>
      <c r="AGJ90" s="10"/>
      <c r="AGK90" s="10"/>
      <c r="AGL90" s="10"/>
      <c r="AGM90" s="10"/>
      <c r="AGN90" s="10"/>
      <c r="AGO90" s="10"/>
      <c r="AGP90" s="10"/>
      <c r="AGQ90" s="10"/>
      <c r="AGR90" s="10"/>
      <c r="AGS90" s="10"/>
      <c r="AGT90" s="10"/>
      <c r="AGU90" s="10"/>
      <c r="AGV90" s="10"/>
      <c r="AGW90" s="10"/>
      <c r="AGX90" s="10"/>
      <c r="AGY90" s="10"/>
      <c r="AGZ90" s="10"/>
      <c r="AHA90" s="10"/>
      <c r="AHB90" s="10"/>
      <c r="AHC90" s="10"/>
      <c r="AHD90" s="10"/>
      <c r="AHE90" s="10"/>
      <c r="AHF90" s="10"/>
      <c r="AHG90" s="10"/>
      <c r="AHH90" s="10"/>
      <c r="AHI90" s="10"/>
      <c r="AHJ90" s="10"/>
      <c r="AHK90" s="10"/>
      <c r="AHL90" s="10"/>
      <c r="AHM90" s="10"/>
      <c r="AHN90" s="10"/>
      <c r="AHO90" s="10"/>
      <c r="AHP90" s="10"/>
      <c r="AHQ90" s="10"/>
      <c r="AHR90" s="10"/>
      <c r="AHS90" s="10"/>
      <c r="AHT90" s="10"/>
      <c r="AHU90" s="10"/>
      <c r="AHV90" s="10"/>
      <c r="AHW90" s="10"/>
      <c r="AHX90" s="10"/>
      <c r="AHY90" s="10"/>
      <c r="AHZ90" s="10"/>
      <c r="AIA90" s="10"/>
      <c r="AIB90" s="10"/>
      <c r="AIC90" s="10"/>
      <c r="AID90" s="10"/>
      <c r="AIE90" s="10"/>
      <c r="AIF90" s="10"/>
      <c r="AIG90" s="10"/>
      <c r="AIH90" s="10"/>
      <c r="AII90" s="10"/>
      <c r="AIJ90" s="10"/>
      <c r="AIK90" s="10"/>
      <c r="AIL90" s="10"/>
      <c r="AIM90" s="10"/>
      <c r="AIN90" s="10"/>
      <c r="AIO90" s="10"/>
      <c r="AIP90" s="10"/>
      <c r="AIQ90" s="10"/>
      <c r="AIR90" s="10"/>
      <c r="AIS90" s="10"/>
      <c r="AIT90" s="10"/>
      <c r="AIU90" s="10"/>
      <c r="AIV90" s="10"/>
      <c r="AIW90" s="10"/>
      <c r="AIX90" s="10"/>
      <c r="AIY90" s="10"/>
      <c r="AIZ90" s="10"/>
      <c r="AJA90" s="10"/>
      <c r="AJB90" s="10"/>
      <c r="AJC90" s="10"/>
      <c r="AJD90" s="10"/>
      <c r="AJE90" s="10"/>
      <c r="AJF90" s="10"/>
      <c r="AJG90" s="10"/>
      <c r="AJH90" s="10"/>
      <c r="AJI90" s="10"/>
      <c r="AJJ90" s="10"/>
      <c r="AJK90" s="10"/>
      <c r="AJL90" s="10"/>
      <c r="AJM90" s="10"/>
      <c r="AJN90" s="10"/>
      <c r="AJO90" s="10"/>
      <c r="AJP90" s="10"/>
      <c r="AJQ90" s="10"/>
      <c r="AJR90" s="10"/>
      <c r="AJS90" s="10"/>
      <c r="AJT90" s="10"/>
      <c r="AJU90" s="10"/>
      <c r="AJV90" s="10"/>
      <c r="AJW90" s="10"/>
      <c r="AJX90" s="10"/>
      <c r="AJY90" s="10"/>
      <c r="AJZ90" s="10"/>
      <c r="AKA90" s="10"/>
      <c r="AKB90" s="10"/>
      <c r="AKC90" s="10"/>
      <c r="AKD90" s="10"/>
      <c r="AKE90" s="10"/>
      <c r="AKF90" s="10"/>
      <c r="AKG90" s="10"/>
      <c r="AKH90" s="10"/>
      <c r="AKI90" s="10"/>
      <c r="AKJ90" s="10"/>
      <c r="AKK90" s="10"/>
      <c r="AKL90" s="10"/>
      <c r="AKM90" s="10"/>
      <c r="AKN90" s="10"/>
      <c r="AKO90" s="10"/>
      <c r="AKP90" s="10"/>
      <c r="AKQ90" s="10"/>
      <c r="AKR90" s="10"/>
      <c r="AKS90" s="10"/>
      <c r="AKT90" s="10"/>
      <c r="AKU90" s="10"/>
      <c r="AKV90" s="10"/>
      <c r="AKW90" s="10"/>
      <c r="AKX90" s="10"/>
      <c r="AKY90" s="10"/>
      <c r="AKZ90" s="10"/>
      <c r="ALA90" s="10"/>
      <c r="ALB90" s="10"/>
      <c r="ALC90" s="10"/>
      <c r="ALD90" s="10"/>
      <c r="ALE90" s="10"/>
      <c r="ALF90" s="10"/>
      <c r="ALG90" s="10"/>
      <c r="ALH90" s="10"/>
      <c r="ALI90" s="10"/>
      <c r="ALJ90" s="10"/>
      <c r="ALK90" s="10"/>
      <c r="ALL90" s="10"/>
      <c r="ALM90" s="10"/>
      <c r="ALN90" s="10"/>
      <c r="ALO90" s="10"/>
      <c r="ALP90" s="10"/>
      <c r="ALQ90" s="10"/>
      <c r="ALR90" s="10"/>
      <c r="ALS90" s="10"/>
      <c r="ALT90" s="10"/>
      <c r="ALU90" s="10"/>
      <c r="ALV90" s="10"/>
      <c r="ALW90" s="10"/>
      <c r="ALX90" s="10"/>
      <c r="ALY90" s="10"/>
      <c r="ALZ90" s="10"/>
      <c r="AMA90" s="10"/>
      <c r="AMB90" s="10"/>
      <c r="AMC90" s="10"/>
      <c r="AMD90" s="10"/>
      <c r="AME90" s="10"/>
      <c r="AMF90" s="10"/>
      <c r="AMG90" s="10"/>
      <c r="AMH90" s="10"/>
      <c r="AMI90" s="10"/>
      <c r="AMJ90" s="10"/>
      <c r="AMK90" s="10"/>
      <c r="AML90" s="10"/>
      <c r="AMM90" s="10"/>
      <c r="AMN90" s="10"/>
      <c r="AMO90" s="10"/>
      <c r="AMP90" s="10"/>
      <c r="AMQ90" s="10"/>
      <c r="AMR90" s="10"/>
      <c r="AMS90" s="10"/>
      <c r="AMT90" s="10"/>
      <c r="AMU90" s="10"/>
      <c r="AMV90" s="10"/>
      <c r="AMW90" s="10"/>
      <c r="AMX90" s="10"/>
      <c r="AMY90" s="10"/>
      <c r="AMZ90" s="10"/>
      <c r="ANA90" s="10"/>
      <c r="ANB90" s="10"/>
      <c r="ANC90" s="10"/>
      <c r="AND90" s="10"/>
      <c r="ANE90" s="10"/>
      <c r="ANF90" s="10"/>
      <c r="ANG90" s="10"/>
      <c r="ANH90" s="10"/>
      <c r="ANI90" s="10"/>
      <c r="ANJ90" s="10"/>
      <c r="ANK90" s="10"/>
      <c r="ANL90" s="10"/>
      <c r="ANM90" s="10"/>
      <c r="ANN90" s="10"/>
      <c r="ANO90" s="10"/>
      <c r="ANP90" s="10"/>
      <c r="ANQ90" s="10"/>
      <c r="ANR90" s="10"/>
      <c r="ANS90" s="10"/>
      <c r="ANT90" s="10"/>
      <c r="ANU90" s="10"/>
      <c r="ANV90" s="10"/>
      <c r="ANW90" s="10"/>
      <c r="ANX90" s="10"/>
      <c r="ANY90" s="10"/>
      <c r="ANZ90" s="10"/>
      <c r="AOA90" s="10"/>
      <c r="AOB90" s="10"/>
      <c r="AOC90" s="10"/>
      <c r="AOD90" s="10"/>
      <c r="AOE90" s="10"/>
      <c r="AOF90" s="10"/>
      <c r="AOG90" s="10"/>
      <c r="AOH90" s="10"/>
      <c r="AOI90" s="10"/>
      <c r="AOJ90" s="10"/>
      <c r="AOK90" s="10"/>
      <c r="AOL90" s="10"/>
      <c r="AOM90" s="10"/>
      <c r="AON90" s="10"/>
      <c r="AOO90" s="10"/>
      <c r="AOP90" s="10"/>
      <c r="AOQ90" s="10"/>
      <c r="AOR90" s="10"/>
      <c r="AOS90" s="10"/>
      <c r="AOT90" s="10"/>
      <c r="AOU90" s="10"/>
      <c r="AOV90" s="10"/>
      <c r="AOW90" s="10"/>
      <c r="AOX90" s="10"/>
      <c r="AOY90" s="10"/>
      <c r="AOZ90" s="10"/>
      <c r="APA90" s="10"/>
      <c r="APB90" s="10"/>
      <c r="APC90" s="10"/>
      <c r="APD90" s="10"/>
      <c r="APE90" s="10"/>
      <c r="APF90" s="10"/>
      <c r="APG90" s="10"/>
      <c r="APH90" s="10"/>
      <c r="API90" s="10"/>
      <c r="APJ90" s="10"/>
      <c r="APK90" s="10"/>
      <c r="APL90" s="10"/>
      <c r="APM90" s="10"/>
      <c r="APN90" s="10"/>
      <c r="APO90" s="10"/>
      <c r="APP90" s="10"/>
      <c r="APQ90" s="10"/>
      <c r="APR90" s="10"/>
      <c r="APS90" s="10"/>
      <c r="APT90" s="10"/>
      <c r="APU90" s="10"/>
      <c r="APV90" s="10"/>
      <c r="APW90" s="10"/>
      <c r="APX90" s="10"/>
      <c r="APY90" s="10"/>
      <c r="APZ90" s="10"/>
      <c r="AQA90" s="10"/>
      <c r="AQB90" s="10"/>
      <c r="AQC90" s="10"/>
      <c r="AQD90" s="10"/>
      <c r="AQE90" s="10"/>
      <c r="AQF90" s="10"/>
      <c r="AQG90" s="10"/>
      <c r="AQH90" s="10"/>
      <c r="AQI90" s="10"/>
      <c r="AQJ90" s="10"/>
      <c r="AQK90" s="10"/>
      <c r="AQL90" s="10"/>
      <c r="AQM90" s="10"/>
      <c r="AQN90" s="10"/>
      <c r="AQO90" s="10"/>
      <c r="AQP90" s="10"/>
      <c r="AQQ90" s="10"/>
      <c r="AQR90" s="10"/>
      <c r="AQS90" s="10"/>
      <c r="AQT90" s="10"/>
      <c r="AQU90" s="10"/>
      <c r="AQV90" s="10"/>
      <c r="AQW90" s="10"/>
      <c r="AQX90" s="10"/>
      <c r="AQY90" s="10"/>
      <c r="AQZ90" s="10"/>
      <c r="ARA90" s="10"/>
      <c r="ARB90" s="10"/>
      <c r="ARC90" s="10"/>
      <c r="ARD90" s="10"/>
      <c r="ARE90" s="10"/>
      <c r="ARF90" s="10"/>
      <c r="ARG90" s="10"/>
      <c r="ARH90" s="10"/>
      <c r="ARI90" s="10"/>
      <c r="ARJ90" s="10"/>
      <c r="ARK90" s="10"/>
      <c r="ARL90" s="10"/>
      <c r="ARM90" s="10"/>
      <c r="ARN90" s="10"/>
      <c r="ARO90" s="10"/>
      <c r="ARP90" s="10"/>
      <c r="ARQ90" s="10"/>
      <c r="ARR90" s="10"/>
      <c r="ARS90" s="10"/>
      <c r="ART90" s="10"/>
      <c r="ARU90" s="10"/>
      <c r="ARV90" s="10"/>
      <c r="ARW90" s="10"/>
      <c r="ARX90" s="10"/>
      <c r="ARY90" s="10"/>
      <c r="ARZ90" s="10"/>
      <c r="ASA90" s="10"/>
      <c r="ASB90" s="10"/>
      <c r="ASC90" s="10"/>
      <c r="ASD90" s="10"/>
      <c r="ASE90" s="10"/>
      <c r="ASF90" s="10"/>
      <c r="ASG90" s="10"/>
      <c r="ASH90" s="10"/>
      <c r="ASI90" s="10"/>
      <c r="ASJ90" s="10"/>
      <c r="ASK90" s="10"/>
      <c r="ASL90" s="10"/>
      <c r="ASM90" s="10"/>
      <c r="ASN90" s="10"/>
      <c r="ASO90" s="10"/>
      <c r="ASP90" s="10"/>
      <c r="ASQ90" s="10"/>
      <c r="ASR90" s="10"/>
      <c r="ASS90" s="10"/>
      <c r="AST90" s="10"/>
      <c r="ASU90" s="10"/>
      <c r="ASV90" s="10"/>
      <c r="ASW90" s="10"/>
      <c r="ASX90" s="10"/>
      <c r="ASY90" s="10"/>
      <c r="ASZ90" s="10"/>
      <c r="ATA90" s="10"/>
      <c r="ATB90" s="10"/>
      <c r="ATC90" s="10"/>
      <c r="ATD90" s="10"/>
      <c r="ATE90" s="10"/>
      <c r="ATF90" s="10"/>
      <c r="ATG90" s="10"/>
      <c r="ATH90" s="10"/>
      <c r="ATI90" s="10"/>
      <c r="ATJ90" s="10"/>
      <c r="ATK90" s="10"/>
      <c r="ATL90" s="10"/>
      <c r="ATM90" s="10"/>
      <c r="ATN90" s="10"/>
      <c r="ATO90" s="10"/>
      <c r="ATP90" s="10"/>
      <c r="ATQ90" s="10"/>
      <c r="ATR90" s="10"/>
      <c r="ATS90" s="10"/>
      <c r="ATT90" s="10"/>
      <c r="ATU90" s="10"/>
      <c r="ATV90" s="10"/>
      <c r="ATW90" s="10"/>
      <c r="ATX90" s="10"/>
      <c r="ATY90" s="10"/>
      <c r="ATZ90" s="10"/>
      <c r="AUA90" s="10"/>
      <c r="AUB90" s="10"/>
      <c r="AUC90" s="10"/>
      <c r="AUD90" s="10"/>
      <c r="AUE90" s="10"/>
      <c r="AUF90" s="10"/>
      <c r="AUG90" s="10"/>
      <c r="AUH90" s="10"/>
      <c r="AUI90" s="10"/>
      <c r="AUJ90" s="10"/>
      <c r="AUK90" s="10"/>
      <c r="AUL90" s="10"/>
      <c r="AUM90" s="10"/>
      <c r="AUN90" s="10"/>
      <c r="AUO90" s="10"/>
      <c r="AUP90" s="10"/>
      <c r="AUQ90" s="10"/>
      <c r="AUR90" s="10"/>
      <c r="AUS90" s="10"/>
      <c r="AUT90" s="10"/>
      <c r="AUU90" s="10"/>
      <c r="AUV90" s="10"/>
      <c r="AUW90" s="10"/>
      <c r="AUX90" s="10"/>
      <c r="AUY90" s="10"/>
      <c r="AUZ90" s="10"/>
      <c r="AVA90" s="10"/>
      <c r="AVB90" s="10"/>
      <c r="AVC90" s="10"/>
      <c r="AVD90" s="10"/>
      <c r="AVE90" s="10"/>
      <c r="AVF90" s="10"/>
      <c r="AVG90" s="10"/>
      <c r="AVH90" s="10"/>
      <c r="AVI90" s="10"/>
      <c r="AVJ90" s="10"/>
      <c r="AVK90" s="10"/>
      <c r="AVL90" s="10"/>
      <c r="AVM90" s="10"/>
      <c r="AVN90" s="10"/>
      <c r="AVO90" s="10"/>
      <c r="AVP90" s="10"/>
      <c r="AVQ90" s="10"/>
      <c r="AVR90" s="10"/>
      <c r="AVS90" s="10"/>
      <c r="AVT90" s="10"/>
      <c r="AVU90" s="10"/>
      <c r="AVV90" s="10"/>
      <c r="AVW90" s="10"/>
      <c r="AVX90" s="10"/>
      <c r="AVY90" s="10"/>
      <c r="AVZ90" s="10"/>
      <c r="AWA90" s="10"/>
      <c r="AWB90" s="10"/>
      <c r="AWC90" s="10"/>
      <c r="AWD90" s="10"/>
      <c r="AWE90" s="10"/>
      <c r="AWF90" s="10"/>
      <c r="AWG90" s="10"/>
      <c r="AWH90" s="10"/>
      <c r="AWI90" s="10"/>
      <c r="AWJ90" s="10"/>
      <c r="AWK90" s="10"/>
      <c r="AWL90" s="10"/>
      <c r="AWM90" s="10"/>
      <c r="AWN90" s="10"/>
      <c r="AWO90" s="10"/>
      <c r="AWP90" s="10"/>
      <c r="AWQ90" s="10"/>
      <c r="AWR90" s="10"/>
      <c r="AWS90" s="10"/>
      <c r="AWT90" s="10"/>
      <c r="AWU90" s="10"/>
      <c r="AWV90" s="10"/>
      <c r="AWW90" s="10"/>
      <c r="AWX90" s="10"/>
      <c r="AWY90" s="10"/>
      <c r="AWZ90" s="10"/>
      <c r="AXA90" s="10"/>
      <c r="AXB90" s="10"/>
      <c r="AXC90" s="10"/>
      <c r="AXD90" s="10"/>
      <c r="AXE90" s="10"/>
      <c r="AXF90" s="10"/>
      <c r="AXG90" s="10"/>
      <c r="AXH90" s="10"/>
      <c r="AXI90" s="10"/>
      <c r="AXJ90" s="10"/>
      <c r="AXK90" s="10"/>
      <c r="AXL90" s="10"/>
      <c r="AXM90" s="10"/>
      <c r="AXN90" s="10"/>
      <c r="AXO90" s="10"/>
      <c r="AXP90" s="10"/>
      <c r="AXQ90" s="10"/>
      <c r="AXR90" s="10"/>
      <c r="AXS90" s="10"/>
      <c r="AXT90" s="10"/>
      <c r="AXU90" s="10"/>
      <c r="AXV90" s="10"/>
      <c r="AXW90" s="10"/>
      <c r="AXX90" s="10"/>
      <c r="AXY90" s="10"/>
      <c r="AXZ90" s="10"/>
      <c r="AYA90" s="10"/>
      <c r="AYB90" s="10"/>
      <c r="AYC90" s="10"/>
      <c r="AYD90" s="10"/>
      <c r="AYE90" s="10"/>
      <c r="AYF90" s="10"/>
      <c r="AYG90" s="10"/>
      <c r="AYH90" s="10"/>
      <c r="AYI90" s="10"/>
      <c r="AYJ90" s="10"/>
      <c r="AYK90" s="10"/>
      <c r="AYL90" s="10"/>
      <c r="AYM90" s="10"/>
      <c r="AYN90" s="10"/>
      <c r="AYO90" s="10"/>
      <c r="AYP90" s="10"/>
      <c r="AYQ90" s="10"/>
      <c r="AYR90" s="10"/>
      <c r="AYS90" s="10"/>
      <c r="AYT90" s="10"/>
      <c r="AYU90" s="10"/>
      <c r="AYV90" s="10"/>
      <c r="AYW90" s="10"/>
      <c r="AYX90" s="10"/>
      <c r="AYY90" s="10"/>
      <c r="AYZ90" s="10"/>
      <c r="AZA90" s="10"/>
      <c r="AZB90" s="10"/>
      <c r="AZC90" s="10"/>
      <c r="AZD90" s="10"/>
      <c r="AZE90" s="10"/>
      <c r="AZF90" s="10"/>
      <c r="AZG90" s="10"/>
      <c r="AZH90" s="10"/>
      <c r="AZI90" s="10"/>
      <c r="AZJ90" s="10"/>
      <c r="AZK90" s="10"/>
      <c r="AZL90" s="10"/>
      <c r="AZM90" s="10"/>
      <c r="AZN90" s="10"/>
      <c r="AZO90" s="10"/>
      <c r="AZP90" s="10"/>
      <c r="AZQ90" s="10"/>
      <c r="AZR90" s="10"/>
      <c r="AZS90" s="10"/>
      <c r="AZT90" s="10"/>
      <c r="AZU90" s="10"/>
      <c r="AZV90" s="10"/>
      <c r="AZW90" s="10"/>
      <c r="AZX90" s="10"/>
      <c r="AZY90" s="10"/>
      <c r="AZZ90" s="10"/>
      <c r="BAA90" s="10"/>
      <c r="BAB90" s="10"/>
      <c r="BAC90" s="10"/>
      <c r="BAD90" s="10"/>
      <c r="BAE90" s="10"/>
      <c r="BAF90" s="10"/>
      <c r="BAG90" s="10"/>
      <c r="BAH90" s="10"/>
      <c r="BAI90" s="10"/>
      <c r="BAJ90" s="10"/>
      <c r="BAK90" s="10"/>
      <c r="BAL90" s="10"/>
      <c r="BAM90" s="10"/>
      <c r="BAN90" s="10"/>
      <c r="BAO90" s="10"/>
      <c r="BAP90" s="10"/>
      <c r="BAQ90" s="10"/>
      <c r="BAR90" s="10"/>
      <c r="BAS90" s="10"/>
      <c r="BAT90" s="10"/>
      <c r="BAU90" s="10"/>
      <c r="BAV90" s="10"/>
      <c r="BAW90" s="10"/>
      <c r="BAX90" s="10"/>
      <c r="BAY90" s="10"/>
      <c r="BAZ90" s="10"/>
      <c r="BBA90" s="10"/>
      <c r="BBB90" s="10"/>
      <c r="BBC90" s="10"/>
      <c r="BBD90" s="10"/>
      <c r="BBE90" s="10"/>
      <c r="BBF90" s="10"/>
      <c r="BBG90" s="10"/>
      <c r="BBH90" s="10"/>
      <c r="BBI90" s="10"/>
      <c r="BBJ90" s="10"/>
      <c r="BBK90" s="10"/>
      <c r="BBL90" s="10"/>
      <c r="BBM90" s="10"/>
      <c r="BBN90" s="10"/>
      <c r="BBO90" s="10"/>
      <c r="BBP90" s="10"/>
      <c r="BBQ90" s="10"/>
      <c r="BBR90" s="10"/>
      <c r="BBS90" s="10"/>
      <c r="BBT90" s="10"/>
      <c r="BBU90" s="10"/>
      <c r="BBV90" s="10"/>
      <c r="BBW90" s="10"/>
      <c r="BBX90" s="10"/>
      <c r="BBY90" s="10"/>
      <c r="BBZ90" s="10"/>
      <c r="BCA90" s="10"/>
      <c r="BCB90" s="10"/>
      <c r="BCC90" s="10"/>
      <c r="BCD90" s="10"/>
      <c r="BCE90" s="10"/>
      <c r="BCF90" s="10"/>
      <c r="BCG90" s="10"/>
      <c r="BCH90" s="10"/>
      <c r="BCI90" s="10"/>
      <c r="BCJ90" s="10"/>
      <c r="BCK90" s="10"/>
      <c r="BCL90" s="10"/>
      <c r="BCM90" s="10"/>
      <c r="BCN90" s="10"/>
      <c r="BCO90" s="10"/>
      <c r="BCP90" s="10"/>
      <c r="BCQ90" s="10"/>
      <c r="BCR90" s="10"/>
      <c r="BCS90" s="10"/>
      <c r="BCT90" s="10"/>
      <c r="BCU90" s="10"/>
      <c r="BCV90" s="10"/>
      <c r="BCW90" s="10"/>
      <c r="BCX90" s="10"/>
      <c r="BCY90" s="10"/>
      <c r="BCZ90" s="10"/>
      <c r="BDA90" s="10"/>
      <c r="BDB90" s="10"/>
      <c r="BDC90" s="10"/>
      <c r="BDD90" s="10"/>
      <c r="BDE90" s="10"/>
      <c r="BDF90" s="10"/>
      <c r="BDG90" s="10"/>
      <c r="BDH90" s="10"/>
      <c r="BDI90" s="10"/>
      <c r="BDJ90" s="10"/>
      <c r="BDK90" s="10"/>
      <c r="BDL90" s="10"/>
      <c r="BDM90" s="10"/>
      <c r="BDN90" s="10"/>
      <c r="BDO90" s="10"/>
      <c r="BDP90" s="10"/>
      <c r="BDQ90" s="10"/>
      <c r="BDR90" s="10"/>
      <c r="BDS90" s="10"/>
      <c r="BDT90" s="10"/>
      <c r="BDU90" s="10"/>
      <c r="BDV90" s="10"/>
      <c r="BDW90" s="10"/>
      <c r="BDX90" s="10"/>
      <c r="BDY90" s="10"/>
      <c r="BDZ90" s="10"/>
      <c r="BEA90" s="10"/>
      <c r="BEB90" s="10"/>
      <c r="BEC90" s="10"/>
      <c r="BED90" s="10"/>
      <c r="BEE90" s="10"/>
      <c r="BEF90" s="10"/>
      <c r="BEG90" s="10"/>
      <c r="BEH90" s="10"/>
      <c r="BEI90" s="10"/>
      <c r="BEJ90" s="10"/>
      <c r="BEK90" s="10"/>
      <c r="BEL90" s="10"/>
      <c r="BEM90" s="10"/>
      <c r="BEN90" s="10"/>
      <c r="BEO90" s="10"/>
      <c r="BEP90" s="10"/>
      <c r="BEQ90" s="10"/>
      <c r="BER90" s="10"/>
      <c r="BES90" s="10"/>
      <c r="BET90" s="10"/>
      <c r="BEU90" s="10"/>
      <c r="BEV90" s="10"/>
      <c r="BEW90" s="10"/>
      <c r="BEX90" s="10"/>
      <c r="BEY90" s="10"/>
      <c r="BEZ90" s="10"/>
      <c r="BFA90" s="10"/>
      <c r="BFB90" s="10"/>
      <c r="BFC90" s="10"/>
      <c r="BFD90" s="10"/>
      <c r="BFE90" s="10"/>
      <c r="BFF90" s="10"/>
      <c r="BFG90" s="10"/>
      <c r="BFH90" s="10"/>
      <c r="BFI90" s="10"/>
      <c r="BFJ90" s="10"/>
      <c r="BFK90" s="10"/>
      <c r="BFL90" s="10"/>
      <c r="BFM90" s="10"/>
      <c r="BFN90" s="10"/>
      <c r="BFO90" s="10"/>
      <c r="BFP90" s="10"/>
      <c r="BFQ90" s="10"/>
      <c r="BFR90" s="10"/>
      <c r="BFS90" s="10"/>
      <c r="BFT90" s="10"/>
      <c r="BFU90" s="10"/>
      <c r="BFV90" s="10"/>
      <c r="BFW90" s="10"/>
      <c r="BFX90" s="10"/>
      <c r="BFY90" s="10"/>
      <c r="BFZ90" s="10"/>
      <c r="BGA90" s="10"/>
      <c r="BGB90" s="10"/>
      <c r="BGC90" s="10"/>
      <c r="BGD90" s="10"/>
      <c r="BGE90" s="10"/>
      <c r="BGF90" s="10"/>
      <c r="BGG90" s="10"/>
      <c r="BGH90" s="10"/>
      <c r="BGI90" s="10"/>
      <c r="BGJ90" s="10"/>
      <c r="BGK90" s="10"/>
      <c r="BGL90" s="10"/>
      <c r="BGM90" s="10"/>
      <c r="BGN90" s="10"/>
      <c r="BGO90" s="10"/>
      <c r="BGP90" s="10"/>
      <c r="BGQ90" s="10"/>
      <c r="BGR90" s="10"/>
      <c r="BGS90" s="10"/>
      <c r="BGT90" s="10"/>
      <c r="BGU90" s="10"/>
      <c r="BGV90" s="10"/>
      <c r="BGW90" s="10"/>
      <c r="BGX90" s="10"/>
      <c r="BGY90" s="10"/>
      <c r="BGZ90" s="10"/>
      <c r="BHA90" s="10"/>
      <c r="BHB90" s="10"/>
      <c r="BHC90" s="10"/>
      <c r="BHD90" s="10"/>
      <c r="BHE90" s="10"/>
      <c r="BHF90" s="10"/>
      <c r="BHG90" s="10"/>
      <c r="BHH90" s="10"/>
      <c r="BHI90" s="10"/>
      <c r="BHJ90" s="10"/>
      <c r="BHK90" s="10"/>
      <c r="BHL90" s="10"/>
      <c r="BHM90" s="10"/>
      <c r="BHN90" s="10"/>
      <c r="BHO90" s="10"/>
      <c r="BHP90" s="10"/>
      <c r="BHQ90" s="10"/>
      <c r="BHR90" s="10"/>
      <c r="BHS90" s="10"/>
      <c r="BHT90" s="10"/>
      <c r="BHU90" s="10"/>
      <c r="BHV90" s="10"/>
      <c r="BHW90" s="10"/>
      <c r="BHX90" s="10"/>
      <c r="BHY90" s="10"/>
      <c r="BHZ90" s="10"/>
      <c r="BIA90" s="10"/>
      <c r="BIB90" s="10"/>
      <c r="BIC90" s="10"/>
      <c r="BID90" s="10"/>
      <c r="BIE90" s="10"/>
      <c r="BIF90" s="10"/>
      <c r="BIG90" s="10"/>
      <c r="BIH90" s="10"/>
      <c r="BII90" s="10"/>
      <c r="BIJ90" s="10"/>
      <c r="BIK90" s="10"/>
      <c r="BIL90" s="10"/>
      <c r="BIM90" s="10"/>
      <c r="BIN90" s="10"/>
      <c r="BIO90" s="10"/>
      <c r="BIP90" s="10"/>
      <c r="BIQ90" s="10"/>
      <c r="BIR90" s="10"/>
      <c r="BIS90" s="10"/>
      <c r="BIT90" s="10"/>
      <c r="BIU90" s="10"/>
      <c r="BIV90" s="10"/>
      <c r="BIW90" s="10"/>
      <c r="BIX90" s="10"/>
      <c r="BIY90" s="10"/>
      <c r="BIZ90" s="10"/>
      <c r="BJA90" s="10"/>
      <c r="BJB90" s="10"/>
      <c r="BJC90" s="10"/>
      <c r="BJD90" s="10"/>
      <c r="BJE90" s="10"/>
      <c r="BJF90" s="10"/>
      <c r="BJG90" s="10"/>
      <c r="BJH90" s="10"/>
      <c r="BJI90" s="10"/>
      <c r="BJJ90" s="10"/>
      <c r="BJK90" s="10"/>
      <c r="BJL90" s="10"/>
      <c r="BJM90" s="10"/>
      <c r="BJN90" s="10"/>
      <c r="BJO90" s="10"/>
      <c r="BJP90" s="10"/>
      <c r="BJQ90" s="10"/>
      <c r="BJR90" s="10"/>
      <c r="BJS90" s="10"/>
      <c r="BJT90" s="10"/>
      <c r="BJU90" s="10"/>
      <c r="BJV90" s="10"/>
      <c r="BJW90" s="10"/>
      <c r="BJX90" s="10"/>
      <c r="BJY90" s="10"/>
      <c r="BJZ90" s="10"/>
      <c r="BKA90" s="10"/>
      <c r="BKB90" s="10"/>
      <c r="BKC90" s="10"/>
      <c r="BKD90" s="10"/>
      <c r="BKE90" s="10"/>
      <c r="BKF90" s="10"/>
      <c r="BKG90" s="10"/>
      <c r="BKH90" s="10"/>
      <c r="BKI90" s="10"/>
      <c r="BKJ90" s="10"/>
      <c r="BKK90" s="10"/>
      <c r="BKL90" s="10"/>
      <c r="BKM90" s="10"/>
      <c r="BKN90" s="10"/>
      <c r="BKO90" s="10"/>
      <c r="BKP90" s="10"/>
      <c r="BKQ90" s="10"/>
      <c r="BKR90" s="10"/>
      <c r="BKS90" s="10"/>
      <c r="BKT90" s="10"/>
      <c r="BKU90" s="10"/>
      <c r="BKV90" s="10"/>
      <c r="BKW90" s="10"/>
      <c r="BKX90" s="10"/>
      <c r="BKY90" s="10"/>
      <c r="BKZ90" s="10"/>
      <c r="BLA90" s="10"/>
      <c r="BLB90" s="10"/>
      <c r="BLC90" s="10"/>
      <c r="BLD90" s="10"/>
      <c r="BLE90" s="10"/>
      <c r="BLF90" s="10"/>
      <c r="BLG90" s="10"/>
      <c r="BLH90" s="10"/>
      <c r="BLI90" s="10"/>
      <c r="BLJ90" s="10"/>
      <c r="BLK90" s="10"/>
      <c r="BLL90" s="10"/>
      <c r="BLM90" s="10"/>
      <c r="BLN90" s="10"/>
      <c r="BLO90" s="10"/>
      <c r="BLP90" s="10"/>
      <c r="BLQ90" s="10"/>
      <c r="BLR90" s="10"/>
      <c r="BLS90" s="10"/>
      <c r="BLT90" s="10"/>
      <c r="BLU90" s="10"/>
      <c r="BLV90" s="10"/>
      <c r="BLW90" s="10"/>
      <c r="BLX90" s="10"/>
      <c r="BLY90" s="10"/>
      <c r="BLZ90" s="10"/>
      <c r="BMA90" s="10"/>
      <c r="BMB90" s="10"/>
      <c r="BMC90" s="10"/>
      <c r="BMD90" s="10"/>
      <c r="BME90" s="10"/>
      <c r="BMF90" s="10"/>
      <c r="BMG90" s="10"/>
      <c r="BMH90" s="10"/>
      <c r="BMI90" s="10"/>
      <c r="BMJ90" s="10"/>
      <c r="BMK90" s="10"/>
      <c r="BML90" s="10"/>
      <c r="BMM90" s="10"/>
      <c r="BMN90" s="10"/>
      <c r="BMO90" s="10"/>
      <c r="BMP90" s="10"/>
      <c r="BMQ90" s="10"/>
      <c r="BMR90" s="10"/>
      <c r="BMS90" s="10"/>
      <c r="BMT90" s="10"/>
      <c r="BMU90" s="10"/>
      <c r="BMV90" s="10"/>
      <c r="BMW90" s="10"/>
      <c r="BMX90" s="10"/>
      <c r="BMY90" s="10"/>
      <c r="BMZ90" s="10"/>
      <c r="BNA90" s="10"/>
      <c r="BNB90" s="10"/>
      <c r="BNC90" s="10"/>
      <c r="BND90" s="10"/>
      <c r="BNE90" s="10"/>
      <c r="BNF90" s="10"/>
      <c r="BNG90" s="10"/>
      <c r="BNH90" s="10"/>
      <c r="BNI90" s="10"/>
      <c r="BNJ90" s="10"/>
      <c r="BNK90" s="10"/>
      <c r="BNL90" s="10"/>
      <c r="BNM90" s="10"/>
      <c r="BNN90" s="10"/>
      <c r="BNO90" s="10"/>
      <c r="BNP90" s="10"/>
      <c r="BNQ90" s="10"/>
      <c r="BNR90" s="10"/>
      <c r="BNS90" s="10"/>
      <c r="BNT90" s="10"/>
      <c r="BNU90" s="10"/>
      <c r="BNV90" s="10"/>
      <c r="BNW90" s="10"/>
      <c r="BNX90" s="10"/>
      <c r="BNY90" s="10"/>
      <c r="BNZ90" s="10"/>
      <c r="BOA90" s="10"/>
      <c r="BOB90" s="10"/>
      <c r="BOC90" s="10"/>
      <c r="BOD90" s="10"/>
      <c r="BOE90" s="10"/>
      <c r="BOF90" s="10"/>
      <c r="BOG90" s="10"/>
      <c r="BOH90" s="10"/>
      <c r="BOI90" s="10"/>
      <c r="BOJ90" s="10"/>
      <c r="BOK90" s="10"/>
      <c r="BOL90" s="10"/>
      <c r="BOM90" s="10"/>
      <c r="BON90" s="10"/>
      <c r="BOO90" s="10"/>
      <c r="BOP90" s="10"/>
      <c r="BOQ90" s="10"/>
      <c r="BOR90" s="10"/>
      <c r="BOS90" s="10"/>
      <c r="BOT90" s="10"/>
      <c r="BOU90" s="10"/>
      <c r="BOV90" s="10"/>
      <c r="BOW90" s="10"/>
      <c r="BOX90" s="10"/>
      <c r="BOY90" s="10"/>
      <c r="BOZ90" s="10"/>
      <c r="BPA90" s="10"/>
      <c r="BPB90" s="10"/>
      <c r="BPC90" s="10"/>
      <c r="BPD90" s="10"/>
      <c r="BPE90" s="10"/>
      <c r="BPF90" s="10"/>
      <c r="BPG90" s="10"/>
      <c r="BPH90" s="10"/>
      <c r="BPI90" s="10"/>
      <c r="BPJ90" s="10"/>
      <c r="BPK90" s="10"/>
      <c r="BPL90" s="10"/>
      <c r="BPM90" s="10"/>
      <c r="BPN90" s="10"/>
      <c r="BPO90" s="10"/>
      <c r="BPP90" s="10"/>
      <c r="BPQ90" s="10"/>
      <c r="BPR90" s="10"/>
      <c r="BPS90" s="10"/>
      <c r="BPT90" s="10"/>
      <c r="BPU90" s="10"/>
      <c r="BPV90" s="10"/>
      <c r="BPW90" s="10"/>
      <c r="BPX90" s="10"/>
      <c r="BPY90" s="10"/>
      <c r="BPZ90" s="10"/>
      <c r="BQA90" s="10"/>
      <c r="BQB90" s="10"/>
      <c r="BQC90" s="10"/>
      <c r="BQD90" s="10"/>
      <c r="BQE90" s="10"/>
      <c r="BQF90" s="10"/>
      <c r="BQG90" s="10"/>
      <c r="BQH90" s="10"/>
      <c r="BQI90" s="10"/>
      <c r="BQJ90" s="10"/>
      <c r="BQK90" s="10"/>
      <c r="BQL90" s="10"/>
      <c r="BQM90" s="10"/>
      <c r="BQN90" s="10"/>
      <c r="BQO90" s="10"/>
      <c r="BQP90" s="10"/>
      <c r="BQQ90" s="10"/>
      <c r="BQR90" s="10"/>
      <c r="BQS90" s="10"/>
      <c r="BQT90" s="10"/>
      <c r="BQU90" s="10"/>
      <c r="BQV90" s="10"/>
      <c r="BQW90" s="10"/>
      <c r="BQX90" s="10"/>
      <c r="BQY90" s="10"/>
      <c r="BQZ90" s="10"/>
      <c r="BRA90" s="10"/>
      <c r="BRB90" s="10"/>
      <c r="BRC90" s="10"/>
      <c r="BRD90" s="10"/>
      <c r="BRE90" s="10"/>
      <c r="BRF90" s="10"/>
      <c r="BRG90" s="10"/>
      <c r="BRH90" s="10"/>
      <c r="BRI90" s="10"/>
      <c r="BRJ90" s="10"/>
      <c r="BRK90" s="10"/>
      <c r="BRL90" s="10"/>
      <c r="BRM90" s="10"/>
      <c r="BRN90" s="10"/>
      <c r="BRO90" s="10"/>
      <c r="BRP90" s="10"/>
      <c r="BRQ90" s="10"/>
      <c r="BRR90" s="10"/>
      <c r="BRS90" s="10"/>
      <c r="BRT90" s="10"/>
      <c r="BRU90" s="10"/>
      <c r="BRV90" s="10"/>
      <c r="BRW90" s="10"/>
      <c r="BRX90" s="10"/>
      <c r="BRY90" s="10"/>
      <c r="BRZ90" s="10"/>
      <c r="BSA90" s="10"/>
      <c r="BSB90" s="10"/>
      <c r="BSC90" s="10"/>
      <c r="BSD90" s="10"/>
      <c r="BSE90" s="10"/>
      <c r="BSF90" s="10"/>
      <c r="BSG90" s="10"/>
      <c r="BSH90" s="10"/>
      <c r="BSI90" s="10"/>
      <c r="BSJ90" s="10"/>
      <c r="BSK90" s="10"/>
      <c r="BSL90" s="10"/>
      <c r="BSM90" s="10"/>
      <c r="BSN90" s="10"/>
      <c r="BSO90" s="10"/>
      <c r="BSP90" s="10"/>
      <c r="BSQ90" s="10"/>
      <c r="BSR90" s="10"/>
      <c r="BSS90" s="10"/>
      <c r="BST90" s="10"/>
      <c r="BSU90" s="10"/>
      <c r="BSV90" s="10"/>
      <c r="BSW90" s="10"/>
      <c r="BSX90" s="10"/>
      <c r="BSY90" s="10"/>
      <c r="BSZ90" s="10"/>
      <c r="BTA90" s="10"/>
      <c r="BTB90" s="10"/>
      <c r="BTC90" s="10"/>
      <c r="BTD90" s="10"/>
      <c r="BTE90" s="10"/>
      <c r="BTF90" s="10"/>
      <c r="BTG90" s="10"/>
      <c r="BTH90" s="10"/>
      <c r="BTI90" s="10"/>
      <c r="BTJ90" s="10"/>
      <c r="BTK90" s="10"/>
      <c r="BTL90" s="10"/>
      <c r="BTM90" s="10"/>
      <c r="BTN90" s="10"/>
      <c r="BTO90" s="10"/>
      <c r="BTP90" s="10"/>
      <c r="BTQ90" s="10"/>
      <c r="BTR90" s="10"/>
      <c r="BTS90" s="10"/>
      <c r="BTT90" s="10"/>
      <c r="BTU90" s="10"/>
      <c r="BTV90" s="10"/>
      <c r="BTW90" s="10"/>
      <c r="BTX90" s="10"/>
      <c r="BTY90" s="10"/>
      <c r="BTZ90" s="10"/>
      <c r="BUA90" s="10"/>
      <c r="BUB90" s="10"/>
      <c r="BUC90" s="10"/>
      <c r="BUD90" s="10"/>
      <c r="BUE90" s="10"/>
      <c r="BUF90" s="10"/>
      <c r="BUG90" s="10"/>
      <c r="BUH90" s="10"/>
      <c r="BUI90" s="10"/>
      <c r="BUJ90" s="10"/>
      <c r="BUK90" s="10"/>
      <c r="BUL90" s="10"/>
      <c r="BUM90" s="10"/>
      <c r="BUN90" s="10"/>
      <c r="BUO90" s="10"/>
      <c r="BUP90" s="10"/>
      <c r="BUQ90" s="10"/>
      <c r="BUR90" s="10"/>
      <c r="BUS90" s="10"/>
      <c r="BUT90" s="10"/>
      <c r="BUU90" s="10"/>
      <c r="BUV90" s="10"/>
      <c r="BUW90" s="10"/>
      <c r="BUX90" s="10"/>
      <c r="BUY90" s="10"/>
      <c r="BUZ90" s="10"/>
      <c r="BVA90" s="10"/>
      <c r="BVB90" s="10"/>
      <c r="BVC90" s="10"/>
      <c r="BVD90" s="10"/>
      <c r="BVE90" s="10"/>
      <c r="BVF90" s="10"/>
      <c r="BVG90" s="10"/>
      <c r="BVH90" s="10"/>
      <c r="BVI90" s="10"/>
      <c r="BVJ90" s="10"/>
      <c r="BVK90" s="10"/>
      <c r="BVL90" s="10"/>
      <c r="BVM90" s="10"/>
      <c r="BVN90" s="10"/>
      <c r="BVO90" s="10"/>
      <c r="BVP90" s="10"/>
      <c r="BVQ90" s="10"/>
      <c r="BVR90" s="10"/>
      <c r="BVS90" s="10"/>
      <c r="BVT90" s="10"/>
      <c r="BVU90" s="10"/>
      <c r="BVV90" s="10"/>
      <c r="BVW90" s="10"/>
      <c r="BVX90" s="10"/>
      <c r="BVY90" s="10"/>
      <c r="BVZ90" s="10"/>
      <c r="BWA90" s="10"/>
      <c r="BWB90" s="10"/>
      <c r="BWC90" s="10"/>
      <c r="BWD90" s="10"/>
      <c r="BWE90" s="10"/>
      <c r="BWF90" s="10"/>
      <c r="BWG90" s="10"/>
      <c r="BWH90" s="10"/>
      <c r="BWI90" s="10"/>
      <c r="BWJ90" s="10"/>
      <c r="BWK90" s="10"/>
      <c r="BWL90" s="10"/>
      <c r="BWM90" s="10"/>
      <c r="BWN90" s="10"/>
      <c r="BWO90" s="10"/>
      <c r="BWP90" s="10"/>
      <c r="BWQ90" s="10"/>
      <c r="BWR90" s="10"/>
      <c r="BWS90" s="10"/>
      <c r="BWT90" s="10"/>
      <c r="BWU90" s="10"/>
      <c r="BWV90" s="10"/>
      <c r="BWW90" s="10"/>
      <c r="BWX90" s="10"/>
      <c r="BWY90" s="10"/>
      <c r="BWZ90" s="10"/>
      <c r="BXA90" s="10"/>
      <c r="BXB90" s="10"/>
      <c r="BXC90" s="10"/>
      <c r="BXD90" s="10"/>
      <c r="BXE90" s="10"/>
      <c r="BXF90" s="10"/>
      <c r="BXG90" s="10"/>
      <c r="BXH90" s="10"/>
      <c r="BXI90" s="10"/>
      <c r="BXJ90" s="10"/>
      <c r="BXK90" s="10"/>
      <c r="BXL90" s="10"/>
      <c r="BXM90" s="10"/>
      <c r="BXN90" s="10"/>
      <c r="BXO90" s="10"/>
      <c r="BXP90" s="10"/>
      <c r="BXQ90" s="10"/>
      <c r="BXR90" s="10"/>
      <c r="BXS90" s="10"/>
      <c r="BXT90" s="10"/>
      <c r="BXU90" s="10"/>
      <c r="BXV90" s="10"/>
      <c r="BXW90" s="10"/>
      <c r="BXX90" s="10"/>
      <c r="BXY90" s="10"/>
      <c r="BXZ90" s="10"/>
      <c r="BYA90" s="10"/>
      <c r="BYB90" s="10"/>
      <c r="BYC90" s="10"/>
      <c r="BYD90" s="10"/>
      <c r="BYE90" s="10"/>
      <c r="BYF90" s="10"/>
      <c r="BYG90" s="10"/>
      <c r="BYH90" s="10"/>
      <c r="BYI90" s="10"/>
      <c r="BYJ90" s="10"/>
      <c r="BYK90" s="10"/>
      <c r="BYL90" s="10"/>
      <c r="BYM90" s="10"/>
      <c r="BYN90" s="10"/>
      <c r="BYO90" s="10"/>
      <c r="BYP90" s="10"/>
      <c r="BYQ90" s="10"/>
      <c r="BYR90" s="10"/>
      <c r="BYS90" s="10"/>
      <c r="BYT90" s="10"/>
      <c r="BYU90" s="10"/>
      <c r="BYV90" s="10"/>
      <c r="BYW90" s="10"/>
      <c r="BYX90" s="10"/>
      <c r="BYY90" s="10"/>
      <c r="BYZ90" s="10"/>
      <c r="BZA90" s="10"/>
      <c r="BZB90" s="10"/>
      <c r="BZC90" s="10"/>
      <c r="BZD90" s="10"/>
      <c r="BZE90" s="10"/>
      <c r="BZF90" s="10"/>
      <c r="BZG90" s="10"/>
      <c r="BZH90" s="10"/>
      <c r="BZI90" s="10"/>
      <c r="BZJ90" s="10"/>
      <c r="BZK90" s="10"/>
      <c r="BZL90" s="10"/>
      <c r="BZM90" s="10"/>
      <c r="BZN90" s="10"/>
      <c r="BZO90" s="10"/>
      <c r="BZP90" s="10"/>
      <c r="BZQ90" s="10"/>
      <c r="BZR90" s="10"/>
      <c r="BZS90" s="10"/>
      <c r="BZT90" s="10"/>
      <c r="BZU90" s="10"/>
      <c r="BZV90" s="10"/>
      <c r="BZW90" s="10"/>
      <c r="BZX90" s="10"/>
      <c r="BZY90" s="10"/>
      <c r="BZZ90" s="10"/>
      <c r="CAA90" s="10"/>
      <c r="CAB90" s="10"/>
      <c r="CAC90" s="10"/>
      <c r="CAD90" s="10"/>
      <c r="CAE90" s="10"/>
      <c r="CAF90" s="10"/>
      <c r="CAG90" s="10"/>
      <c r="CAH90" s="10"/>
      <c r="CAI90" s="10"/>
      <c r="CAJ90" s="10"/>
      <c r="CAK90" s="10"/>
      <c r="CAL90" s="10"/>
      <c r="CAM90" s="10"/>
      <c r="CAN90" s="10"/>
      <c r="CAO90" s="10"/>
      <c r="CAP90" s="10"/>
      <c r="CAQ90" s="10"/>
      <c r="CAR90" s="10"/>
      <c r="CAS90" s="10"/>
      <c r="CAT90" s="10"/>
      <c r="CAU90" s="10"/>
      <c r="CAV90" s="10"/>
      <c r="CAW90" s="10"/>
      <c r="CAX90" s="10"/>
      <c r="CAY90" s="10"/>
      <c r="CAZ90" s="10"/>
      <c r="CBA90" s="10"/>
      <c r="CBB90" s="10"/>
      <c r="CBC90" s="10"/>
      <c r="CBD90" s="10"/>
      <c r="CBE90" s="10"/>
      <c r="CBF90" s="10"/>
      <c r="CBG90" s="10"/>
      <c r="CBH90" s="10"/>
      <c r="CBI90" s="10"/>
      <c r="CBJ90" s="10"/>
      <c r="CBK90" s="10"/>
      <c r="CBL90" s="10"/>
      <c r="CBM90" s="10"/>
      <c r="CBN90" s="10"/>
      <c r="CBO90" s="10"/>
      <c r="CBP90" s="10"/>
      <c r="CBQ90" s="10"/>
      <c r="CBR90" s="10"/>
      <c r="CBS90" s="10"/>
      <c r="CBT90" s="10"/>
      <c r="CBU90" s="10"/>
      <c r="CBV90" s="10"/>
      <c r="CBW90" s="10"/>
      <c r="CBX90" s="10"/>
      <c r="CBY90" s="10"/>
      <c r="CBZ90" s="10"/>
      <c r="CCA90" s="10"/>
      <c r="CCB90" s="10"/>
      <c r="CCC90" s="10"/>
      <c r="CCD90" s="10"/>
      <c r="CCE90" s="10"/>
      <c r="CCF90" s="10"/>
      <c r="CCG90" s="10"/>
      <c r="CCH90" s="10"/>
      <c r="CCI90" s="10"/>
      <c r="CCJ90" s="10"/>
      <c r="CCK90" s="10"/>
      <c r="CCL90" s="10"/>
      <c r="CCM90" s="10"/>
      <c r="CCN90" s="10"/>
      <c r="CCO90" s="10"/>
      <c r="CCP90" s="10"/>
      <c r="CCQ90" s="10"/>
      <c r="CCR90" s="10"/>
      <c r="CCS90" s="10"/>
      <c r="CCT90" s="10"/>
      <c r="CCU90" s="10"/>
      <c r="CCV90" s="10"/>
      <c r="CCW90" s="10"/>
      <c r="CCX90" s="10"/>
      <c r="CCY90" s="10"/>
      <c r="CCZ90" s="10"/>
      <c r="CDA90" s="10"/>
      <c r="CDB90" s="10"/>
      <c r="CDC90" s="10"/>
      <c r="CDD90" s="10"/>
      <c r="CDE90" s="10"/>
      <c r="CDF90" s="10"/>
      <c r="CDG90" s="10"/>
      <c r="CDH90" s="10"/>
      <c r="CDI90" s="10"/>
      <c r="CDJ90" s="10"/>
      <c r="CDK90" s="10"/>
      <c r="CDL90" s="10"/>
      <c r="CDM90" s="10"/>
      <c r="CDN90" s="10"/>
      <c r="CDO90" s="10"/>
      <c r="CDP90" s="10"/>
      <c r="CDQ90" s="10"/>
      <c r="CDR90" s="10"/>
      <c r="CDS90" s="10"/>
      <c r="CDT90" s="10"/>
      <c r="CDU90" s="10"/>
      <c r="CDV90" s="10"/>
      <c r="CDW90" s="10"/>
      <c r="CDX90" s="10"/>
      <c r="CDY90" s="10"/>
      <c r="CDZ90" s="10"/>
      <c r="CEA90" s="10"/>
      <c r="CEB90" s="10"/>
      <c r="CEC90" s="10"/>
      <c r="CED90" s="10"/>
      <c r="CEE90" s="10"/>
      <c r="CEF90" s="10"/>
      <c r="CEG90" s="10"/>
      <c r="CEH90" s="10"/>
      <c r="CEI90" s="10"/>
      <c r="CEJ90" s="10"/>
      <c r="CEK90" s="10"/>
      <c r="CEL90" s="10"/>
      <c r="CEM90" s="10"/>
      <c r="CEN90" s="10"/>
      <c r="CEO90" s="10"/>
      <c r="CEP90" s="10"/>
      <c r="CEQ90" s="10"/>
      <c r="CER90" s="10"/>
      <c r="CES90" s="10"/>
      <c r="CET90" s="10"/>
      <c r="CEU90" s="10"/>
      <c r="CEV90" s="10"/>
      <c r="CEW90" s="10"/>
      <c r="CEX90" s="10"/>
      <c r="CEY90" s="10"/>
      <c r="CEZ90" s="10"/>
      <c r="CFA90" s="10"/>
      <c r="CFB90" s="10"/>
      <c r="CFC90" s="10"/>
      <c r="CFD90" s="10"/>
      <c r="CFE90" s="10"/>
      <c r="CFF90" s="10"/>
      <c r="CFG90" s="10"/>
      <c r="CFH90" s="10"/>
      <c r="CFI90" s="10"/>
      <c r="CFJ90" s="10"/>
      <c r="CFK90" s="10"/>
      <c r="CFL90" s="10"/>
      <c r="CFM90" s="10"/>
      <c r="CFN90" s="10"/>
      <c r="CFO90" s="10"/>
      <c r="CFP90" s="10"/>
      <c r="CFQ90" s="10"/>
      <c r="CFR90" s="10"/>
      <c r="CFS90" s="10"/>
      <c r="CFT90" s="10"/>
      <c r="CFU90" s="10"/>
      <c r="CFV90" s="10"/>
      <c r="CFW90" s="10"/>
      <c r="CFX90" s="10"/>
      <c r="CFY90" s="10"/>
      <c r="CFZ90" s="10"/>
      <c r="CGA90" s="10"/>
      <c r="CGB90" s="10"/>
      <c r="CGC90" s="10"/>
      <c r="CGD90" s="10"/>
      <c r="CGE90" s="10"/>
      <c r="CGF90" s="10"/>
      <c r="CGG90" s="10"/>
      <c r="CGH90" s="10"/>
      <c r="CGI90" s="10"/>
      <c r="CGJ90" s="10"/>
      <c r="CGK90" s="10"/>
      <c r="CGL90" s="10"/>
      <c r="CGM90" s="10"/>
      <c r="CGN90" s="10"/>
      <c r="CGO90" s="10"/>
      <c r="CGP90" s="10"/>
      <c r="CGQ90" s="10"/>
      <c r="CGR90" s="10"/>
      <c r="CGS90" s="10"/>
      <c r="CGT90" s="10"/>
      <c r="CGU90" s="10"/>
      <c r="CGV90" s="10"/>
      <c r="CGW90" s="10"/>
      <c r="CGX90" s="10"/>
      <c r="CGY90" s="10"/>
      <c r="CGZ90" s="10"/>
      <c r="CHA90" s="10"/>
      <c r="CHB90" s="10"/>
      <c r="CHC90" s="10"/>
      <c r="CHD90" s="10"/>
      <c r="CHE90" s="10"/>
      <c r="CHF90" s="10"/>
      <c r="CHG90" s="10"/>
      <c r="CHH90" s="10"/>
      <c r="CHI90" s="10"/>
      <c r="CHJ90" s="10"/>
      <c r="CHK90" s="10"/>
      <c r="CHL90" s="10"/>
      <c r="CHM90" s="10"/>
      <c r="CHN90" s="10"/>
      <c r="CHO90" s="10"/>
      <c r="CHP90" s="10"/>
      <c r="CHQ90" s="10"/>
      <c r="CHR90" s="10"/>
      <c r="CHS90" s="10"/>
      <c r="CHT90" s="10"/>
      <c r="CHU90" s="10"/>
      <c r="CHV90" s="10"/>
      <c r="CHW90" s="10"/>
      <c r="CHX90" s="10"/>
      <c r="CHY90" s="10"/>
      <c r="CHZ90" s="10"/>
      <c r="CIA90" s="10"/>
      <c r="CIB90" s="10"/>
      <c r="CIC90" s="10"/>
      <c r="CID90" s="10"/>
      <c r="CIE90" s="10"/>
      <c r="CIF90" s="10"/>
      <c r="CIG90" s="10"/>
      <c r="CIH90" s="10"/>
      <c r="CII90" s="10"/>
      <c r="CIJ90" s="10"/>
      <c r="CIK90" s="10"/>
      <c r="CIL90" s="10"/>
      <c r="CIM90" s="10"/>
      <c r="CIN90" s="10"/>
      <c r="CIO90" s="10"/>
      <c r="CIP90" s="10"/>
      <c r="CIQ90" s="10"/>
      <c r="CIR90" s="10"/>
      <c r="CIS90" s="10"/>
      <c r="CIT90" s="10"/>
      <c r="CIU90" s="10"/>
      <c r="CIV90" s="10"/>
      <c r="CIW90" s="10"/>
      <c r="CIX90" s="10"/>
      <c r="CIY90" s="10"/>
      <c r="CIZ90" s="10"/>
      <c r="CJA90" s="10"/>
      <c r="CJB90" s="10"/>
      <c r="CJC90" s="10"/>
      <c r="CJD90" s="10"/>
      <c r="CJE90" s="10"/>
      <c r="CJF90" s="10"/>
      <c r="CJG90" s="10"/>
      <c r="CJH90" s="10"/>
      <c r="CJI90" s="10"/>
      <c r="CJJ90" s="10"/>
      <c r="CJK90" s="10"/>
      <c r="CJL90" s="10"/>
      <c r="CJM90" s="10"/>
      <c r="CJN90" s="10"/>
      <c r="CJO90" s="10"/>
      <c r="CJP90" s="10"/>
      <c r="CJQ90" s="10"/>
      <c r="CJR90" s="10"/>
      <c r="CJS90" s="10"/>
      <c r="CJT90" s="10"/>
      <c r="CJU90" s="10"/>
      <c r="CJV90" s="10"/>
      <c r="CJW90" s="10"/>
      <c r="CJX90" s="10"/>
      <c r="CJY90" s="10"/>
      <c r="CJZ90" s="10"/>
      <c r="CKA90" s="10"/>
      <c r="CKB90" s="10"/>
      <c r="CKC90" s="10"/>
      <c r="CKD90" s="10"/>
      <c r="CKE90" s="10"/>
      <c r="CKF90" s="10"/>
      <c r="CKG90" s="10"/>
      <c r="CKH90" s="10"/>
      <c r="CKI90" s="10"/>
      <c r="CKJ90" s="10"/>
      <c r="CKK90" s="10"/>
      <c r="CKL90" s="10"/>
      <c r="CKM90" s="10"/>
      <c r="CKN90" s="10"/>
      <c r="CKO90" s="10"/>
      <c r="CKP90" s="10"/>
      <c r="CKQ90" s="10"/>
      <c r="CKR90" s="10"/>
      <c r="CKS90" s="10"/>
      <c r="CKT90" s="10"/>
      <c r="CKU90" s="10"/>
      <c r="CKV90" s="10"/>
      <c r="CKW90" s="10"/>
      <c r="CKX90" s="10"/>
      <c r="CKY90" s="10"/>
      <c r="CKZ90" s="10"/>
      <c r="CLA90" s="10"/>
      <c r="CLB90" s="10"/>
      <c r="CLC90" s="10"/>
      <c r="CLD90" s="10"/>
      <c r="CLE90" s="10"/>
      <c r="CLF90" s="10"/>
      <c r="CLG90" s="10"/>
      <c r="CLH90" s="10"/>
      <c r="CLI90" s="10"/>
      <c r="CLJ90" s="10"/>
      <c r="CLK90" s="10"/>
      <c r="CLL90" s="10"/>
      <c r="CLM90" s="10"/>
      <c r="CLN90" s="10"/>
      <c r="CLO90" s="10"/>
      <c r="CLP90" s="10"/>
      <c r="CLQ90" s="10"/>
      <c r="CLR90" s="10"/>
      <c r="CLS90" s="10"/>
      <c r="CLT90" s="10"/>
      <c r="CLU90" s="10"/>
      <c r="CLV90" s="10"/>
      <c r="CLW90" s="10"/>
      <c r="CLX90" s="10"/>
      <c r="CLY90" s="10"/>
      <c r="CLZ90" s="10"/>
      <c r="CMA90" s="10"/>
      <c r="CMB90" s="10"/>
      <c r="CMC90" s="10"/>
      <c r="CMD90" s="10"/>
      <c r="CME90" s="10"/>
      <c r="CMF90" s="10"/>
      <c r="CMG90" s="10"/>
      <c r="CMH90" s="10"/>
      <c r="CMI90" s="10"/>
      <c r="CMJ90" s="10"/>
      <c r="CMK90" s="10"/>
      <c r="CML90" s="10"/>
      <c r="CMM90" s="10"/>
      <c r="CMN90" s="10"/>
      <c r="CMO90" s="10"/>
      <c r="CMP90" s="10"/>
      <c r="CMQ90" s="10"/>
      <c r="CMR90" s="10"/>
      <c r="CMS90" s="10"/>
      <c r="CMT90" s="10"/>
      <c r="CMU90" s="10"/>
      <c r="CMV90" s="10"/>
      <c r="CMW90" s="10"/>
      <c r="CMX90" s="10"/>
      <c r="CMY90" s="10"/>
      <c r="CMZ90" s="10"/>
      <c r="CNA90" s="10"/>
      <c r="CNB90" s="10"/>
      <c r="CNC90" s="10"/>
      <c r="CND90" s="10"/>
      <c r="CNE90" s="10"/>
      <c r="CNF90" s="10"/>
      <c r="CNG90" s="10"/>
      <c r="CNH90" s="10"/>
      <c r="CNI90" s="10"/>
      <c r="CNJ90" s="10"/>
      <c r="CNK90" s="10"/>
      <c r="CNL90" s="10"/>
      <c r="CNM90" s="10"/>
      <c r="CNN90" s="10"/>
      <c r="CNO90" s="10"/>
      <c r="CNP90" s="10"/>
      <c r="CNQ90" s="10"/>
      <c r="CNR90" s="10"/>
      <c r="CNS90" s="10"/>
      <c r="CNT90" s="10"/>
      <c r="CNU90" s="10"/>
      <c r="CNV90" s="10"/>
      <c r="CNW90" s="10"/>
      <c r="CNX90" s="10"/>
      <c r="CNY90" s="10"/>
      <c r="CNZ90" s="10"/>
      <c r="COA90" s="10"/>
      <c r="COB90" s="10"/>
      <c r="COC90" s="10"/>
      <c r="COD90" s="10"/>
      <c r="COE90" s="10"/>
      <c r="COF90" s="10"/>
      <c r="COG90" s="10"/>
      <c r="COH90" s="10"/>
      <c r="COI90" s="10"/>
      <c r="COJ90" s="10"/>
      <c r="COK90" s="10"/>
      <c r="COL90" s="10"/>
      <c r="COM90" s="10"/>
      <c r="CON90" s="10"/>
      <c r="COO90" s="10"/>
      <c r="COP90" s="10"/>
      <c r="COQ90" s="10"/>
      <c r="COR90" s="10"/>
      <c r="COS90" s="10"/>
      <c r="COT90" s="10"/>
      <c r="COU90" s="10"/>
      <c r="COV90" s="10"/>
      <c r="COW90" s="10"/>
      <c r="COX90" s="10"/>
      <c r="COY90" s="10"/>
      <c r="COZ90" s="10"/>
      <c r="CPA90" s="10"/>
      <c r="CPB90" s="10"/>
      <c r="CPC90" s="10"/>
      <c r="CPD90" s="10"/>
      <c r="CPE90" s="10"/>
      <c r="CPF90" s="10"/>
      <c r="CPG90" s="10"/>
      <c r="CPH90" s="10"/>
      <c r="CPI90" s="10"/>
      <c r="CPJ90" s="10"/>
      <c r="CPK90" s="10"/>
      <c r="CPL90" s="10"/>
      <c r="CPM90" s="10"/>
      <c r="CPN90" s="10"/>
      <c r="CPO90" s="10"/>
      <c r="CPP90" s="10"/>
      <c r="CPQ90" s="10"/>
      <c r="CPR90" s="10"/>
      <c r="CPS90" s="10"/>
      <c r="CPT90" s="10"/>
      <c r="CPU90" s="10"/>
      <c r="CPV90" s="10"/>
      <c r="CPW90" s="10"/>
      <c r="CPX90" s="10"/>
      <c r="CPY90" s="10"/>
      <c r="CPZ90" s="10"/>
      <c r="CQA90" s="10"/>
      <c r="CQB90" s="10"/>
      <c r="CQC90" s="10"/>
      <c r="CQD90" s="10"/>
      <c r="CQE90" s="10"/>
      <c r="CQF90" s="10"/>
      <c r="CQG90" s="10"/>
      <c r="CQH90" s="10"/>
      <c r="CQI90" s="10"/>
      <c r="CQJ90" s="10"/>
      <c r="CQK90" s="10"/>
      <c r="CQL90" s="10"/>
      <c r="CQM90" s="10"/>
      <c r="CQN90" s="10"/>
      <c r="CQO90" s="10"/>
      <c r="CQP90" s="10"/>
      <c r="CQQ90" s="10"/>
      <c r="CQR90" s="10"/>
      <c r="CQS90" s="10"/>
      <c r="CQT90" s="10"/>
      <c r="CQU90" s="10"/>
      <c r="CQV90" s="10"/>
      <c r="CQW90" s="10"/>
      <c r="CQX90" s="10"/>
      <c r="CQY90" s="10"/>
      <c r="CQZ90" s="10"/>
      <c r="CRA90" s="10"/>
      <c r="CRB90" s="10"/>
      <c r="CRC90" s="10"/>
      <c r="CRD90" s="10"/>
      <c r="CRE90" s="10"/>
      <c r="CRF90" s="10"/>
      <c r="CRG90" s="10"/>
      <c r="CRH90" s="10"/>
      <c r="CRI90" s="10"/>
      <c r="CRJ90" s="10"/>
      <c r="CRK90" s="10"/>
      <c r="CRL90" s="10"/>
      <c r="CRM90" s="10"/>
      <c r="CRN90" s="10"/>
      <c r="CRO90" s="10"/>
      <c r="CRP90" s="10"/>
      <c r="CRQ90" s="10"/>
      <c r="CRR90" s="10"/>
      <c r="CRS90" s="10"/>
      <c r="CRT90" s="10"/>
      <c r="CRU90" s="10"/>
      <c r="CRV90" s="10"/>
      <c r="CRW90" s="10"/>
      <c r="CRX90" s="10"/>
      <c r="CRY90" s="10"/>
      <c r="CRZ90" s="10"/>
      <c r="CSA90" s="10"/>
      <c r="CSB90" s="10"/>
      <c r="CSC90" s="10"/>
      <c r="CSD90" s="10"/>
      <c r="CSE90" s="10"/>
      <c r="CSF90" s="10"/>
      <c r="CSG90" s="10"/>
      <c r="CSH90" s="10"/>
      <c r="CSI90" s="10"/>
      <c r="CSJ90" s="10"/>
      <c r="CSK90" s="10"/>
      <c r="CSL90" s="10"/>
      <c r="CSM90" s="10"/>
      <c r="CSN90" s="10"/>
      <c r="CSO90" s="10"/>
      <c r="CSP90" s="10"/>
      <c r="CSQ90" s="10"/>
      <c r="CSR90" s="10"/>
      <c r="CSS90" s="10"/>
      <c r="CST90" s="10"/>
      <c r="CSU90" s="10"/>
      <c r="CSV90" s="10"/>
      <c r="CSW90" s="10"/>
      <c r="CSX90" s="10"/>
      <c r="CSY90" s="10"/>
      <c r="CSZ90" s="10"/>
      <c r="CTA90" s="10"/>
      <c r="CTB90" s="10"/>
      <c r="CTC90" s="10"/>
      <c r="CTD90" s="10"/>
      <c r="CTE90" s="10"/>
      <c r="CTF90" s="10"/>
      <c r="CTG90" s="10"/>
      <c r="CTH90" s="10"/>
      <c r="CTI90" s="10"/>
      <c r="CTJ90" s="10"/>
      <c r="CTK90" s="10"/>
      <c r="CTL90" s="10"/>
      <c r="CTM90" s="10"/>
      <c r="CTN90" s="10"/>
      <c r="CTO90" s="10"/>
      <c r="CTP90" s="10"/>
      <c r="CTQ90" s="10"/>
      <c r="CTR90" s="10"/>
      <c r="CTS90" s="10"/>
      <c r="CTT90" s="10"/>
      <c r="CTU90" s="10"/>
      <c r="CTV90" s="10"/>
      <c r="CTW90" s="10"/>
      <c r="CTX90" s="10"/>
      <c r="CTY90" s="10"/>
      <c r="CTZ90" s="10"/>
      <c r="CUA90" s="10"/>
      <c r="CUB90" s="10"/>
      <c r="CUC90" s="10"/>
      <c r="CUD90" s="10"/>
      <c r="CUE90" s="10"/>
      <c r="CUF90" s="10"/>
      <c r="CUG90" s="10"/>
      <c r="CUH90" s="10"/>
      <c r="CUI90" s="10"/>
      <c r="CUJ90" s="10"/>
      <c r="CUK90" s="10"/>
      <c r="CUL90" s="10"/>
      <c r="CUM90" s="10"/>
      <c r="CUN90" s="10"/>
      <c r="CUO90" s="10"/>
      <c r="CUP90" s="10"/>
      <c r="CUQ90" s="10"/>
      <c r="CUR90" s="10"/>
      <c r="CUS90" s="10"/>
      <c r="CUT90" s="10"/>
      <c r="CUU90" s="10"/>
      <c r="CUV90" s="10"/>
      <c r="CUW90" s="10"/>
      <c r="CUX90" s="10"/>
      <c r="CUY90" s="10"/>
      <c r="CUZ90" s="10"/>
      <c r="CVA90" s="10"/>
      <c r="CVB90" s="10"/>
      <c r="CVC90" s="10"/>
      <c r="CVD90" s="10"/>
      <c r="CVE90" s="10"/>
      <c r="CVF90" s="10"/>
      <c r="CVG90" s="10"/>
      <c r="CVH90" s="10"/>
      <c r="CVI90" s="10"/>
      <c r="CVJ90" s="10"/>
      <c r="CVK90" s="10"/>
      <c r="CVL90" s="10"/>
      <c r="CVM90" s="10"/>
      <c r="CVN90" s="10"/>
      <c r="CVO90" s="10"/>
      <c r="CVP90" s="10"/>
      <c r="CVQ90" s="10"/>
      <c r="CVR90" s="10"/>
      <c r="CVS90" s="10"/>
      <c r="CVT90" s="10"/>
      <c r="CVU90" s="10"/>
      <c r="CVV90" s="10"/>
      <c r="CVW90" s="10"/>
      <c r="CVX90" s="10"/>
      <c r="CVY90" s="10"/>
      <c r="CVZ90" s="10"/>
      <c r="CWA90" s="10"/>
      <c r="CWB90" s="10"/>
      <c r="CWC90" s="10"/>
      <c r="CWD90" s="10"/>
      <c r="CWE90" s="10"/>
      <c r="CWF90" s="10"/>
      <c r="CWG90" s="10"/>
      <c r="CWH90" s="10"/>
      <c r="CWI90" s="10"/>
      <c r="CWJ90" s="10"/>
      <c r="CWK90" s="10"/>
      <c r="CWL90" s="10"/>
      <c r="CWM90" s="10"/>
      <c r="CWN90" s="10"/>
      <c r="CWO90" s="10"/>
      <c r="CWP90" s="10"/>
      <c r="CWQ90" s="10"/>
      <c r="CWR90" s="10"/>
      <c r="CWS90" s="10"/>
      <c r="CWT90" s="10"/>
      <c r="CWU90" s="10"/>
      <c r="CWV90" s="10"/>
      <c r="CWW90" s="10"/>
      <c r="CWX90" s="10"/>
      <c r="CWY90" s="10"/>
      <c r="CWZ90" s="10"/>
      <c r="CXA90" s="10"/>
      <c r="CXB90" s="10"/>
      <c r="CXC90" s="10"/>
      <c r="CXD90" s="10"/>
      <c r="CXE90" s="10"/>
      <c r="CXF90" s="10"/>
      <c r="CXG90" s="10"/>
      <c r="CXH90" s="10"/>
      <c r="CXI90" s="10"/>
      <c r="CXJ90" s="10"/>
      <c r="CXK90" s="10"/>
      <c r="CXL90" s="10"/>
      <c r="CXM90" s="10"/>
      <c r="CXN90" s="10"/>
      <c r="CXO90" s="10"/>
      <c r="CXP90" s="10"/>
      <c r="CXQ90" s="10"/>
      <c r="CXR90" s="10"/>
      <c r="CXS90" s="10"/>
      <c r="CXT90" s="10"/>
      <c r="CXU90" s="10"/>
      <c r="CXV90" s="10"/>
      <c r="CXW90" s="10"/>
      <c r="CXX90" s="10"/>
      <c r="CXY90" s="10"/>
      <c r="CXZ90" s="10"/>
      <c r="CYA90" s="10"/>
      <c r="CYB90" s="10"/>
      <c r="CYC90" s="10"/>
      <c r="CYD90" s="10"/>
      <c r="CYE90" s="10"/>
      <c r="CYF90" s="10"/>
      <c r="CYG90" s="10"/>
      <c r="CYH90" s="10"/>
      <c r="CYI90" s="10"/>
      <c r="CYJ90" s="10"/>
      <c r="CYK90" s="10"/>
      <c r="CYL90" s="10"/>
      <c r="CYM90" s="10"/>
      <c r="CYN90" s="10"/>
      <c r="CYO90" s="10"/>
      <c r="CYP90" s="10"/>
      <c r="CYQ90" s="10"/>
      <c r="CYR90" s="10"/>
      <c r="CYS90" s="10"/>
      <c r="CYT90" s="10"/>
      <c r="CYU90" s="10"/>
      <c r="CYV90" s="10"/>
      <c r="CYW90" s="10"/>
      <c r="CYX90" s="10"/>
      <c r="CYY90" s="10"/>
      <c r="CYZ90" s="10"/>
      <c r="CZA90" s="10"/>
      <c r="CZB90" s="10"/>
      <c r="CZC90" s="10"/>
      <c r="CZD90" s="10"/>
      <c r="CZE90" s="10"/>
      <c r="CZF90" s="10"/>
      <c r="CZG90" s="10"/>
      <c r="CZH90" s="10"/>
      <c r="CZI90" s="10"/>
      <c r="CZJ90" s="10"/>
      <c r="CZK90" s="10"/>
      <c r="CZL90" s="10"/>
      <c r="CZM90" s="10"/>
      <c r="CZN90" s="10"/>
      <c r="CZO90" s="10"/>
      <c r="CZP90" s="10"/>
      <c r="CZQ90" s="10"/>
      <c r="CZR90" s="10"/>
      <c r="CZS90" s="10"/>
      <c r="CZT90" s="10"/>
      <c r="CZU90" s="10"/>
      <c r="CZV90" s="10"/>
      <c r="CZW90" s="10"/>
      <c r="CZX90" s="10"/>
      <c r="CZY90" s="10"/>
      <c r="CZZ90" s="10"/>
      <c r="DAA90" s="10"/>
      <c r="DAB90" s="10"/>
      <c r="DAC90" s="10"/>
      <c r="DAD90" s="10"/>
      <c r="DAE90" s="10"/>
      <c r="DAF90" s="10"/>
      <c r="DAG90" s="10"/>
      <c r="DAH90" s="10"/>
      <c r="DAI90" s="10"/>
      <c r="DAJ90" s="10"/>
      <c r="DAK90" s="10"/>
      <c r="DAL90" s="10"/>
      <c r="DAM90" s="10"/>
      <c r="DAN90" s="10"/>
      <c r="DAO90" s="10"/>
      <c r="DAP90" s="10"/>
      <c r="DAQ90" s="10"/>
      <c r="DAR90" s="10"/>
      <c r="DAS90" s="10"/>
      <c r="DAT90" s="10"/>
      <c r="DAU90" s="10"/>
      <c r="DAV90" s="10"/>
      <c r="DAW90" s="10"/>
      <c r="DAX90" s="10"/>
      <c r="DAY90" s="10"/>
      <c r="DAZ90" s="10"/>
      <c r="DBA90" s="10"/>
      <c r="DBB90" s="10"/>
      <c r="DBC90" s="10"/>
      <c r="DBD90" s="10"/>
      <c r="DBE90" s="10"/>
      <c r="DBF90" s="10"/>
      <c r="DBG90" s="10"/>
      <c r="DBH90" s="10"/>
      <c r="DBI90" s="10"/>
      <c r="DBJ90" s="10"/>
      <c r="DBK90" s="10"/>
      <c r="DBL90" s="10"/>
      <c r="DBM90" s="10"/>
      <c r="DBN90" s="10"/>
      <c r="DBO90" s="10"/>
      <c r="DBP90" s="10"/>
      <c r="DBQ90" s="10"/>
      <c r="DBR90" s="10"/>
      <c r="DBS90" s="10"/>
      <c r="DBT90" s="10"/>
      <c r="DBU90" s="10"/>
      <c r="DBV90" s="10"/>
      <c r="DBW90" s="10"/>
      <c r="DBX90" s="10"/>
      <c r="DBY90" s="10"/>
      <c r="DBZ90" s="10"/>
      <c r="DCA90" s="10"/>
      <c r="DCB90" s="10"/>
      <c r="DCC90" s="10"/>
      <c r="DCD90" s="10"/>
      <c r="DCE90" s="10"/>
      <c r="DCF90" s="10"/>
      <c r="DCG90" s="10"/>
      <c r="DCH90" s="10"/>
      <c r="DCI90" s="10"/>
      <c r="DCJ90" s="10"/>
      <c r="DCK90" s="10"/>
      <c r="DCL90" s="10"/>
      <c r="DCM90" s="10"/>
      <c r="DCN90" s="10"/>
      <c r="DCO90" s="10"/>
      <c r="DCP90" s="10"/>
      <c r="DCQ90" s="10"/>
      <c r="DCR90" s="10"/>
      <c r="DCS90" s="10"/>
      <c r="DCT90" s="10"/>
      <c r="DCU90" s="10"/>
      <c r="DCV90" s="10"/>
      <c r="DCW90" s="10"/>
      <c r="DCX90" s="10"/>
      <c r="DCY90" s="10"/>
      <c r="DCZ90" s="10"/>
      <c r="DDA90" s="10"/>
      <c r="DDB90" s="10"/>
      <c r="DDC90" s="10"/>
      <c r="DDD90" s="10"/>
      <c r="DDE90" s="10"/>
      <c r="DDF90" s="10"/>
      <c r="DDG90" s="10"/>
      <c r="DDH90" s="10"/>
      <c r="DDI90" s="10"/>
      <c r="DDJ90" s="10"/>
      <c r="DDK90" s="10"/>
      <c r="DDL90" s="10"/>
      <c r="DDM90" s="10"/>
      <c r="DDN90" s="10"/>
      <c r="DDO90" s="10"/>
      <c r="DDP90" s="10"/>
      <c r="DDQ90" s="10"/>
      <c r="DDR90" s="10"/>
      <c r="DDS90" s="10"/>
      <c r="DDT90" s="10"/>
      <c r="DDU90" s="10"/>
      <c r="DDV90" s="10"/>
      <c r="DDW90" s="10"/>
      <c r="DDX90" s="10"/>
      <c r="DDY90" s="10"/>
      <c r="DDZ90" s="10"/>
      <c r="DEA90" s="10"/>
      <c r="DEB90" s="10"/>
      <c r="DEC90" s="10"/>
      <c r="DED90" s="10"/>
      <c r="DEE90" s="10"/>
      <c r="DEF90" s="10"/>
      <c r="DEG90" s="10"/>
      <c r="DEH90" s="10"/>
      <c r="DEI90" s="10"/>
      <c r="DEJ90" s="10"/>
      <c r="DEK90" s="10"/>
      <c r="DEL90" s="10"/>
      <c r="DEM90" s="10"/>
      <c r="DEN90" s="10"/>
      <c r="DEO90" s="10"/>
      <c r="DEP90" s="10"/>
      <c r="DEQ90" s="10"/>
      <c r="DER90" s="10"/>
      <c r="DES90" s="10"/>
      <c r="DET90" s="10"/>
      <c r="DEU90" s="10"/>
      <c r="DEV90" s="10"/>
      <c r="DEW90" s="10"/>
      <c r="DEX90" s="10"/>
      <c r="DEY90" s="10"/>
      <c r="DEZ90" s="10"/>
      <c r="DFA90" s="10"/>
      <c r="DFB90" s="10"/>
      <c r="DFC90" s="10"/>
      <c r="DFD90" s="10"/>
      <c r="DFE90" s="10"/>
      <c r="DFF90" s="10"/>
      <c r="DFG90" s="10"/>
      <c r="DFH90" s="10"/>
      <c r="DFI90" s="10"/>
      <c r="DFJ90" s="10"/>
      <c r="DFK90" s="10"/>
      <c r="DFL90" s="10"/>
      <c r="DFM90" s="10"/>
      <c r="DFN90" s="10"/>
      <c r="DFO90" s="10"/>
      <c r="DFP90" s="10"/>
      <c r="DFQ90" s="10"/>
      <c r="DFR90" s="10"/>
      <c r="DFS90" s="10"/>
      <c r="DFT90" s="10"/>
      <c r="DFU90" s="10"/>
      <c r="DFV90" s="10"/>
      <c r="DFW90" s="10"/>
      <c r="DFX90" s="10"/>
      <c r="DFY90" s="10"/>
      <c r="DFZ90" s="10"/>
      <c r="DGA90" s="10"/>
      <c r="DGB90" s="10"/>
      <c r="DGC90" s="10"/>
      <c r="DGD90" s="10"/>
      <c r="DGE90" s="10"/>
      <c r="DGF90" s="10"/>
      <c r="DGG90" s="10"/>
      <c r="DGH90" s="10"/>
      <c r="DGI90" s="10"/>
      <c r="DGJ90" s="10"/>
      <c r="DGK90" s="10"/>
      <c r="DGL90" s="10"/>
      <c r="DGM90" s="10"/>
      <c r="DGN90" s="10"/>
      <c r="DGO90" s="10"/>
      <c r="DGP90" s="10"/>
      <c r="DGQ90" s="10"/>
      <c r="DGR90" s="10"/>
      <c r="DGS90" s="10"/>
      <c r="DGT90" s="10"/>
      <c r="DGU90" s="10"/>
      <c r="DGV90" s="10"/>
      <c r="DGW90" s="10"/>
      <c r="DGX90" s="10"/>
      <c r="DGY90" s="10"/>
      <c r="DGZ90" s="10"/>
      <c r="DHA90" s="10"/>
      <c r="DHB90" s="10"/>
      <c r="DHC90" s="10"/>
      <c r="DHD90" s="10"/>
      <c r="DHE90" s="10"/>
      <c r="DHF90" s="10"/>
      <c r="DHG90" s="10"/>
      <c r="DHH90" s="10"/>
      <c r="DHI90" s="10"/>
      <c r="DHJ90" s="10"/>
      <c r="DHK90" s="10"/>
      <c r="DHL90" s="10"/>
      <c r="DHM90" s="10"/>
      <c r="DHN90" s="10"/>
      <c r="DHO90" s="10"/>
      <c r="DHP90" s="10"/>
      <c r="DHQ90" s="10"/>
      <c r="DHR90" s="10"/>
      <c r="DHS90" s="10"/>
      <c r="DHT90" s="10"/>
      <c r="DHU90" s="10"/>
      <c r="DHV90" s="10"/>
      <c r="DHW90" s="10"/>
      <c r="DHX90" s="10"/>
      <c r="DHY90" s="10"/>
      <c r="DHZ90" s="10"/>
      <c r="DIA90" s="10"/>
      <c r="DIB90" s="10"/>
      <c r="DIC90" s="10"/>
      <c r="DID90" s="10"/>
      <c r="DIE90" s="10"/>
      <c r="DIF90" s="10"/>
      <c r="DIG90" s="10"/>
      <c r="DIH90" s="10"/>
      <c r="DII90" s="10"/>
      <c r="DIJ90" s="10"/>
      <c r="DIK90" s="10"/>
      <c r="DIL90" s="10"/>
      <c r="DIM90" s="10"/>
      <c r="DIN90" s="10"/>
      <c r="DIO90" s="10"/>
      <c r="DIP90" s="10"/>
      <c r="DIQ90" s="10"/>
      <c r="DIR90" s="10"/>
      <c r="DIS90" s="10"/>
      <c r="DIT90" s="10"/>
      <c r="DIU90" s="10"/>
      <c r="DIV90" s="10"/>
      <c r="DIW90" s="10"/>
      <c r="DIX90" s="10"/>
      <c r="DIY90" s="10"/>
      <c r="DIZ90" s="10"/>
      <c r="DJA90" s="10"/>
      <c r="DJB90" s="10"/>
      <c r="DJC90" s="10"/>
      <c r="DJD90" s="10"/>
      <c r="DJE90" s="10"/>
      <c r="DJF90" s="10"/>
      <c r="DJG90" s="10"/>
      <c r="DJH90" s="10"/>
      <c r="DJI90" s="10"/>
      <c r="DJJ90" s="10"/>
      <c r="DJK90" s="10"/>
      <c r="DJL90" s="10"/>
      <c r="DJM90" s="10"/>
      <c r="DJN90" s="10"/>
      <c r="DJO90" s="10"/>
      <c r="DJP90" s="10"/>
      <c r="DJQ90" s="10"/>
      <c r="DJR90" s="10"/>
      <c r="DJS90" s="10"/>
      <c r="DJT90" s="10"/>
      <c r="DJU90" s="10"/>
      <c r="DJV90" s="10"/>
      <c r="DJW90" s="10"/>
      <c r="DJX90" s="10"/>
      <c r="DJY90" s="10"/>
      <c r="DJZ90" s="10"/>
      <c r="DKA90" s="10"/>
      <c r="DKB90" s="10"/>
      <c r="DKC90" s="10"/>
      <c r="DKD90" s="10"/>
      <c r="DKE90" s="10"/>
      <c r="DKF90" s="10"/>
      <c r="DKG90" s="10"/>
      <c r="DKH90" s="10"/>
      <c r="DKI90" s="10"/>
      <c r="DKJ90" s="10"/>
      <c r="DKK90" s="10"/>
      <c r="DKL90" s="10"/>
      <c r="DKM90" s="10"/>
      <c r="DKN90" s="10"/>
      <c r="DKO90" s="10"/>
      <c r="DKP90" s="10"/>
      <c r="DKQ90" s="10"/>
      <c r="DKR90" s="10"/>
      <c r="DKS90" s="10"/>
      <c r="DKT90" s="10"/>
      <c r="DKU90" s="10"/>
      <c r="DKV90" s="10"/>
      <c r="DKW90" s="10"/>
      <c r="DKX90" s="10"/>
      <c r="DKY90" s="10"/>
      <c r="DKZ90" s="10"/>
      <c r="DLA90" s="10"/>
      <c r="DLB90" s="10"/>
      <c r="DLC90" s="10"/>
      <c r="DLD90" s="10"/>
      <c r="DLE90" s="10"/>
      <c r="DLF90" s="10"/>
      <c r="DLG90" s="10"/>
      <c r="DLH90" s="10"/>
      <c r="DLI90" s="10"/>
      <c r="DLJ90" s="10"/>
      <c r="DLK90" s="10"/>
      <c r="DLL90" s="10"/>
      <c r="DLM90" s="10"/>
      <c r="DLN90" s="10"/>
      <c r="DLO90" s="10"/>
      <c r="DLP90" s="10"/>
      <c r="DLQ90" s="10"/>
      <c r="DLR90" s="10"/>
      <c r="DLS90" s="10"/>
      <c r="DLT90" s="10"/>
      <c r="DLU90" s="10"/>
      <c r="DLV90" s="10"/>
      <c r="DLW90" s="10"/>
      <c r="DLX90" s="10"/>
      <c r="DLY90" s="10"/>
      <c r="DLZ90" s="10"/>
      <c r="DMA90" s="10"/>
      <c r="DMB90" s="10"/>
      <c r="DMC90" s="10"/>
      <c r="DMD90" s="10"/>
      <c r="DME90" s="10"/>
      <c r="DMF90" s="10"/>
      <c r="DMG90" s="10"/>
      <c r="DMH90" s="10"/>
      <c r="DMI90" s="10"/>
      <c r="DMJ90" s="10"/>
      <c r="DMK90" s="10"/>
      <c r="DML90" s="10"/>
      <c r="DMM90" s="10"/>
      <c r="DMN90" s="10"/>
      <c r="DMO90" s="10"/>
      <c r="DMP90" s="10"/>
      <c r="DMQ90" s="10"/>
      <c r="DMR90" s="10"/>
      <c r="DMS90" s="10"/>
      <c r="DMT90" s="10"/>
      <c r="DMU90" s="10"/>
      <c r="DMV90" s="10"/>
      <c r="DMW90" s="10"/>
      <c r="DMX90" s="10"/>
      <c r="DMY90" s="10"/>
      <c r="DMZ90" s="10"/>
      <c r="DNA90" s="10"/>
      <c r="DNB90" s="10"/>
      <c r="DNC90" s="10"/>
      <c r="DND90" s="10"/>
      <c r="DNE90" s="10"/>
      <c r="DNF90" s="10"/>
      <c r="DNG90" s="10"/>
      <c r="DNH90" s="10"/>
      <c r="DNI90" s="10"/>
      <c r="DNJ90" s="10"/>
      <c r="DNK90" s="10"/>
      <c r="DNL90" s="10"/>
      <c r="DNM90" s="10"/>
      <c r="DNN90" s="10"/>
      <c r="DNO90" s="10"/>
      <c r="DNP90" s="10"/>
      <c r="DNQ90" s="10"/>
      <c r="DNR90" s="10"/>
      <c r="DNS90" s="10"/>
      <c r="DNT90" s="10"/>
      <c r="DNU90" s="10"/>
      <c r="DNV90" s="10"/>
      <c r="DNW90" s="10"/>
      <c r="DNX90" s="10"/>
      <c r="DNY90" s="10"/>
      <c r="DNZ90" s="10"/>
      <c r="DOA90" s="10"/>
      <c r="DOB90" s="10"/>
      <c r="DOC90" s="10"/>
      <c r="DOD90" s="10"/>
      <c r="DOE90" s="10"/>
      <c r="DOF90" s="10"/>
      <c r="DOG90" s="10"/>
      <c r="DOH90" s="10"/>
      <c r="DOI90" s="10"/>
      <c r="DOJ90" s="10"/>
      <c r="DOK90" s="10"/>
      <c r="DOL90" s="10"/>
      <c r="DOM90" s="10"/>
      <c r="DON90" s="10"/>
      <c r="DOO90" s="10"/>
      <c r="DOP90" s="10"/>
      <c r="DOQ90" s="10"/>
      <c r="DOR90" s="10"/>
      <c r="DOS90" s="10"/>
      <c r="DOT90" s="10"/>
      <c r="DOU90" s="10"/>
      <c r="DOV90" s="10"/>
      <c r="DOW90" s="10"/>
      <c r="DOX90" s="10"/>
      <c r="DOY90" s="10"/>
      <c r="DOZ90" s="10"/>
      <c r="DPA90" s="10"/>
      <c r="DPB90" s="10"/>
      <c r="DPC90" s="10"/>
      <c r="DPD90" s="10"/>
      <c r="DPE90" s="10"/>
      <c r="DPF90" s="10"/>
      <c r="DPG90" s="10"/>
      <c r="DPH90" s="10"/>
      <c r="DPI90" s="10"/>
      <c r="DPJ90" s="10"/>
      <c r="DPK90" s="10"/>
      <c r="DPL90" s="10"/>
      <c r="DPM90" s="10"/>
      <c r="DPN90" s="10"/>
      <c r="DPO90" s="10"/>
      <c r="DPP90" s="10"/>
      <c r="DPQ90" s="10"/>
      <c r="DPR90" s="10"/>
      <c r="DPS90" s="10"/>
      <c r="DPT90" s="10"/>
      <c r="DPU90" s="10"/>
      <c r="DPV90" s="10"/>
      <c r="DPW90" s="10"/>
      <c r="DPX90" s="10"/>
      <c r="DPY90" s="10"/>
      <c r="DPZ90" s="10"/>
      <c r="DQA90" s="10"/>
      <c r="DQB90" s="10"/>
      <c r="DQC90" s="10"/>
      <c r="DQD90" s="10"/>
      <c r="DQE90" s="10"/>
      <c r="DQF90" s="10"/>
      <c r="DQG90" s="10"/>
      <c r="DQH90" s="10"/>
      <c r="DQI90" s="10"/>
      <c r="DQJ90" s="10"/>
      <c r="DQK90" s="10"/>
      <c r="DQL90" s="10"/>
      <c r="DQM90" s="10"/>
      <c r="DQN90" s="10"/>
      <c r="DQO90" s="10"/>
      <c r="DQP90" s="10"/>
      <c r="DQQ90" s="10"/>
      <c r="DQR90" s="10"/>
      <c r="DQS90" s="10"/>
      <c r="DQT90" s="10"/>
      <c r="DQU90" s="10"/>
      <c r="DQV90" s="10"/>
      <c r="DQW90" s="10"/>
      <c r="DQX90" s="10"/>
      <c r="DQY90" s="10"/>
      <c r="DQZ90" s="10"/>
      <c r="DRA90" s="10"/>
      <c r="DRB90" s="10"/>
      <c r="DRC90" s="10"/>
      <c r="DRD90" s="10"/>
      <c r="DRE90" s="10"/>
      <c r="DRF90" s="10"/>
      <c r="DRG90" s="10"/>
      <c r="DRH90" s="10"/>
      <c r="DRI90" s="10"/>
      <c r="DRJ90" s="10"/>
      <c r="DRK90" s="10"/>
      <c r="DRL90" s="10"/>
      <c r="DRM90" s="10"/>
      <c r="DRN90" s="10"/>
      <c r="DRO90" s="10"/>
      <c r="DRP90" s="10"/>
      <c r="DRQ90" s="10"/>
      <c r="DRR90" s="10"/>
      <c r="DRS90" s="10"/>
      <c r="DRT90" s="10"/>
      <c r="DRU90" s="10"/>
      <c r="DRV90" s="10"/>
      <c r="DRW90" s="10"/>
      <c r="DRX90" s="10"/>
      <c r="DRY90" s="10"/>
      <c r="DRZ90" s="10"/>
      <c r="DSA90" s="10"/>
      <c r="DSB90" s="10"/>
      <c r="DSC90" s="10"/>
      <c r="DSD90" s="10"/>
      <c r="DSE90" s="10"/>
      <c r="DSF90" s="10"/>
      <c r="DSG90" s="10"/>
      <c r="DSH90" s="10"/>
      <c r="DSI90" s="10"/>
      <c r="DSJ90" s="10"/>
      <c r="DSK90" s="10"/>
      <c r="DSL90" s="10"/>
      <c r="DSM90" s="10"/>
      <c r="DSN90" s="10"/>
      <c r="DSO90" s="10"/>
      <c r="DSP90" s="10"/>
      <c r="DSQ90" s="10"/>
      <c r="DSR90" s="10"/>
      <c r="DSS90" s="10"/>
      <c r="DST90" s="10"/>
      <c r="DSU90" s="10"/>
      <c r="DSV90" s="10"/>
      <c r="DSW90" s="10"/>
      <c r="DSX90" s="10"/>
      <c r="DSY90" s="10"/>
      <c r="DSZ90" s="10"/>
      <c r="DTA90" s="10"/>
      <c r="DTB90" s="10"/>
      <c r="DTC90" s="10"/>
      <c r="DTD90" s="10"/>
      <c r="DTE90" s="10"/>
      <c r="DTF90" s="10"/>
      <c r="DTG90" s="10"/>
      <c r="DTH90" s="10"/>
      <c r="DTI90" s="10"/>
      <c r="DTJ90" s="10"/>
      <c r="DTK90" s="10"/>
      <c r="DTL90" s="10"/>
      <c r="DTM90" s="10"/>
      <c r="DTN90" s="10"/>
      <c r="DTO90" s="10"/>
      <c r="DTP90" s="10"/>
      <c r="DTQ90" s="10"/>
      <c r="DTR90" s="10"/>
      <c r="DTS90" s="10"/>
      <c r="DTT90" s="10"/>
      <c r="DTU90" s="10"/>
      <c r="DTV90" s="10"/>
      <c r="DTW90" s="10"/>
      <c r="DTX90" s="10"/>
      <c r="DTY90" s="10"/>
      <c r="DTZ90" s="10"/>
      <c r="DUA90" s="10"/>
      <c r="DUB90" s="10"/>
      <c r="DUC90" s="10"/>
      <c r="DUD90" s="10"/>
      <c r="DUE90" s="10"/>
      <c r="DUF90" s="10"/>
      <c r="DUG90" s="10"/>
      <c r="DUH90" s="10"/>
      <c r="DUI90" s="10"/>
      <c r="DUJ90" s="10"/>
      <c r="DUK90" s="10"/>
      <c r="DUL90" s="10"/>
      <c r="DUM90" s="10"/>
      <c r="DUN90" s="10"/>
      <c r="DUO90" s="10"/>
      <c r="DUP90" s="10"/>
      <c r="DUQ90" s="10"/>
      <c r="DUR90" s="10"/>
      <c r="DUS90" s="10"/>
      <c r="DUT90" s="10"/>
      <c r="DUU90" s="10"/>
      <c r="DUV90" s="10"/>
      <c r="DUW90" s="10"/>
      <c r="DUX90" s="10"/>
      <c r="DUY90" s="10"/>
      <c r="DUZ90" s="10"/>
      <c r="DVA90" s="10"/>
      <c r="DVB90" s="10"/>
      <c r="DVC90" s="10"/>
      <c r="DVD90" s="10"/>
      <c r="DVE90" s="10"/>
      <c r="DVF90" s="10"/>
      <c r="DVG90" s="10"/>
      <c r="DVH90" s="10"/>
      <c r="DVI90" s="10"/>
      <c r="DVJ90" s="10"/>
      <c r="DVK90" s="10"/>
      <c r="DVL90" s="10"/>
      <c r="DVM90" s="10"/>
      <c r="DVN90" s="10"/>
      <c r="DVO90" s="10"/>
      <c r="DVP90" s="10"/>
      <c r="DVQ90" s="10"/>
      <c r="DVR90" s="10"/>
      <c r="DVS90" s="10"/>
      <c r="DVT90" s="10"/>
      <c r="DVU90" s="10"/>
      <c r="DVV90" s="10"/>
      <c r="DVW90" s="10"/>
      <c r="DVX90" s="10"/>
      <c r="DVY90" s="10"/>
      <c r="DVZ90" s="10"/>
      <c r="DWA90" s="10"/>
      <c r="DWB90" s="10"/>
      <c r="DWC90" s="10"/>
      <c r="DWD90" s="10"/>
      <c r="DWE90" s="10"/>
      <c r="DWF90" s="10"/>
      <c r="DWG90" s="10"/>
      <c r="DWH90" s="10"/>
      <c r="DWI90" s="10"/>
      <c r="DWJ90" s="10"/>
      <c r="DWK90" s="10"/>
      <c r="DWL90" s="10"/>
      <c r="DWM90" s="10"/>
      <c r="DWN90" s="10"/>
      <c r="DWO90" s="10"/>
      <c r="DWP90" s="10"/>
      <c r="DWQ90" s="10"/>
      <c r="DWR90" s="10"/>
      <c r="DWS90" s="10"/>
      <c r="DWT90" s="10"/>
      <c r="DWU90" s="10"/>
      <c r="DWV90" s="10"/>
      <c r="DWW90" s="10"/>
      <c r="DWX90" s="10"/>
      <c r="DWY90" s="10"/>
      <c r="DWZ90" s="10"/>
      <c r="DXA90" s="10"/>
      <c r="DXB90" s="10"/>
      <c r="DXC90" s="10"/>
      <c r="DXD90" s="10"/>
      <c r="DXE90" s="10"/>
      <c r="DXF90" s="10"/>
      <c r="DXG90" s="10"/>
      <c r="DXH90" s="10"/>
      <c r="DXI90" s="10"/>
      <c r="DXJ90" s="10"/>
      <c r="DXK90" s="10"/>
      <c r="DXL90" s="10"/>
      <c r="DXM90" s="10"/>
      <c r="DXN90" s="10"/>
      <c r="DXO90" s="10"/>
      <c r="DXP90" s="10"/>
      <c r="DXQ90" s="10"/>
      <c r="DXR90" s="10"/>
      <c r="DXS90" s="10"/>
      <c r="DXT90" s="10"/>
      <c r="DXU90" s="10"/>
      <c r="DXV90" s="10"/>
      <c r="DXW90" s="10"/>
      <c r="DXX90" s="10"/>
      <c r="DXY90" s="10"/>
      <c r="DXZ90" s="10"/>
      <c r="DYA90" s="10"/>
      <c r="DYB90" s="10"/>
      <c r="DYC90" s="10"/>
      <c r="DYD90" s="10"/>
      <c r="DYE90" s="10"/>
      <c r="DYF90" s="10"/>
      <c r="DYG90" s="10"/>
      <c r="DYH90" s="10"/>
      <c r="DYI90" s="10"/>
      <c r="DYJ90" s="10"/>
      <c r="DYK90" s="10"/>
      <c r="DYL90" s="10"/>
      <c r="DYM90" s="10"/>
      <c r="DYN90" s="10"/>
      <c r="DYO90" s="10"/>
      <c r="DYP90" s="10"/>
      <c r="DYQ90" s="10"/>
      <c r="DYR90" s="10"/>
      <c r="DYS90" s="10"/>
      <c r="DYT90" s="10"/>
      <c r="DYU90" s="10"/>
      <c r="DYV90" s="10"/>
      <c r="DYW90" s="10"/>
      <c r="DYX90" s="10"/>
      <c r="DYY90" s="10"/>
      <c r="DYZ90" s="10"/>
      <c r="DZA90" s="10"/>
      <c r="DZB90" s="10"/>
      <c r="DZC90" s="10"/>
      <c r="DZD90" s="10"/>
      <c r="DZE90" s="10"/>
      <c r="DZF90" s="10"/>
      <c r="DZG90" s="10"/>
      <c r="DZH90" s="10"/>
      <c r="DZI90" s="10"/>
      <c r="DZJ90" s="10"/>
      <c r="DZK90" s="10"/>
      <c r="DZL90" s="10"/>
      <c r="DZM90" s="10"/>
      <c r="DZN90" s="10"/>
      <c r="DZO90" s="10"/>
      <c r="DZP90" s="10"/>
      <c r="DZQ90" s="10"/>
    </row>
    <row r="91" spans="1:3397" ht="20.100000000000001" customHeight="1" x14ac:dyDescent="0.25">
      <c r="A91" s="542"/>
      <c r="B91" s="172" t="s">
        <v>8</v>
      </c>
      <c r="C91" s="129" t="s">
        <v>132</v>
      </c>
      <c r="D91" s="174">
        <v>1367</v>
      </c>
      <c r="E91" s="175">
        <v>1156</v>
      </c>
      <c r="F91" s="175">
        <v>1276</v>
      </c>
      <c r="G91" s="175">
        <v>1220</v>
      </c>
      <c r="H91" s="175">
        <v>1280</v>
      </c>
      <c r="I91" s="175">
        <v>1226</v>
      </c>
      <c r="J91" s="175">
        <v>1283</v>
      </c>
      <c r="K91" s="175">
        <v>1145</v>
      </c>
      <c r="L91" s="175">
        <v>1363</v>
      </c>
      <c r="M91" s="175">
        <v>1416</v>
      </c>
      <c r="N91" s="175">
        <v>1345</v>
      </c>
      <c r="O91" s="175">
        <v>1457</v>
      </c>
      <c r="P91" s="176">
        <f t="shared" ref="P91:P98" si="45">SUM(D91:O91)</f>
        <v>15534</v>
      </c>
      <c r="Q91" s="175">
        <v>1212</v>
      </c>
      <c r="R91" s="175">
        <v>1148</v>
      </c>
      <c r="S91" s="175">
        <v>1481</v>
      </c>
      <c r="T91" s="175">
        <v>1396</v>
      </c>
      <c r="U91" s="175">
        <v>1409</v>
      </c>
      <c r="V91" s="175">
        <v>1370</v>
      </c>
      <c r="W91" s="175">
        <v>1474</v>
      </c>
      <c r="X91" s="175">
        <v>1524</v>
      </c>
      <c r="Y91" s="175">
        <v>1521</v>
      </c>
      <c r="Z91" s="175">
        <v>1548</v>
      </c>
      <c r="AA91" s="175">
        <v>1481</v>
      </c>
      <c r="AB91" s="175">
        <v>1582</v>
      </c>
      <c r="AC91" s="176">
        <f t="shared" ref="AC91:AC98" si="46">SUM(Q91:AB91)</f>
        <v>17146</v>
      </c>
      <c r="AD91" s="175">
        <v>1458</v>
      </c>
      <c r="AE91" s="175">
        <v>1514</v>
      </c>
      <c r="AF91" s="175">
        <v>1632</v>
      </c>
      <c r="AG91" s="175">
        <v>1386</v>
      </c>
      <c r="AH91" s="175">
        <v>1590</v>
      </c>
      <c r="AI91" s="175">
        <v>1450</v>
      </c>
      <c r="AJ91" s="175">
        <v>1208</v>
      </c>
      <c r="AK91" s="175">
        <v>1265</v>
      </c>
      <c r="AL91" s="175">
        <v>1187</v>
      </c>
      <c r="AM91" s="249">
        <v>1127</v>
      </c>
      <c r="AN91" s="249">
        <v>1134</v>
      </c>
      <c r="AO91" s="249">
        <v>1255</v>
      </c>
      <c r="AP91" s="138">
        <v>1038</v>
      </c>
      <c r="AQ91" s="98">
        <v>875</v>
      </c>
      <c r="AR91" s="98">
        <v>1014</v>
      </c>
      <c r="AS91" s="98">
        <v>836</v>
      </c>
      <c r="AT91" s="98">
        <v>1009</v>
      </c>
      <c r="AU91" s="98">
        <v>892</v>
      </c>
      <c r="AV91" s="98">
        <v>1003</v>
      </c>
      <c r="AW91" s="98">
        <v>983</v>
      </c>
      <c r="AX91" s="98">
        <v>888</v>
      </c>
      <c r="AY91" s="98">
        <v>1055</v>
      </c>
      <c r="AZ91" s="98">
        <v>897</v>
      </c>
      <c r="BA91" s="98">
        <v>836</v>
      </c>
      <c r="BB91" s="138">
        <v>743</v>
      </c>
      <c r="BC91" s="98">
        <v>786</v>
      </c>
      <c r="BD91" s="98">
        <v>850</v>
      </c>
      <c r="BE91" s="98">
        <v>934</v>
      </c>
      <c r="BF91" s="98">
        <v>1037</v>
      </c>
      <c r="BG91" s="98">
        <v>931</v>
      </c>
      <c r="BH91" s="98">
        <v>1055</v>
      </c>
      <c r="BI91" s="98">
        <v>870</v>
      </c>
      <c r="BJ91" s="98">
        <v>812</v>
      </c>
      <c r="BK91" s="98">
        <v>836</v>
      </c>
      <c r="BL91" s="98">
        <v>841</v>
      </c>
      <c r="BM91" s="98">
        <v>949</v>
      </c>
      <c r="BN91" s="439">
        <f t="shared" ref="BN91:BN117" si="47">SUM(BB91:BM91)</f>
        <v>10644</v>
      </c>
      <c r="BO91" s="34">
        <v>891</v>
      </c>
      <c r="BP91" s="34">
        <v>827</v>
      </c>
      <c r="BQ91" s="34">
        <v>852</v>
      </c>
      <c r="BR91" s="34">
        <v>996</v>
      </c>
      <c r="BS91" s="34">
        <v>965</v>
      </c>
      <c r="BT91" s="34">
        <v>978</v>
      </c>
      <c r="BU91" s="34">
        <v>1113</v>
      </c>
      <c r="BV91" s="34">
        <v>927</v>
      </c>
      <c r="BW91" s="34">
        <v>239</v>
      </c>
      <c r="BX91" s="34">
        <v>22</v>
      </c>
      <c r="BY91" s="34">
        <v>8</v>
      </c>
      <c r="BZ91" s="34">
        <v>13</v>
      </c>
      <c r="CA91" s="478">
        <f t="shared" si="28"/>
        <v>7831</v>
      </c>
      <c r="CB91" s="98">
        <v>15</v>
      </c>
      <c r="CC91" s="98">
        <v>14</v>
      </c>
      <c r="CD91" s="98">
        <v>26</v>
      </c>
      <c r="CE91" s="98">
        <v>22</v>
      </c>
      <c r="CF91" s="98">
        <v>23</v>
      </c>
      <c r="CG91" s="98">
        <v>17</v>
      </c>
      <c r="CH91" s="98">
        <v>14</v>
      </c>
      <c r="CI91" s="98">
        <v>6</v>
      </c>
      <c r="CJ91" s="98">
        <v>3</v>
      </c>
      <c r="CK91" s="98">
        <v>7</v>
      </c>
      <c r="CL91" s="98">
        <v>17</v>
      </c>
      <c r="CM91" s="243">
        <v>30</v>
      </c>
      <c r="CN91" s="98">
        <v>25</v>
      </c>
      <c r="CO91" s="578">
        <f t="shared" si="32"/>
        <v>891</v>
      </c>
      <c r="CP91" s="80">
        <f t="shared" si="33"/>
        <v>15</v>
      </c>
      <c r="CQ91" s="27">
        <f t="shared" si="34"/>
        <v>25</v>
      </c>
      <c r="CR91" s="364">
        <f t="shared" si="14"/>
        <v>66.666666666666671</v>
      </c>
      <c r="CX91" s="233"/>
      <c r="CY91" s="233"/>
      <c r="CZ91" s="233"/>
      <c r="DA91" s="233"/>
      <c r="DB91" s="233"/>
      <c r="DC91" s="233"/>
      <c r="DD91" s="233"/>
      <c r="DE91" s="233"/>
      <c r="DF91" s="233"/>
      <c r="DG91" s="233"/>
      <c r="DH91" s="233"/>
      <c r="DI91" s="233"/>
      <c r="DJ91" s="233"/>
      <c r="DK91" s="233"/>
      <c r="DL91" s="233"/>
      <c r="DM91" s="233"/>
      <c r="DN91" s="233"/>
      <c r="DO91" s="233"/>
    </row>
    <row r="92" spans="1:3397" ht="20.100000000000001" customHeight="1" x14ac:dyDescent="0.25">
      <c r="A92" s="542"/>
      <c r="B92" s="172" t="s">
        <v>9</v>
      </c>
      <c r="C92" s="173" t="s">
        <v>10</v>
      </c>
      <c r="D92" s="177">
        <v>70</v>
      </c>
      <c r="E92" s="178">
        <v>64</v>
      </c>
      <c r="F92" s="178">
        <v>88</v>
      </c>
      <c r="G92" s="178">
        <v>68</v>
      </c>
      <c r="H92" s="178">
        <v>60</v>
      </c>
      <c r="I92" s="178">
        <v>63</v>
      </c>
      <c r="J92" s="178">
        <v>57</v>
      </c>
      <c r="K92" s="178">
        <v>41</v>
      </c>
      <c r="L92" s="178">
        <v>42</v>
      </c>
      <c r="M92" s="178">
        <v>48</v>
      </c>
      <c r="N92" s="178">
        <v>55</v>
      </c>
      <c r="O92" s="178">
        <v>48</v>
      </c>
      <c r="P92" s="170">
        <f t="shared" si="45"/>
        <v>704</v>
      </c>
      <c r="Q92" s="179">
        <v>37</v>
      </c>
      <c r="R92" s="179">
        <v>36</v>
      </c>
      <c r="S92" s="179">
        <v>50</v>
      </c>
      <c r="T92" s="179">
        <v>57</v>
      </c>
      <c r="U92" s="179">
        <v>52</v>
      </c>
      <c r="V92" s="179">
        <v>65</v>
      </c>
      <c r="W92" s="179">
        <v>53</v>
      </c>
      <c r="X92" s="179">
        <v>59</v>
      </c>
      <c r="Y92" s="179">
        <v>65</v>
      </c>
      <c r="Z92" s="179">
        <v>61</v>
      </c>
      <c r="AA92" s="180">
        <v>68</v>
      </c>
      <c r="AB92" s="180">
        <v>68</v>
      </c>
      <c r="AC92" s="170">
        <f t="shared" si="46"/>
        <v>671</v>
      </c>
      <c r="AD92" s="180">
        <v>69</v>
      </c>
      <c r="AE92" s="180">
        <v>72</v>
      </c>
      <c r="AF92" s="180">
        <v>85</v>
      </c>
      <c r="AG92" s="180">
        <v>84</v>
      </c>
      <c r="AH92" s="180">
        <v>92</v>
      </c>
      <c r="AI92" s="180">
        <v>92</v>
      </c>
      <c r="AJ92" s="180">
        <v>86</v>
      </c>
      <c r="AK92" s="180">
        <v>97</v>
      </c>
      <c r="AL92" s="180">
        <v>79</v>
      </c>
      <c r="AM92" s="242">
        <v>81</v>
      </c>
      <c r="AN92" s="242">
        <v>92</v>
      </c>
      <c r="AO92" s="242">
        <v>82</v>
      </c>
      <c r="AP92" s="138">
        <v>79</v>
      </c>
      <c r="AQ92" s="98">
        <v>81</v>
      </c>
      <c r="AR92" s="98">
        <v>69</v>
      </c>
      <c r="AS92" s="98">
        <v>82</v>
      </c>
      <c r="AT92" s="98">
        <v>95</v>
      </c>
      <c r="AU92" s="98">
        <v>67</v>
      </c>
      <c r="AV92" s="98">
        <v>90</v>
      </c>
      <c r="AW92" s="98">
        <v>101</v>
      </c>
      <c r="AX92" s="98">
        <v>86</v>
      </c>
      <c r="AY92" s="98">
        <v>108</v>
      </c>
      <c r="AZ92" s="98">
        <v>86</v>
      </c>
      <c r="BA92" s="98">
        <v>83</v>
      </c>
      <c r="BB92" s="138">
        <v>85</v>
      </c>
      <c r="BC92" s="98">
        <v>68</v>
      </c>
      <c r="BD92" s="98">
        <v>73</v>
      </c>
      <c r="BE92" s="98">
        <v>85</v>
      </c>
      <c r="BF92" s="98">
        <v>89</v>
      </c>
      <c r="BG92" s="98">
        <v>97</v>
      </c>
      <c r="BH92" s="98">
        <v>87</v>
      </c>
      <c r="BI92" s="98">
        <v>106</v>
      </c>
      <c r="BJ92" s="98">
        <v>111</v>
      </c>
      <c r="BK92" s="98">
        <v>117</v>
      </c>
      <c r="BL92" s="98">
        <v>101</v>
      </c>
      <c r="BM92" s="98">
        <v>87</v>
      </c>
      <c r="BN92" s="439">
        <f t="shared" si="47"/>
        <v>1106</v>
      </c>
      <c r="BO92" s="98">
        <v>104</v>
      </c>
      <c r="BP92" s="98">
        <v>93</v>
      </c>
      <c r="BQ92" s="98">
        <v>82</v>
      </c>
      <c r="BR92" s="98">
        <v>95</v>
      </c>
      <c r="BS92" s="98">
        <v>94</v>
      </c>
      <c r="BT92" s="98">
        <v>91</v>
      </c>
      <c r="BU92" s="98">
        <v>92</v>
      </c>
      <c r="BV92" s="98">
        <v>95</v>
      </c>
      <c r="BW92" s="98">
        <v>93</v>
      </c>
      <c r="BX92" s="98">
        <v>100</v>
      </c>
      <c r="BY92" s="98">
        <v>81</v>
      </c>
      <c r="BZ92" s="98">
        <v>91</v>
      </c>
      <c r="CA92" s="478">
        <f t="shared" si="28"/>
        <v>1111</v>
      </c>
      <c r="CB92" s="98">
        <v>80</v>
      </c>
      <c r="CC92" s="98">
        <v>85</v>
      </c>
      <c r="CD92" s="98">
        <v>105</v>
      </c>
      <c r="CE92" s="98">
        <v>103</v>
      </c>
      <c r="CF92" s="98">
        <v>94</v>
      </c>
      <c r="CG92" s="98">
        <v>103</v>
      </c>
      <c r="CH92" s="98">
        <v>92</v>
      </c>
      <c r="CI92" s="98">
        <v>96</v>
      </c>
      <c r="CJ92" s="98">
        <v>111</v>
      </c>
      <c r="CK92" s="98">
        <v>108</v>
      </c>
      <c r="CL92" s="98">
        <v>95</v>
      </c>
      <c r="CM92" s="243">
        <v>106</v>
      </c>
      <c r="CN92" s="98">
        <v>79</v>
      </c>
      <c r="CO92" s="579">
        <f t="shared" si="32"/>
        <v>104</v>
      </c>
      <c r="CP92" s="80">
        <f t="shared" si="33"/>
        <v>80</v>
      </c>
      <c r="CQ92" s="27">
        <f t="shared" si="34"/>
        <v>79</v>
      </c>
      <c r="CR92" s="365">
        <f t="shared" si="14"/>
        <v>-1.2499999999999956</v>
      </c>
      <c r="CX92" s="233"/>
      <c r="CY92" s="233"/>
      <c r="CZ92" s="233"/>
      <c r="DA92" s="233"/>
      <c r="DB92" s="233"/>
      <c r="DC92" s="233"/>
      <c r="DD92" s="233"/>
      <c r="DE92" s="233"/>
      <c r="DF92" s="233"/>
      <c r="DG92" s="233"/>
      <c r="DH92" s="233"/>
      <c r="DI92" s="233"/>
      <c r="DJ92" s="233"/>
      <c r="DK92" s="233"/>
      <c r="DL92" s="233"/>
      <c r="DM92" s="233"/>
      <c r="DN92" s="233"/>
      <c r="DO92" s="233"/>
    </row>
    <row r="93" spans="1:3397" ht="20.100000000000001" customHeight="1" x14ac:dyDescent="0.25">
      <c r="A93" s="542"/>
      <c r="B93" s="172" t="s">
        <v>11</v>
      </c>
      <c r="C93" s="173" t="s">
        <v>12</v>
      </c>
      <c r="D93" s="177">
        <v>84</v>
      </c>
      <c r="E93" s="178">
        <v>72</v>
      </c>
      <c r="F93" s="178">
        <v>92</v>
      </c>
      <c r="G93" s="178">
        <v>71</v>
      </c>
      <c r="H93" s="178">
        <v>74</v>
      </c>
      <c r="I93" s="178">
        <v>69</v>
      </c>
      <c r="J93" s="178">
        <v>74</v>
      </c>
      <c r="K93" s="178">
        <v>40</v>
      </c>
      <c r="L93" s="178">
        <v>45</v>
      </c>
      <c r="M93" s="178">
        <v>41</v>
      </c>
      <c r="N93" s="178">
        <v>52</v>
      </c>
      <c r="O93" s="178">
        <v>53</v>
      </c>
      <c r="P93" s="170">
        <f t="shared" si="45"/>
        <v>767</v>
      </c>
      <c r="Q93" s="179">
        <v>29</v>
      </c>
      <c r="R93" s="179">
        <v>30</v>
      </c>
      <c r="S93" s="179">
        <v>48</v>
      </c>
      <c r="T93" s="179">
        <v>54</v>
      </c>
      <c r="U93" s="179">
        <v>50</v>
      </c>
      <c r="V93" s="179">
        <v>51</v>
      </c>
      <c r="W93" s="179">
        <v>54</v>
      </c>
      <c r="X93" s="179">
        <v>60</v>
      </c>
      <c r="Y93" s="179">
        <v>64</v>
      </c>
      <c r="Z93" s="179">
        <v>73</v>
      </c>
      <c r="AA93" s="180">
        <v>76</v>
      </c>
      <c r="AB93" s="180">
        <v>71</v>
      </c>
      <c r="AC93" s="170">
        <f t="shared" si="46"/>
        <v>660</v>
      </c>
      <c r="AD93" s="180">
        <v>62</v>
      </c>
      <c r="AE93" s="180">
        <v>64</v>
      </c>
      <c r="AF93" s="180">
        <v>90</v>
      </c>
      <c r="AG93" s="180">
        <v>89</v>
      </c>
      <c r="AH93" s="180">
        <v>90</v>
      </c>
      <c r="AI93" s="180">
        <v>83</v>
      </c>
      <c r="AJ93" s="180">
        <v>87</v>
      </c>
      <c r="AK93" s="180">
        <v>80</v>
      </c>
      <c r="AL93" s="180">
        <v>77</v>
      </c>
      <c r="AM93" s="242">
        <v>88</v>
      </c>
      <c r="AN93" s="242">
        <v>76</v>
      </c>
      <c r="AO93" s="242">
        <v>94</v>
      </c>
      <c r="AP93" s="138">
        <v>84</v>
      </c>
      <c r="AQ93" s="98">
        <v>78</v>
      </c>
      <c r="AR93" s="98">
        <v>106</v>
      </c>
      <c r="AS93" s="98">
        <v>67</v>
      </c>
      <c r="AT93" s="98">
        <v>102</v>
      </c>
      <c r="AU93" s="98">
        <v>102</v>
      </c>
      <c r="AV93" s="98">
        <v>90</v>
      </c>
      <c r="AW93" s="98">
        <v>109</v>
      </c>
      <c r="AX93" s="98">
        <v>80</v>
      </c>
      <c r="AY93" s="98">
        <v>94</v>
      </c>
      <c r="AZ93" s="98">
        <v>88</v>
      </c>
      <c r="BA93" s="98">
        <v>92</v>
      </c>
      <c r="BB93" s="138">
        <v>81</v>
      </c>
      <c r="BC93" s="98">
        <v>68</v>
      </c>
      <c r="BD93" s="98">
        <v>94</v>
      </c>
      <c r="BE93" s="98">
        <v>117</v>
      </c>
      <c r="BF93" s="98">
        <v>93</v>
      </c>
      <c r="BG93" s="98">
        <v>96</v>
      </c>
      <c r="BH93" s="98">
        <v>119</v>
      </c>
      <c r="BI93" s="98">
        <v>110</v>
      </c>
      <c r="BJ93" s="98">
        <v>106</v>
      </c>
      <c r="BK93" s="98">
        <v>112</v>
      </c>
      <c r="BL93" s="98">
        <v>90</v>
      </c>
      <c r="BM93" s="98">
        <v>96</v>
      </c>
      <c r="BN93" s="439">
        <f t="shared" si="47"/>
        <v>1182</v>
      </c>
      <c r="BO93" s="98">
        <v>102</v>
      </c>
      <c r="BP93" s="98">
        <v>93</v>
      </c>
      <c r="BQ93" s="98">
        <v>91</v>
      </c>
      <c r="BR93" s="98">
        <v>104</v>
      </c>
      <c r="BS93" s="98">
        <v>103</v>
      </c>
      <c r="BT93" s="98">
        <v>82</v>
      </c>
      <c r="BU93" s="98">
        <v>115</v>
      </c>
      <c r="BV93" s="98">
        <v>98</v>
      </c>
      <c r="BW93" s="98">
        <v>111</v>
      </c>
      <c r="BX93" s="98">
        <v>107</v>
      </c>
      <c r="BY93" s="98">
        <v>98</v>
      </c>
      <c r="BZ93" s="98">
        <v>109</v>
      </c>
      <c r="CA93" s="478">
        <f t="shared" si="28"/>
        <v>1213</v>
      </c>
      <c r="CB93" s="98">
        <v>103</v>
      </c>
      <c r="CC93" s="98">
        <v>88</v>
      </c>
      <c r="CD93" s="98">
        <v>112</v>
      </c>
      <c r="CE93" s="98">
        <v>109</v>
      </c>
      <c r="CF93" s="98">
        <v>105</v>
      </c>
      <c r="CG93" s="98">
        <v>118</v>
      </c>
      <c r="CH93" s="98">
        <v>123</v>
      </c>
      <c r="CI93" s="98">
        <v>114</v>
      </c>
      <c r="CJ93" s="98">
        <v>110</v>
      </c>
      <c r="CK93" s="98">
        <v>150</v>
      </c>
      <c r="CL93" s="98">
        <v>124</v>
      </c>
      <c r="CM93" s="243">
        <v>103</v>
      </c>
      <c r="CN93" s="98">
        <v>116</v>
      </c>
      <c r="CO93" s="579">
        <f t="shared" si="32"/>
        <v>102</v>
      </c>
      <c r="CP93" s="80">
        <f t="shared" si="33"/>
        <v>103</v>
      </c>
      <c r="CQ93" s="27">
        <f t="shared" si="34"/>
        <v>116</v>
      </c>
      <c r="CR93" s="365">
        <f t="shared" si="14"/>
        <v>12.621359223300965</v>
      </c>
      <c r="CX93" s="233"/>
      <c r="CY93" s="233"/>
      <c r="CZ93" s="233"/>
      <c r="DA93" s="233"/>
      <c r="DB93" s="233"/>
      <c r="DC93" s="233"/>
      <c r="DD93" s="233"/>
      <c r="DE93" s="233"/>
      <c r="DF93" s="233"/>
      <c r="DG93" s="233"/>
      <c r="DH93" s="233"/>
      <c r="DI93" s="233"/>
      <c r="DJ93" s="233"/>
      <c r="DK93" s="233"/>
      <c r="DL93" s="233"/>
      <c r="DM93" s="233"/>
      <c r="DN93" s="233"/>
      <c r="DO93" s="233"/>
    </row>
    <row r="94" spans="1:3397" ht="20.100000000000001" customHeight="1" x14ac:dyDescent="0.25">
      <c r="A94" s="542"/>
      <c r="B94" s="172" t="s">
        <v>13</v>
      </c>
      <c r="C94" s="130" t="s">
        <v>134</v>
      </c>
      <c r="D94" s="177">
        <v>261</v>
      </c>
      <c r="E94" s="178">
        <v>193</v>
      </c>
      <c r="F94" s="178">
        <v>244</v>
      </c>
      <c r="G94" s="178">
        <v>255</v>
      </c>
      <c r="H94" s="178">
        <v>211</v>
      </c>
      <c r="I94" s="178">
        <v>238</v>
      </c>
      <c r="J94" s="178">
        <v>319</v>
      </c>
      <c r="K94" s="178">
        <v>265</v>
      </c>
      <c r="L94" s="178">
        <v>282</v>
      </c>
      <c r="M94" s="178">
        <v>287</v>
      </c>
      <c r="N94" s="178">
        <v>306</v>
      </c>
      <c r="O94" s="178">
        <v>291</v>
      </c>
      <c r="P94" s="170">
        <f t="shared" si="45"/>
        <v>3152</v>
      </c>
      <c r="Q94" s="179">
        <v>305</v>
      </c>
      <c r="R94" s="179">
        <v>236</v>
      </c>
      <c r="S94" s="179">
        <v>279</v>
      </c>
      <c r="T94" s="179">
        <v>297</v>
      </c>
      <c r="U94" s="179">
        <v>253</v>
      </c>
      <c r="V94" s="179">
        <v>273</v>
      </c>
      <c r="W94" s="179">
        <v>286</v>
      </c>
      <c r="X94" s="179">
        <v>327</v>
      </c>
      <c r="Y94" s="179">
        <v>276</v>
      </c>
      <c r="Z94" s="179">
        <v>258</v>
      </c>
      <c r="AA94" s="180">
        <v>293</v>
      </c>
      <c r="AB94" s="180">
        <v>315</v>
      </c>
      <c r="AC94" s="170">
        <f t="shared" si="46"/>
        <v>3398</v>
      </c>
      <c r="AD94" s="180">
        <v>343</v>
      </c>
      <c r="AE94" s="180">
        <v>117</v>
      </c>
      <c r="AF94" s="180">
        <v>140</v>
      </c>
      <c r="AG94" s="180">
        <v>120</v>
      </c>
      <c r="AH94" s="180">
        <v>115</v>
      </c>
      <c r="AI94" s="251">
        <v>106</v>
      </c>
      <c r="AJ94" s="251">
        <v>115</v>
      </c>
      <c r="AK94" s="251">
        <v>118</v>
      </c>
      <c r="AL94" s="251">
        <v>120</v>
      </c>
      <c r="AM94" s="242">
        <v>110</v>
      </c>
      <c r="AN94" s="242">
        <v>110</v>
      </c>
      <c r="AO94" s="242">
        <v>106</v>
      </c>
      <c r="AP94" s="138">
        <v>116</v>
      </c>
      <c r="AQ94" s="98">
        <v>103</v>
      </c>
      <c r="AR94" s="98">
        <v>116</v>
      </c>
      <c r="AS94" s="98">
        <v>103</v>
      </c>
      <c r="AT94" s="98">
        <v>124</v>
      </c>
      <c r="AU94" s="98">
        <v>99</v>
      </c>
      <c r="AV94" s="98">
        <v>115</v>
      </c>
      <c r="AW94" s="98">
        <v>120</v>
      </c>
      <c r="AX94" s="98">
        <v>108</v>
      </c>
      <c r="AY94" s="98">
        <v>127</v>
      </c>
      <c r="AZ94" s="98">
        <v>103</v>
      </c>
      <c r="BA94" s="98">
        <v>102</v>
      </c>
      <c r="BB94" s="138">
        <v>114</v>
      </c>
      <c r="BC94" s="98">
        <v>24</v>
      </c>
      <c r="BD94" s="98">
        <v>20</v>
      </c>
      <c r="BE94" s="98">
        <v>22</v>
      </c>
      <c r="BF94" s="98">
        <v>21</v>
      </c>
      <c r="BG94" s="98">
        <v>19</v>
      </c>
      <c r="BH94" s="98">
        <v>22</v>
      </c>
      <c r="BI94" s="98">
        <v>19</v>
      </c>
      <c r="BJ94" s="98">
        <v>21</v>
      </c>
      <c r="BK94" s="98">
        <v>23</v>
      </c>
      <c r="BL94" s="98">
        <v>21</v>
      </c>
      <c r="BM94" s="98">
        <v>22</v>
      </c>
      <c r="BN94" s="439">
        <f t="shared" si="47"/>
        <v>348</v>
      </c>
      <c r="BO94" s="98">
        <v>21</v>
      </c>
      <c r="BP94" s="98">
        <v>20</v>
      </c>
      <c r="BQ94" s="98">
        <v>19</v>
      </c>
      <c r="BR94" s="98">
        <v>21</v>
      </c>
      <c r="BS94" s="98">
        <v>19</v>
      </c>
      <c r="BT94" s="98">
        <v>20</v>
      </c>
      <c r="BU94" s="98">
        <v>22</v>
      </c>
      <c r="BV94" s="98">
        <v>20</v>
      </c>
      <c r="BW94" s="98">
        <v>22</v>
      </c>
      <c r="BX94" s="98">
        <v>22</v>
      </c>
      <c r="BY94" s="98">
        <v>19</v>
      </c>
      <c r="BZ94" s="98">
        <v>22</v>
      </c>
      <c r="CA94" s="478">
        <f t="shared" si="28"/>
        <v>247</v>
      </c>
      <c r="CB94" s="98">
        <v>19</v>
      </c>
      <c r="CC94" s="98">
        <v>18</v>
      </c>
      <c r="CD94" s="98">
        <v>22</v>
      </c>
      <c r="CE94" s="98">
        <v>21</v>
      </c>
      <c r="CF94" s="98">
        <v>20</v>
      </c>
      <c r="CG94" s="98">
        <v>21</v>
      </c>
      <c r="CH94" s="98">
        <v>21</v>
      </c>
      <c r="CI94" s="98">
        <v>20</v>
      </c>
      <c r="CJ94" s="98">
        <v>22</v>
      </c>
      <c r="CK94" s="98">
        <v>22</v>
      </c>
      <c r="CL94" s="98">
        <v>20</v>
      </c>
      <c r="CM94" s="243">
        <v>22</v>
      </c>
      <c r="CN94" s="98">
        <v>19</v>
      </c>
      <c r="CO94" s="579">
        <f t="shared" si="32"/>
        <v>21</v>
      </c>
      <c r="CP94" s="80">
        <f t="shared" si="33"/>
        <v>19</v>
      </c>
      <c r="CQ94" s="27">
        <f t="shared" si="34"/>
        <v>19</v>
      </c>
      <c r="CR94" s="365">
        <f t="shared" si="14"/>
        <v>0</v>
      </c>
      <c r="CX94" s="233"/>
      <c r="CY94" s="233"/>
      <c r="CZ94" s="233"/>
      <c r="DA94" s="233"/>
      <c r="DB94" s="233"/>
      <c r="DC94" s="233"/>
      <c r="DD94" s="233"/>
      <c r="DE94" s="233"/>
      <c r="DF94" s="233"/>
      <c r="DG94" s="233"/>
      <c r="DH94" s="233"/>
      <c r="DI94" s="233"/>
      <c r="DJ94" s="233"/>
      <c r="DK94" s="233"/>
      <c r="DL94" s="233"/>
      <c r="DM94" s="233"/>
      <c r="DN94" s="233"/>
      <c r="DO94" s="233"/>
    </row>
    <row r="95" spans="1:3397" ht="20.100000000000001" customHeight="1" x14ac:dyDescent="0.25">
      <c r="A95" s="542"/>
      <c r="B95" s="172" t="s">
        <v>14</v>
      </c>
      <c r="C95" s="130" t="s">
        <v>135</v>
      </c>
      <c r="D95" s="177">
        <v>0</v>
      </c>
      <c r="E95" s="178">
        <v>0</v>
      </c>
      <c r="F95" s="178">
        <v>0</v>
      </c>
      <c r="G95" s="178">
        <v>0</v>
      </c>
      <c r="H95" s="178">
        <v>0</v>
      </c>
      <c r="I95" s="178">
        <v>3</v>
      </c>
      <c r="J95" s="178">
        <v>21</v>
      </c>
      <c r="K95" s="178">
        <v>29</v>
      </c>
      <c r="L95" s="178">
        <v>44</v>
      </c>
      <c r="M95" s="178">
        <v>44</v>
      </c>
      <c r="N95" s="178">
        <v>40</v>
      </c>
      <c r="O95" s="178">
        <v>41</v>
      </c>
      <c r="P95" s="170">
        <f t="shared" si="45"/>
        <v>222</v>
      </c>
      <c r="Q95" s="179">
        <v>38</v>
      </c>
      <c r="R95" s="179">
        <v>36</v>
      </c>
      <c r="S95" s="179">
        <v>46</v>
      </c>
      <c r="T95" s="179">
        <v>42</v>
      </c>
      <c r="U95" s="179">
        <v>43</v>
      </c>
      <c r="V95" s="179">
        <v>40</v>
      </c>
      <c r="W95" s="179">
        <v>42</v>
      </c>
      <c r="X95" s="179">
        <v>42</v>
      </c>
      <c r="Y95" s="179">
        <v>43</v>
      </c>
      <c r="Z95" s="179">
        <v>43</v>
      </c>
      <c r="AA95" s="180">
        <v>42</v>
      </c>
      <c r="AB95" s="180">
        <v>43</v>
      </c>
      <c r="AC95" s="170">
        <f t="shared" si="46"/>
        <v>500</v>
      </c>
      <c r="AD95" s="180">
        <v>42</v>
      </c>
      <c r="AE95" s="180">
        <v>40</v>
      </c>
      <c r="AF95" s="180">
        <v>42</v>
      </c>
      <c r="AG95" s="180">
        <v>42</v>
      </c>
      <c r="AH95" s="180">
        <v>42</v>
      </c>
      <c r="AI95" s="180">
        <v>40</v>
      </c>
      <c r="AJ95" s="180">
        <v>22</v>
      </c>
      <c r="AK95" s="180">
        <v>23</v>
      </c>
      <c r="AL95" s="180">
        <v>22</v>
      </c>
      <c r="AM95" s="242">
        <v>21</v>
      </c>
      <c r="AN95" s="242">
        <v>21</v>
      </c>
      <c r="AO95" s="242">
        <v>20</v>
      </c>
      <c r="AP95" s="138">
        <v>21</v>
      </c>
      <c r="AQ95" s="98">
        <v>19</v>
      </c>
      <c r="AR95" s="98">
        <v>22</v>
      </c>
      <c r="AS95" s="98">
        <v>19</v>
      </c>
      <c r="AT95" s="98">
        <v>22</v>
      </c>
      <c r="AU95" s="98">
        <v>19</v>
      </c>
      <c r="AV95" s="98">
        <v>21</v>
      </c>
      <c r="AW95" s="98">
        <v>22</v>
      </c>
      <c r="AX95" s="98">
        <v>20</v>
      </c>
      <c r="AY95" s="98">
        <v>23</v>
      </c>
      <c r="AZ95" s="98">
        <v>20</v>
      </c>
      <c r="BA95" s="98">
        <v>19</v>
      </c>
      <c r="BB95" s="138">
        <v>21</v>
      </c>
      <c r="BC95" s="98">
        <v>18</v>
      </c>
      <c r="BD95" s="98">
        <v>20</v>
      </c>
      <c r="BE95" s="98">
        <v>22</v>
      </c>
      <c r="BF95" s="98">
        <v>21</v>
      </c>
      <c r="BG95" s="98">
        <v>19</v>
      </c>
      <c r="BH95" s="98">
        <v>22</v>
      </c>
      <c r="BI95" s="98">
        <v>21</v>
      </c>
      <c r="BJ95" s="98">
        <v>21</v>
      </c>
      <c r="BK95" s="98">
        <v>23</v>
      </c>
      <c r="BL95" s="98">
        <v>21</v>
      </c>
      <c r="BM95" s="98">
        <v>21</v>
      </c>
      <c r="BN95" s="439">
        <f t="shared" si="47"/>
        <v>250</v>
      </c>
      <c r="BO95" s="98">
        <v>21</v>
      </c>
      <c r="BP95" s="98">
        <v>20</v>
      </c>
      <c r="BQ95" s="98">
        <v>19</v>
      </c>
      <c r="BR95" s="98">
        <v>21</v>
      </c>
      <c r="BS95" s="98">
        <v>21</v>
      </c>
      <c r="BT95" s="98">
        <v>20</v>
      </c>
      <c r="BU95" s="98">
        <v>22</v>
      </c>
      <c r="BV95" s="98">
        <v>20</v>
      </c>
      <c r="BW95" s="98">
        <v>22</v>
      </c>
      <c r="BX95" s="98">
        <v>22</v>
      </c>
      <c r="BY95" s="98">
        <v>19</v>
      </c>
      <c r="BZ95" s="98">
        <v>22</v>
      </c>
      <c r="CA95" s="478">
        <f t="shared" si="28"/>
        <v>249</v>
      </c>
      <c r="CB95" s="98">
        <v>20</v>
      </c>
      <c r="CC95" s="98">
        <v>18</v>
      </c>
      <c r="CD95" s="98">
        <v>22</v>
      </c>
      <c r="CE95" s="98">
        <v>21</v>
      </c>
      <c r="CF95" s="98">
        <v>20</v>
      </c>
      <c r="CG95" s="98">
        <v>21</v>
      </c>
      <c r="CH95" s="98">
        <v>21</v>
      </c>
      <c r="CI95" s="98">
        <v>20</v>
      </c>
      <c r="CJ95" s="98">
        <v>22</v>
      </c>
      <c r="CK95" s="98">
        <v>22</v>
      </c>
      <c r="CL95" s="98">
        <v>20</v>
      </c>
      <c r="CM95" s="243">
        <v>22</v>
      </c>
      <c r="CN95" s="98">
        <v>20</v>
      </c>
      <c r="CO95" s="579">
        <f t="shared" si="32"/>
        <v>21</v>
      </c>
      <c r="CP95" s="80">
        <f t="shared" si="33"/>
        <v>20</v>
      </c>
      <c r="CQ95" s="27">
        <f t="shared" si="34"/>
        <v>20</v>
      </c>
      <c r="CR95" s="365">
        <f t="shared" si="14"/>
        <v>0</v>
      </c>
      <c r="CX95" s="233"/>
      <c r="CY95" s="233"/>
      <c r="CZ95" s="233"/>
      <c r="DA95" s="233"/>
      <c r="DB95" s="233"/>
      <c r="DC95" s="233"/>
      <c r="DD95" s="233"/>
      <c r="DE95" s="233"/>
      <c r="DF95" s="233"/>
      <c r="DG95" s="233"/>
      <c r="DH95" s="233"/>
      <c r="DI95" s="233"/>
      <c r="DJ95" s="233"/>
      <c r="DK95" s="233"/>
      <c r="DL95" s="233"/>
      <c r="DM95" s="233"/>
      <c r="DN95" s="233"/>
      <c r="DO95" s="233"/>
    </row>
    <row r="96" spans="1:3397" ht="20.100000000000001" customHeight="1" x14ac:dyDescent="0.25">
      <c r="A96" s="542"/>
      <c r="B96" s="172" t="s">
        <v>15</v>
      </c>
      <c r="C96" s="173" t="s">
        <v>16</v>
      </c>
      <c r="D96" s="177">
        <v>16</v>
      </c>
      <c r="E96" s="178">
        <v>16</v>
      </c>
      <c r="F96" s="178">
        <v>15</v>
      </c>
      <c r="G96" s="178">
        <v>12</v>
      </c>
      <c r="H96" s="178">
        <v>24</v>
      </c>
      <c r="I96" s="178">
        <v>20</v>
      </c>
      <c r="J96" s="178">
        <v>7</v>
      </c>
      <c r="K96" s="178">
        <v>6</v>
      </c>
      <c r="L96" s="178">
        <v>7</v>
      </c>
      <c r="M96" s="178">
        <v>1</v>
      </c>
      <c r="N96" s="178">
        <v>2</v>
      </c>
      <c r="O96" s="178">
        <v>13</v>
      </c>
      <c r="P96" s="170">
        <f t="shared" si="45"/>
        <v>139</v>
      </c>
      <c r="Q96" s="179">
        <v>3</v>
      </c>
      <c r="R96" s="179">
        <v>2</v>
      </c>
      <c r="S96" s="179">
        <v>17</v>
      </c>
      <c r="T96" s="179">
        <v>29</v>
      </c>
      <c r="U96" s="179">
        <v>21</v>
      </c>
      <c r="V96" s="179">
        <v>2</v>
      </c>
      <c r="W96" s="179">
        <v>2</v>
      </c>
      <c r="X96" s="179"/>
      <c r="Y96" s="179">
        <v>2</v>
      </c>
      <c r="Z96" s="179">
        <v>7</v>
      </c>
      <c r="AA96" s="180">
        <v>11</v>
      </c>
      <c r="AB96" s="180">
        <v>6</v>
      </c>
      <c r="AC96" s="170">
        <f t="shared" si="46"/>
        <v>102</v>
      </c>
      <c r="AD96" s="180">
        <v>2</v>
      </c>
      <c r="AE96" s="180">
        <v>3</v>
      </c>
      <c r="AF96" s="180">
        <v>4</v>
      </c>
      <c r="AG96" s="180">
        <v>2</v>
      </c>
      <c r="AH96" s="180">
        <v>6</v>
      </c>
      <c r="AI96" s="180">
        <v>2</v>
      </c>
      <c r="AJ96" s="180">
        <v>0</v>
      </c>
      <c r="AK96" s="180">
        <v>2</v>
      </c>
      <c r="AL96" s="180">
        <v>1</v>
      </c>
      <c r="AM96" s="180">
        <v>0</v>
      </c>
      <c r="AN96" s="180">
        <v>0</v>
      </c>
      <c r="AO96" s="180">
        <v>2</v>
      </c>
      <c r="AP96" s="138">
        <v>2</v>
      </c>
      <c r="AQ96" s="98">
        <v>3</v>
      </c>
      <c r="AR96" s="98">
        <v>1</v>
      </c>
      <c r="AS96" s="98">
        <v>0</v>
      </c>
      <c r="AT96" s="98">
        <v>0</v>
      </c>
      <c r="AU96" s="98">
        <v>0</v>
      </c>
      <c r="AV96" s="98">
        <v>1</v>
      </c>
      <c r="AW96" s="98">
        <v>0</v>
      </c>
      <c r="AX96" s="98">
        <v>0</v>
      </c>
      <c r="AY96" s="98">
        <v>0</v>
      </c>
      <c r="AZ96" s="98">
        <v>0</v>
      </c>
      <c r="BA96" s="98">
        <v>0</v>
      </c>
      <c r="BB96" s="138">
        <v>0</v>
      </c>
      <c r="BC96" s="98">
        <v>0</v>
      </c>
      <c r="BD96" s="98">
        <v>0</v>
      </c>
      <c r="BE96" s="98">
        <v>0</v>
      </c>
      <c r="BF96" s="98">
        <v>0</v>
      </c>
      <c r="BG96" s="98">
        <v>0</v>
      </c>
      <c r="BH96" s="98">
        <v>2</v>
      </c>
      <c r="BI96" s="98">
        <v>0</v>
      </c>
      <c r="BJ96" s="98">
        <v>0</v>
      </c>
      <c r="BK96" s="98">
        <v>0</v>
      </c>
      <c r="BL96" s="98">
        <v>0</v>
      </c>
      <c r="BM96" s="98">
        <v>1</v>
      </c>
      <c r="BN96" s="439">
        <f t="shared" si="47"/>
        <v>3</v>
      </c>
      <c r="BO96" s="98">
        <v>0</v>
      </c>
      <c r="BP96" s="98">
        <v>0</v>
      </c>
      <c r="BQ96" s="98">
        <v>0</v>
      </c>
      <c r="BR96" s="98">
        <v>0</v>
      </c>
      <c r="BS96" s="98">
        <v>1</v>
      </c>
      <c r="BT96" s="98">
        <v>0</v>
      </c>
      <c r="BU96" s="98">
        <v>2</v>
      </c>
      <c r="BV96" s="98">
        <v>0</v>
      </c>
      <c r="BW96" s="98">
        <v>0</v>
      </c>
      <c r="BX96" s="98">
        <v>3</v>
      </c>
      <c r="BY96" s="98">
        <v>0</v>
      </c>
      <c r="BZ96" s="98">
        <v>0</v>
      </c>
      <c r="CA96" s="478">
        <f t="shared" si="28"/>
        <v>6</v>
      </c>
      <c r="CB96" s="98">
        <v>1</v>
      </c>
      <c r="CC96" s="98">
        <v>2</v>
      </c>
      <c r="CD96" s="98">
        <v>1</v>
      </c>
      <c r="CE96" s="98">
        <v>0</v>
      </c>
      <c r="CF96" s="98">
        <v>1</v>
      </c>
      <c r="CG96" s="98">
        <v>0</v>
      </c>
      <c r="CH96" s="98">
        <v>0</v>
      </c>
      <c r="CI96" s="98">
        <v>2</v>
      </c>
      <c r="CJ96" s="98">
        <v>1</v>
      </c>
      <c r="CK96" s="98">
        <v>0</v>
      </c>
      <c r="CL96" s="98">
        <v>0</v>
      </c>
      <c r="CM96" s="243">
        <v>3</v>
      </c>
      <c r="CN96" s="98">
        <v>0</v>
      </c>
      <c r="CO96" s="579">
        <f t="shared" si="32"/>
        <v>0</v>
      </c>
      <c r="CP96" s="80">
        <f t="shared" si="33"/>
        <v>1</v>
      </c>
      <c r="CQ96" s="27">
        <f t="shared" si="34"/>
        <v>0</v>
      </c>
      <c r="CR96" s="365">
        <f t="shared" si="14"/>
        <v>-100</v>
      </c>
      <c r="CX96" s="233"/>
      <c r="CY96" s="233"/>
      <c r="CZ96" s="233"/>
      <c r="DA96" s="233"/>
      <c r="DB96" s="233"/>
      <c r="DC96" s="233"/>
      <c r="DD96" s="233"/>
      <c r="DE96" s="233"/>
      <c r="DF96" s="233"/>
      <c r="DG96" s="233"/>
      <c r="DH96" s="233"/>
      <c r="DI96" s="233"/>
      <c r="DJ96" s="233"/>
      <c r="DK96" s="233"/>
      <c r="DL96" s="233"/>
      <c r="DM96" s="233"/>
      <c r="DN96" s="233"/>
      <c r="DO96" s="233"/>
    </row>
    <row r="97" spans="1:119" ht="20.100000000000001" customHeight="1" x14ac:dyDescent="0.25">
      <c r="A97" s="542"/>
      <c r="B97" s="172" t="s">
        <v>19</v>
      </c>
      <c r="C97" s="173" t="s">
        <v>20</v>
      </c>
      <c r="D97" s="177">
        <v>257</v>
      </c>
      <c r="E97" s="178">
        <v>212</v>
      </c>
      <c r="F97" s="178">
        <v>236</v>
      </c>
      <c r="G97" s="178">
        <v>254</v>
      </c>
      <c r="H97" s="178">
        <v>230</v>
      </c>
      <c r="I97" s="178">
        <v>237</v>
      </c>
      <c r="J97" s="178">
        <v>265</v>
      </c>
      <c r="K97" s="178">
        <v>232</v>
      </c>
      <c r="L97" s="178">
        <v>263</v>
      </c>
      <c r="M97" s="178">
        <v>235</v>
      </c>
      <c r="N97" s="178">
        <v>246</v>
      </c>
      <c r="O97" s="178">
        <v>256</v>
      </c>
      <c r="P97" s="170">
        <f t="shared" si="45"/>
        <v>2923</v>
      </c>
      <c r="Q97" s="179">
        <v>236</v>
      </c>
      <c r="R97" s="179">
        <v>211</v>
      </c>
      <c r="S97" s="179">
        <v>274</v>
      </c>
      <c r="T97" s="179">
        <v>250</v>
      </c>
      <c r="U97" s="179">
        <v>253</v>
      </c>
      <c r="V97" s="179">
        <v>241</v>
      </c>
      <c r="W97" s="179">
        <v>259</v>
      </c>
      <c r="X97" s="179">
        <v>266</v>
      </c>
      <c r="Y97" s="179">
        <v>268</v>
      </c>
      <c r="Z97" s="179">
        <v>253</v>
      </c>
      <c r="AA97" s="180">
        <v>245</v>
      </c>
      <c r="AB97" s="180">
        <v>279</v>
      </c>
      <c r="AC97" s="170">
        <f t="shared" si="46"/>
        <v>3035</v>
      </c>
      <c r="AD97" s="180">
        <v>235</v>
      </c>
      <c r="AE97" s="180">
        <v>238</v>
      </c>
      <c r="AF97" s="180">
        <v>243</v>
      </c>
      <c r="AG97" s="180">
        <v>229</v>
      </c>
      <c r="AH97" s="180">
        <v>261</v>
      </c>
      <c r="AI97" s="180">
        <v>247</v>
      </c>
      <c r="AJ97" s="180">
        <v>266</v>
      </c>
      <c r="AK97" s="180">
        <v>404</v>
      </c>
      <c r="AL97" s="180">
        <v>385</v>
      </c>
      <c r="AM97" s="242">
        <v>323</v>
      </c>
      <c r="AN97" s="242">
        <v>377</v>
      </c>
      <c r="AO97" s="242">
        <v>397</v>
      </c>
      <c r="AP97" s="138">
        <v>371</v>
      </c>
      <c r="AQ97" s="98">
        <v>372</v>
      </c>
      <c r="AR97" s="98">
        <v>449</v>
      </c>
      <c r="AS97" s="98">
        <v>351</v>
      </c>
      <c r="AT97" s="98">
        <v>435</v>
      </c>
      <c r="AU97" s="98">
        <v>371</v>
      </c>
      <c r="AV97" s="98">
        <v>387</v>
      </c>
      <c r="AW97" s="98">
        <v>416</v>
      </c>
      <c r="AX97" s="98">
        <v>382</v>
      </c>
      <c r="AY97" s="98">
        <v>413</v>
      </c>
      <c r="AZ97" s="98">
        <v>359</v>
      </c>
      <c r="BA97" s="98">
        <v>372</v>
      </c>
      <c r="BB97" s="138">
        <v>384</v>
      </c>
      <c r="BC97" s="98">
        <v>308</v>
      </c>
      <c r="BD97" s="98">
        <v>380</v>
      </c>
      <c r="BE97" s="98">
        <v>394</v>
      </c>
      <c r="BF97" s="98">
        <v>398</v>
      </c>
      <c r="BG97" s="98">
        <v>356</v>
      </c>
      <c r="BH97" s="98">
        <v>419</v>
      </c>
      <c r="BI97" s="98">
        <v>396</v>
      </c>
      <c r="BJ97" s="98">
        <v>394</v>
      </c>
      <c r="BK97" s="98">
        <v>442</v>
      </c>
      <c r="BL97" s="98">
        <v>434</v>
      </c>
      <c r="BM97" s="98">
        <v>449</v>
      </c>
      <c r="BN97" s="439">
        <f t="shared" si="47"/>
        <v>4754</v>
      </c>
      <c r="BO97" s="98">
        <v>444</v>
      </c>
      <c r="BP97" s="98">
        <v>407</v>
      </c>
      <c r="BQ97" s="98">
        <v>386</v>
      </c>
      <c r="BR97" s="98">
        <v>429</v>
      </c>
      <c r="BS97" s="98">
        <v>437</v>
      </c>
      <c r="BT97" s="98">
        <v>417</v>
      </c>
      <c r="BU97" s="98">
        <v>481</v>
      </c>
      <c r="BV97" s="98">
        <v>475</v>
      </c>
      <c r="BW97" s="98">
        <v>501</v>
      </c>
      <c r="BX97" s="98">
        <v>488</v>
      </c>
      <c r="BY97" s="98">
        <v>418</v>
      </c>
      <c r="BZ97" s="98">
        <v>482</v>
      </c>
      <c r="CA97" s="478">
        <f t="shared" si="28"/>
        <v>5365</v>
      </c>
      <c r="CB97" s="98">
        <v>396</v>
      </c>
      <c r="CC97" s="98">
        <v>362</v>
      </c>
      <c r="CD97" s="98">
        <v>448</v>
      </c>
      <c r="CE97" s="98">
        <v>419</v>
      </c>
      <c r="CF97" s="98">
        <v>439</v>
      </c>
      <c r="CG97" s="98">
        <v>437</v>
      </c>
      <c r="CH97" s="98">
        <v>463</v>
      </c>
      <c r="CI97" s="98">
        <v>412</v>
      </c>
      <c r="CJ97" s="98">
        <v>472</v>
      </c>
      <c r="CK97" s="98">
        <v>504</v>
      </c>
      <c r="CL97" s="98">
        <v>455</v>
      </c>
      <c r="CM97" s="243">
        <v>519</v>
      </c>
      <c r="CN97" s="98">
        <v>439</v>
      </c>
      <c r="CO97" s="579">
        <f t="shared" si="32"/>
        <v>444</v>
      </c>
      <c r="CP97" s="80">
        <f t="shared" si="33"/>
        <v>396</v>
      </c>
      <c r="CQ97" s="27">
        <f t="shared" si="34"/>
        <v>439</v>
      </c>
      <c r="CR97" s="365">
        <f t="shared" si="14"/>
        <v>10.858585858585856</v>
      </c>
      <c r="CX97" s="233"/>
      <c r="CY97" s="233"/>
      <c r="CZ97" s="233"/>
      <c r="DA97" s="233"/>
      <c r="DB97" s="233"/>
      <c r="DC97" s="233"/>
      <c r="DD97" s="233"/>
      <c r="DE97" s="233"/>
      <c r="DF97" s="233"/>
      <c r="DG97" s="233"/>
      <c r="DH97" s="233"/>
      <c r="DI97" s="233"/>
      <c r="DJ97" s="233"/>
      <c r="DK97" s="233"/>
      <c r="DL97" s="233"/>
      <c r="DM97" s="233"/>
      <c r="DN97" s="233"/>
      <c r="DO97" s="233"/>
    </row>
    <row r="98" spans="1:119" ht="20.100000000000001" customHeight="1" x14ac:dyDescent="0.25">
      <c r="A98" s="542"/>
      <c r="B98" s="110" t="s">
        <v>26</v>
      </c>
      <c r="C98" s="130" t="s">
        <v>124</v>
      </c>
      <c r="D98" s="177">
        <v>0</v>
      </c>
      <c r="E98" s="178">
        <v>0</v>
      </c>
      <c r="F98" s="178">
        <v>0</v>
      </c>
      <c r="G98" s="178">
        <v>0</v>
      </c>
      <c r="H98" s="178">
        <v>0</v>
      </c>
      <c r="I98" s="178">
        <v>0</v>
      </c>
      <c r="J98" s="178">
        <v>0</v>
      </c>
      <c r="K98" s="178">
        <v>0</v>
      </c>
      <c r="L98" s="178">
        <v>0</v>
      </c>
      <c r="M98" s="178">
        <v>0</v>
      </c>
      <c r="N98" s="178">
        <v>0</v>
      </c>
      <c r="O98" s="178">
        <v>0</v>
      </c>
      <c r="P98" s="170">
        <f t="shared" si="45"/>
        <v>0</v>
      </c>
      <c r="Q98" s="179">
        <v>0</v>
      </c>
      <c r="R98" s="179">
        <v>0</v>
      </c>
      <c r="S98" s="179">
        <v>0</v>
      </c>
      <c r="T98" s="179">
        <v>0</v>
      </c>
      <c r="U98" s="179">
        <v>0</v>
      </c>
      <c r="V98" s="179">
        <v>0</v>
      </c>
      <c r="W98" s="179">
        <v>0</v>
      </c>
      <c r="X98" s="179">
        <v>0</v>
      </c>
      <c r="Y98" s="179">
        <v>0</v>
      </c>
      <c r="Z98" s="179">
        <v>0</v>
      </c>
      <c r="AA98" s="180">
        <v>0</v>
      </c>
      <c r="AB98" s="180">
        <v>0</v>
      </c>
      <c r="AC98" s="170">
        <f t="shared" si="46"/>
        <v>0</v>
      </c>
      <c r="AD98" s="180">
        <v>0</v>
      </c>
      <c r="AE98" s="180">
        <v>0</v>
      </c>
      <c r="AF98" s="180">
        <v>0</v>
      </c>
      <c r="AG98" s="180">
        <v>0</v>
      </c>
      <c r="AH98" s="180">
        <v>0</v>
      </c>
      <c r="AI98" s="180">
        <v>0</v>
      </c>
      <c r="AJ98" s="180">
        <v>0</v>
      </c>
      <c r="AK98" s="180">
        <v>0</v>
      </c>
      <c r="AL98" s="180">
        <v>0</v>
      </c>
      <c r="AM98" s="180">
        <v>0</v>
      </c>
      <c r="AN98" s="180">
        <v>0</v>
      </c>
      <c r="AO98" s="180">
        <v>0</v>
      </c>
      <c r="AP98" s="250">
        <v>0</v>
      </c>
      <c r="AQ98" s="180">
        <v>0</v>
      </c>
      <c r="AR98" s="180">
        <v>0</v>
      </c>
      <c r="AS98" s="180">
        <v>0</v>
      </c>
      <c r="AT98" s="180">
        <v>0</v>
      </c>
      <c r="AU98" s="180">
        <v>0</v>
      </c>
      <c r="AV98" s="180">
        <v>0</v>
      </c>
      <c r="AW98" s="180">
        <v>0</v>
      </c>
      <c r="AX98" s="180">
        <v>0</v>
      </c>
      <c r="AY98" s="180">
        <v>0</v>
      </c>
      <c r="AZ98" s="180">
        <v>0</v>
      </c>
      <c r="BA98" s="180">
        <v>0</v>
      </c>
      <c r="BB98" s="250">
        <v>0</v>
      </c>
      <c r="BC98" s="180">
        <v>0</v>
      </c>
      <c r="BD98" s="180">
        <v>0</v>
      </c>
      <c r="BE98" s="180">
        <v>0</v>
      </c>
      <c r="BF98" s="180">
        <v>0</v>
      </c>
      <c r="BG98" s="180">
        <v>0</v>
      </c>
      <c r="BH98" s="180">
        <v>0</v>
      </c>
      <c r="BI98" s="180">
        <v>0</v>
      </c>
      <c r="BJ98" s="180">
        <v>0</v>
      </c>
      <c r="BK98" s="180">
        <v>0</v>
      </c>
      <c r="BL98" s="180">
        <v>0</v>
      </c>
      <c r="BM98" s="180">
        <v>0</v>
      </c>
      <c r="BN98" s="439">
        <f t="shared" si="47"/>
        <v>0</v>
      </c>
      <c r="BO98" s="180">
        <v>0</v>
      </c>
      <c r="BP98" s="180">
        <v>0</v>
      </c>
      <c r="BQ98" s="180">
        <v>0</v>
      </c>
      <c r="BR98" s="180">
        <v>0</v>
      </c>
      <c r="BS98" s="180">
        <v>0</v>
      </c>
      <c r="BT98" s="180">
        <v>0</v>
      </c>
      <c r="BU98" s="180">
        <v>0</v>
      </c>
      <c r="BV98" s="180">
        <v>0</v>
      </c>
      <c r="BW98" s="180">
        <v>12</v>
      </c>
      <c r="BX98" s="180">
        <v>50</v>
      </c>
      <c r="BY98" s="180">
        <v>12</v>
      </c>
      <c r="BZ98" s="180">
        <v>26</v>
      </c>
      <c r="CA98" s="478">
        <f t="shared" si="28"/>
        <v>100</v>
      </c>
      <c r="CB98" s="180">
        <v>16</v>
      </c>
      <c r="CC98" s="180">
        <v>22</v>
      </c>
      <c r="CD98" s="180">
        <v>17</v>
      </c>
      <c r="CE98" s="180">
        <v>38</v>
      </c>
      <c r="CF98" s="180">
        <v>33</v>
      </c>
      <c r="CG98" s="180">
        <v>20</v>
      </c>
      <c r="CH98" s="180">
        <v>20</v>
      </c>
      <c r="CI98" s="180">
        <v>15</v>
      </c>
      <c r="CJ98" s="180">
        <v>6</v>
      </c>
      <c r="CK98" s="180">
        <v>9</v>
      </c>
      <c r="CL98" s="180">
        <v>16</v>
      </c>
      <c r="CM98" s="434">
        <v>23</v>
      </c>
      <c r="CN98" s="180">
        <v>27</v>
      </c>
      <c r="CO98" s="579">
        <f t="shared" si="32"/>
        <v>0</v>
      </c>
      <c r="CP98" s="80">
        <f t="shared" si="33"/>
        <v>16</v>
      </c>
      <c r="CQ98" s="27">
        <f t="shared" si="34"/>
        <v>27</v>
      </c>
      <c r="CR98" s="365">
        <f t="shared" si="14"/>
        <v>68.75</v>
      </c>
      <c r="CX98" s="233"/>
      <c r="CY98" s="233"/>
      <c r="CZ98" s="233"/>
      <c r="DA98" s="233"/>
      <c r="DB98" s="233"/>
      <c r="DC98" s="233"/>
      <c r="DD98" s="233"/>
      <c r="DE98" s="233"/>
      <c r="DF98" s="233"/>
      <c r="DG98" s="233"/>
      <c r="DH98" s="233"/>
      <c r="DI98" s="233"/>
      <c r="DJ98" s="233"/>
      <c r="DK98" s="233"/>
      <c r="DL98" s="233"/>
      <c r="DM98" s="233"/>
      <c r="DN98" s="233"/>
      <c r="DO98" s="233"/>
    </row>
    <row r="99" spans="1:119" ht="20.100000000000001" customHeight="1" x14ac:dyDescent="0.25">
      <c r="A99" s="542"/>
      <c r="B99" s="110" t="s">
        <v>150</v>
      </c>
      <c r="C99" s="130" t="s">
        <v>154</v>
      </c>
      <c r="D99" s="177">
        <v>0</v>
      </c>
      <c r="E99" s="178">
        <v>0</v>
      </c>
      <c r="F99" s="178">
        <v>0</v>
      </c>
      <c r="G99" s="178">
        <v>0</v>
      </c>
      <c r="H99" s="178">
        <v>0</v>
      </c>
      <c r="I99" s="178">
        <v>0</v>
      </c>
      <c r="J99" s="178">
        <v>0</v>
      </c>
      <c r="K99" s="178">
        <v>0</v>
      </c>
      <c r="L99" s="178">
        <v>0</v>
      </c>
      <c r="M99" s="178">
        <v>0</v>
      </c>
      <c r="N99" s="178">
        <v>0</v>
      </c>
      <c r="O99" s="178">
        <v>0</v>
      </c>
      <c r="P99" s="365">
        <v>0</v>
      </c>
      <c r="Q99" s="178">
        <v>0</v>
      </c>
      <c r="R99" s="178">
        <v>0</v>
      </c>
      <c r="S99" s="178">
        <v>0</v>
      </c>
      <c r="T99" s="178">
        <v>0</v>
      </c>
      <c r="U99" s="178">
        <v>0</v>
      </c>
      <c r="V99" s="178">
        <v>0</v>
      </c>
      <c r="W99" s="178">
        <v>0</v>
      </c>
      <c r="X99" s="178">
        <v>0</v>
      </c>
      <c r="Y99" s="178">
        <v>0</v>
      </c>
      <c r="Z99" s="178">
        <v>0</v>
      </c>
      <c r="AA99" s="178">
        <v>0</v>
      </c>
      <c r="AB99" s="178">
        <v>0</v>
      </c>
      <c r="AC99" s="395">
        <v>0</v>
      </c>
      <c r="AD99" s="178">
        <v>0</v>
      </c>
      <c r="AE99" s="178">
        <v>0</v>
      </c>
      <c r="AF99" s="178">
        <v>0</v>
      </c>
      <c r="AG99" s="178">
        <v>0</v>
      </c>
      <c r="AH99" s="178">
        <v>0</v>
      </c>
      <c r="AI99" s="178">
        <v>0</v>
      </c>
      <c r="AJ99" s="178">
        <v>0</v>
      </c>
      <c r="AK99" s="178">
        <v>0</v>
      </c>
      <c r="AL99" s="178">
        <v>0</v>
      </c>
      <c r="AM99" s="178">
        <v>0</v>
      </c>
      <c r="AN99" s="178">
        <v>0</v>
      </c>
      <c r="AO99" s="178">
        <v>0</v>
      </c>
      <c r="AP99" s="138">
        <v>0</v>
      </c>
      <c r="AQ99" s="98">
        <v>0</v>
      </c>
      <c r="AR99" s="98">
        <v>0</v>
      </c>
      <c r="AS99" s="98">
        <v>0</v>
      </c>
      <c r="AT99" s="98">
        <v>0</v>
      </c>
      <c r="AU99" s="98">
        <v>0</v>
      </c>
      <c r="AV99" s="98">
        <v>0</v>
      </c>
      <c r="AW99" s="98">
        <v>0</v>
      </c>
      <c r="AX99" s="98">
        <v>0</v>
      </c>
      <c r="AY99" s="98">
        <v>0</v>
      </c>
      <c r="AZ99" s="98">
        <v>0</v>
      </c>
      <c r="BA99" s="98">
        <v>0</v>
      </c>
      <c r="BB99" s="138">
        <v>0</v>
      </c>
      <c r="BC99" s="98">
        <v>0</v>
      </c>
      <c r="BD99" s="98">
        <v>0</v>
      </c>
      <c r="BE99" s="98">
        <v>0</v>
      </c>
      <c r="BF99" s="98">
        <v>0</v>
      </c>
      <c r="BG99" s="98">
        <v>0</v>
      </c>
      <c r="BH99" s="98">
        <v>0</v>
      </c>
      <c r="BI99" s="98">
        <v>0</v>
      </c>
      <c r="BJ99" s="98">
        <v>0</v>
      </c>
      <c r="BK99" s="98">
        <v>0</v>
      </c>
      <c r="BL99" s="98">
        <v>0</v>
      </c>
      <c r="BM99" s="98">
        <v>0</v>
      </c>
      <c r="BN99" s="439">
        <f t="shared" si="47"/>
        <v>0</v>
      </c>
      <c r="BO99" s="98">
        <v>0</v>
      </c>
      <c r="BP99" s="98">
        <v>0</v>
      </c>
      <c r="BQ99" s="98">
        <v>0</v>
      </c>
      <c r="BR99" s="98">
        <v>0</v>
      </c>
      <c r="BS99" s="98">
        <v>0</v>
      </c>
      <c r="BT99" s="98">
        <v>0</v>
      </c>
      <c r="BU99" s="98">
        <v>0</v>
      </c>
      <c r="BV99" s="98">
        <v>0</v>
      </c>
      <c r="BW99" s="98">
        <v>0</v>
      </c>
      <c r="BX99" s="98">
        <v>0</v>
      </c>
      <c r="BY99" s="98">
        <v>0</v>
      </c>
      <c r="BZ99" s="98">
        <v>234</v>
      </c>
      <c r="CA99" s="478">
        <f t="shared" si="28"/>
        <v>234</v>
      </c>
      <c r="CB99" s="98">
        <v>225</v>
      </c>
      <c r="CC99" s="98">
        <v>205</v>
      </c>
      <c r="CD99" s="98">
        <v>265</v>
      </c>
      <c r="CE99" s="98">
        <v>245</v>
      </c>
      <c r="CF99" s="98">
        <v>225</v>
      </c>
      <c r="CG99" s="98">
        <v>256</v>
      </c>
      <c r="CH99" s="98">
        <v>247</v>
      </c>
      <c r="CI99" s="98">
        <v>242</v>
      </c>
      <c r="CJ99" s="98">
        <v>261</v>
      </c>
      <c r="CK99" s="98">
        <v>268</v>
      </c>
      <c r="CL99" s="98">
        <v>244</v>
      </c>
      <c r="CM99" s="243">
        <v>272</v>
      </c>
      <c r="CN99" s="98">
        <v>240</v>
      </c>
      <c r="CO99" s="579">
        <f t="shared" si="32"/>
        <v>0</v>
      </c>
      <c r="CP99" s="80">
        <f t="shared" si="33"/>
        <v>225</v>
      </c>
      <c r="CQ99" s="27">
        <f t="shared" si="34"/>
        <v>240</v>
      </c>
      <c r="CR99" s="365">
        <f t="shared" si="14"/>
        <v>6.6666666666666652</v>
      </c>
      <c r="CX99" s="233"/>
      <c r="CY99" s="233"/>
      <c r="CZ99" s="233"/>
      <c r="DA99" s="233"/>
      <c r="DB99" s="233"/>
      <c r="DC99" s="233"/>
      <c r="DD99" s="233"/>
      <c r="DE99" s="233"/>
      <c r="DF99" s="233"/>
      <c r="DG99" s="233"/>
      <c r="DH99" s="233"/>
      <c r="DI99" s="233"/>
      <c r="DJ99" s="233"/>
      <c r="DK99" s="233"/>
      <c r="DL99" s="233"/>
      <c r="DM99" s="233"/>
      <c r="DN99" s="233"/>
      <c r="DO99" s="233"/>
    </row>
    <row r="100" spans="1:119" ht="20.100000000000001" customHeight="1" x14ac:dyDescent="0.25">
      <c r="A100" s="542"/>
      <c r="B100" s="110" t="s">
        <v>148</v>
      </c>
      <c r="C100" s="130" t="s">
        <v>153</v>
      </c>
      <c r="D100" s="177">
        <v>0</v>
      </c>
      <c r="E100" s="178">
        <v>0</v>
      </c>
      <c r="F100" s="178">
        <v>0</v>
      </c>
      <c r="G100" s="178">
        <v>0</v>
      </c>
      <c r="H100" s="178">
        <v>0</v>
      </c>
      <c r="I100" s="178">
        <v>0</v>
      </c>
      <c r="J100" s="178">
        <v>0</v>
      </c>
      <c r="K100" s="178">
        <v>0</v>
      </c>
      <c r="L100" s="178">
        <v>0</v>
      </c>
      <c r="M100" s="178">
        <v>0</v>
      </c>
      <c r="N100" s="178">
        <v>0</v>
      </c>
      <c r="O100" s="178">
        <v>0</v>
      </c>
      <c r="P100" s="365">
        <v>0</v>
      </c>
      <c r="Q100" s="178">
        <v>0</v>
      </c>
      <c r="R100" s="178">
        <v>0</v>
      </c>
      <c r="S100" s="178">
        <v>0</v>
      </c>
      <c r="T100" s="178">
        <v>0</v>
      </c>
      <c r="U100" s="178">
        <v>0</v>
      </c>
      <c r="V100" s="178">
        <v>0</v>
      </c>
      <c r="W100" s="178">
        <v>0</v>
      </c>
      <c r="X100" s="178">
        <v>0</v>
      </c>
      <c r="Y100" s="178">
        <v>0</v>
      </c>
      <c r="Z100" s="178">
        <v>0</v>
      </c>
      <c r="AA100" s="178">
        <v>0</v>
      </c>
      <c r="AB100" s="178">
        <v>0</v>
      </c>
      <c r="AC100" s="395">
        <v>0</v>
      </c>
      <c r="AD100" s="178">
        <v>0</v>
      </c>
      <c r="AE100" s="178">
        <v>0</v>
      </c>
      <c r="AF100" s="178">
        <v>0</v>
      </c>
      <c r="AG100" s="178">
        <v>0</v>
      </c>
      <c r="AH100" s="178">
        <v>0</v>
      </c>
      <c r="AI100" s="178">
        <v>0</v>
      </c>
      <c r="AJ100" s="178">
        <v>0</v>
      </c>
      <c r="AK100" s="178">
        <v>0</v>
      </c>
      <c r="AL100" s="178">
        <v>0</v>
      </c>
      <c r="AM100" s="178">
        <v>0</v>
      </c>
      <c r="AN100" s="178">
        <v>0</v>
      </c>
      <c r="AO100" s="178">
        <v>0</v>
      </c>
      <c r="AP100" s="138">
        <v>0</v>
      </c>
      <c r="AQ100" s="98">
        <v>0</v>
      </c>
      <c r="AR100" s="98">
        <v>0</v>
      </c>
      <c r="AS100" s="98">
        <v>0</v>
      </c>
      <c r="AT100" s="98">
        <v>0</v>
      </c>
      <c r="AU100" s="98">
        <v>0</v>
      </c>
      <c r="AV100" s="98">
        <v>0</v>
      </c>
      <c r="AW100" s="98">
        <v>0</v>
      </c>
      <c r="AX100" s="98">
        <v>0</v>
      </c>
      <c r="AY100" s="98">
        <v>0</v>
      </c>
      <c r="AZ100" s="98">
        <v>0</v>
      </c>
      <c r="BA100" s="98">
        <v>0</v>
      </c>
      <c r="BB100" s="138">
        <v>0</v>
      </c>
      <c r="BC100" s="98">
        <v>0</v>
      </c>
      <c r="BD100" s="98">
        <v>0</v>
      </c>
      <c r="BE100" s="98">
        <v>0</v>
      </c>
      <c r="BF100" s="98">
        <v>0</v>
      </c>
      <c r="BG100" s="98">
        <v>0</v>
      </c>
      <c r="BH100" s="98">
        <v>0</v>
      </c>
      <c r="BI100" s="98">
        <v>0</v>
      </c>
      <c r="BJ100" s="98">
        <v>0</v>
      </c>
      <c r="BK100" s="98">
        <v>0</v>
      </c>
      <c r="BL100" s="98">
        <v>0</v>
      </c>
      <c r="BM100" s="98">
        <v>0</v>
      </c>
      <c r="BN100" s="439">
        <f t="shared" si="47"/>
        <v>0</v>
      </c>
      <c r="BO100" s="98">
        <v>0</v>
      </c>
      <c r="BP100" s="98">
        <v>0</v>
      </c>
      <c r="BQ100" s="98">
        <v>0</v>
      </c>
      <c r="BR100" s="98">
        <v>0</v>
      </c>
      <c r="BS100" s="98">
        <v>0</v>
      </c>
      <c r="BT100" s="98">
        <v>0</v>
      </c>
      <c r="BU100" s="98">
        <v>0</v>
      </c>
      <c r="BV100" s="98">
        <v>0</v>
      </c>
      <c r="BW100" s="98">
        <v>0</v>
      </c>
      <c r="BX100" s="98">
        <v>0</v>
      </c>
      <c r="BY100" s="98">
        <v>0</v>
      </c>
      <c r="BZ100" s="98">
        <v>161</v>
      </c>
      <c r="CA100" s="478">
        <f t="shared" si="28"/>
        <v>161</v>
      </c>
      <c r="CB100" s="98">
        <v>155</v>
      </c>
      <c r="CC100" s="98">
        <v>127</v>
      </c>
      <c r="CD100" s="98">
        <v>178</v>
      </c>
      <c r="CE100" s="98">
        <v>148</v>
      </c>
      <c r="CF100" s="98">
        <v>149</v>
      </c>
      <c r="CG100" s="98">
        <v>160</v>
      </c>
      <c r="CH100" s="98">
        <v>160</v>
      </c>
      <c r="CI100" s="98">
        <v>150</v>
      </c>
      <c r="CJ100" s="98">
        <v>161</v>
      </c>
      <c r="CK100" s="98">
        <v>163</v>
      </c>
      <c r="CL100" s="98">
        <v>121</v>
      </c>
      <c r="CM100" s="243">
        <v>135</v>
      </c>
      <c r="CN100" s="98">
        <v>130</v>
      </c>
      <c r="CO100" s="579">
        <f t="shared" si="32"/>
        <v>0</v>
      </c>
      <c r="CP100" s="80">
        <f t="shared" si="33"/>
        <v>155</v>
      </c>
      <c r="CQ100" s="27">
        <f t="shared" si="34"/>
        <v>130</v>
      </c>
      <c r="CR100" s="365">
        <f t="shared" si="14"/>
        <v>-16.129032258064512</v>
      </c>
      <c r="CX100" s="233"/>
      <c r="CY100" s="233"/>
      <c r="CZ100" s="233"/>
      <c r="DA100" s="233"/>
      <c r="DB100" s="233"/>
      <c r="DC100" s="233"/>
      <c r="DD100" s="233"/>
      <c r="DE100" s="233"/>
      <c r="DF100" s="233"/>
      <c r="DG100" s="233"/>
      <c r="DH100" s="233"/>
      <c r="DI100" s="233"/>
      <c r="DJ100" s="233"/>
      <c r="DK100" s="233"/>
      <c r="DL100" s="233"/>
      <c r="DM100" s="233"/>
      <c r="DN100" s="233"/>
      <c r="DO100" s="233"/>
    </row>
    <row r="101" spans="1:119" ht="20.100000000000001" customHeight="1" x14ac:dyDescent="0.25">
      <c r="A101" s="542"/>
      <c r="B101" s="110" t="s">
        <v>151</v>
      </c>
      <c r="C101" s="130" t="s">
        <v>155</v>
      </c>
      <c r="D101" s="177">
        <v>0</v>
      </c>
      <c r="E101" s="178">
        <v>0</v>
      </c>
      <c r="F101" s="178">
        <v>0</v>
      </c>
      <c r="G101" s="178">
        <v>0</v>
      </c>
      <c r="H101" s="178">
        <v>0</v>
      </c>
      <c r="I101" s="178">
        <v>0</v>
      </c>
      <c r="J101" s="178">
        <v>0</v>
      </c>
      <c r="K101" s="178">
        <v>0</v>
      </c>
      <c r="L101" s="178">
        <v>0</v>
      </c>
      <c r="M101" s="178">
        <v>0</v>
      </c>
      <c r="N101" s="178">
        <v>0</v>
      </c>
      <c r="O101" s="178">
        <v>0</v>
      </c>
      <c r="P101" s="365">
        <v>0</v>
      </c>
      <c r="Q101" s="178">
        <v>0</v>
      </c>
      <c r="R101" s="178">
        <v>0</v>
      </c>
      <c r="S101" s="178">
        <v>0</v>
      </c>
      <c r="T101" s="178">
        <v>0</v>
      </c>
      <c r="U101" s="178">
        <v>0</v>
      </c>
      <c r="V101" s="178">
        <v>0</v>
      </c>
      <c r="W101" s="178">
        <v>0</v>
      </c>
      <c r="X101" s="178">
        <v>0</v>
      </c>
      <c r="Y101" s="178">
        <v>0</v>
      </c>
      <c r="Z101" s="178">
        <v>0</v>
      </c>
      <c r="AA101" s="178">
        <v>0</v>
      </c>
      <c r="AB101" s="178">
        <v>0</v>
      </c>
      <c r="AC101" s="395">
        <v>0</v>
      </c>
      <c r="AD101" s="178">
        <v>0</v>
      </c>
      <c r="AE101" s="178">
        <v>0</v>
      </c>
      <c r="AF101" s="178">
        <v>0</v>
      </c>
      <c r="AG101" s="178">
        <v>0</v>
      </c>
      <c r="AH101" s="178">
        <v>0</v>
      </c>
      <c r="AI101" s="178">
        <v>0</v>
      </c>
      <c r="AJ101" s="178">
        <v>0</v>
      </c>
      <c r="AK101" s="178">
        <v>0</v>
      </c>
      <c r="AL101" s="178">
        <v>0</v>
      </c>
      <c r="AM101" s="178">
        <v>0</v>
      </c>
      <c r="AN101" s="178">
        <v>0</v>
      </c>
      <c r="AO101" s="178">
        <v>0</v>
      </c>
      <c r="AP101" s="138">
        <v>0</v>
      </c>
      <c r="AQ101" s="98">
        <v>0</v>
      </c>
      <c r="AR101" s="98">
        <v>0</v>
      </c>
      <c r="AS101" s="98">
        <v>0</v>
      </c>
      <c r="AT101" s="98">
        <v>0</v>
      </c>
      <c r="AU101" s="98">
        <v>0</v>
      </c>
      <c r="AV101" s="98">
        <v>0</v>
      </c>
      <c r="AW101" s="98">
        <v>0</v>
      </c>
      <c r="AX101" s="98">
        <v>0</v>
      </c>
      <c r="AY101" s="98">
        <v>0</v>
      </c>
      <c r="AZ101" s="98">
        <v>0</v>
      </c>
      <c r="BA101" s="98">
        <v>0</v>
      </c>
      <c r="BB101" s="138">
        <v>0</v>
      </c>
      <c r="BC101" s="98">
        <v>0</v>
      </c>
      <c r="BD101" s="98">
        <v>0</v>
      </c>
      <c r="BE101" s="98">
        <v>0</v>
      </c>
      <c r="BF101" s="98">
        <v>0</v>
      </c>
      <c r="BG101" s="98">
        <v>0</v>
      </c>
      <c r="BH101" s="98">
        <v>0</v>
      </c>
      <c r="BI101" s="98">
        <v>0</v>
      </c>
      <c r="BJ101" s="98">
        <v>0</v>
      </c>
      <c r="BK101" s="98">
        <v>0</v>
      </c>
      <c r="BL101" s="98">
        <v>0</v>
      </c>
      <c r="BM101" s="98">
        <v>0</v>
      </c>
      <c r="BN101" s="439">
        <f t="shared" si="47"/>
        <v>0</v>
      </c>
      <c r="BO101" s="98">
        <v>0</v>
      </c>
      <c r="BP101" s="98">
        <v>0</v>
      </c>
      <c r="BQ101" s="98">
        <v>0</v>
      </c>
      <c r="BR101" s="98">
        <v>0</v>
      </c>
      <c r="BS101" s="98">
        <v>0</v>
      </c>
      <c r="BT101" s="98">
        <v>0</v>
      </c>
      <c r="BU101" s="98">
        <v>0</v>
      </c>
      <c r="BV101" s="98">
        <v>0</v>
      </c>
      <c r="BW101" s="98">
        <v>0</v>
      </c>
      <c r="BX101" s="98">
        <v>0</v>
      </c>
      <c r="BY101" s="98">
        <v>0</v>
      </c>
      <c r="BZ101" s="98">
        <v>57</v>
      </c>
      <c r="CA101" s="478">
        <f t="shared" si="28"/>
        <v>57</v>
      </c>
      <c r="CB101" s="98">
        <v>41</v>
      </c>
      <c r="CC101" s="98">
        <v>27</v>
      </c>
      <c r="CD101" s="98">
        <v>17</v>
      </c>
      <c r="CE101" s="98">
        <v>23</v>
      </c>
      <c r="CF101" s="98">
        <v>9</v>
      </c>
      <c r="CG101" s="98">
        <v>9</v>
      </c>
      <c r="CH101" s="98">
        <v>7</v>
      </c>
      <c r="CI101" s="98">
        <v>10</v>
      </c>
      <c r="CJ101" s="98">
        <v>6</v>
      </c>
      <c r="CK101" s="98">
        <v>6</v>
      </c>
      <c r="CL101" s="98">
        <v>11</v>
      </c>
      <c r="CM101" s="243">
        <v>19</v>
      </c>
      <c r="CN101" s="98">
        <v>20</v>
      </c>
      <c r="CO101" s="579">
        <f t="shared" si="32"/>
        <v>0</v>
      </c>
      <c r="CP101" s="80">
        <f t="shared" si="33"/>
        <v>41</v>
      </c>
      <c r="CQ101" s="27">
        <f t="shared" si="34"/>
        <v>20</v>
      </c>
      <c r="CR101" s="365">
        <f t="shared" si="14"/>
        <v>-51.219512195121951</v>
      </c>
      <c r="CX101" s="233"/>
      <c r="CY101" s="233"/>
      <c r="CZ101" s="233"/>
      <c r="DA101" s="233"/>
      <c r="DB101" s="233"/>
      <c r="DC101" s="233"/>
      <c r="DD101" s="233"/>
      <c r="DE101" s="233"/>
      <c r="DF101" s="233"/>
      <c r="DG101" s="233"/>
      <c r="DH101" s="233"/>
      <c r="DI101" s="233"/>
      <c r="DJ101" s="233"/>
      <c r="DK101" s="233"/>
      <c r="DL101" s="233"/>
      <c r="DM101" s="233"/>
      <c r="DN101" s="233"/>
      <c r="DO101" s="233"/>
    </row>
    <row r="102" spans="1:119" ht="20.100000000000001" customHeight="1" x14ac:dyDescent="0.25">
      <c r="A102" s="542"/>
      <c r="B102" s="110" t="s">
        <v>123</v>
      </c>
      <c r="C102" s="130" t="s">
        <v>125</v>
      </c>
      <c r="D102" s="177">
        <v>0</v>
      </c>
      <c r="E102" s="178">
        <v>0</v>
      </c>
      <c r="F102" s="178">
        <v>0</v>
      </c>
      <c r="G102" s="178">
        <v>0</v>
      </c>
      <c r="H102" s="178">
        <v>0</v>
      </c>
      <c r="I102" s="178">
        <v>0</v>
      </c>
      <c r="J102" s="178">
        <v>0</v>
      </c>
      <c r="K102" s="178">
        <v>0</v>
      </c>
      <c r="L102" s="178">
        <v>0</v>
      </c>
      <c r="M102" s="178">
        <v>0</v>
      </c>
      <c r="N102" s="178">
        <v>0</v>
      </c>
      <c r="O102" s="178">
        <v>0</v>
      </c>
      <c r="P102" s="170">
        <f>SUM(D102:O102)</f>
        <v>0</v>
      </c>
      <c r="Q102" s="179">
        <v>0</v>
      </c>
      <c r="R102" s="179">
        <v>0</v>
      </c>
      <c r="S102" s="179">
        <v>0</v>
      </c>
      <c r="T102" s="179">
        <v>0</v>
      </c>
      <c r="U102" s="179">
        <v>0</v>
      </c>
      <c r="V102" s="179">
        <v>0</v>
      </c>
      <c r="W102" s="179">
        <v>0</v>
      </c>
      <c r="X102" s="179">
        <v>0</v>
      </c>
      <c r="Y102" s="179">
        <v>0</v>
      </c>
      <c r="Z102" s="179">
        <v>0</v>
      </c>
      <c r="AA102" s="180">
        <v>0</v>
      </c>
      <c r="AB102" s="180">
        <v>0</v>
      </c>
      <c r="AC102" s="170">
        <f>SUM(Q102:AB102)</f>
        <v>0</v>
      </c>
      <c r="AD102" s="180">
        <v>0</v>
      </c>
      <c r="AE102" s="180">
        <v>0</v>
      </c>
      <c r="AF102" s="180">
        <v>0</v>
      </c>
      <c r="AG102" s="180">
        <v>0</v>
      </c>
      <c r="AH102" s="180">
        <v>0</v>
      </c>
      <c r="AI102" s="180">
        <v>0</v>
      </c>
      <c r="AJ102" s="180">
        <v>0</v>
      </c>
      <c r="AK102" s="180">
        <v>0</v>
      </c>
      <c r="AL102" s="180">
        <v>0</v>
      </c>
      <c r="AM102" s="180">
        <v>0</v>
      </c>
      <c r="AN102" s="180">
        <v>0</v>
      </c>
      <c r="AO102" s="180">
        <v>0</v>
      </c>
      <c r="AP102" s="250">
        <v>0</v>
      </c>
      <c r="AQ102" s="180">
        <v>0</v>
      </c>
      <c r="AR102" s="180">
        <v>0</v>
      </c>
      <c r="AS102" s="180">
        <v>0</v>
      </c>
      <c r="AT102" s="180">
        <v>0</v>
      </c>
      <c r="AU102" s="180">
        <v>0</v>
      </c>
      <c r="AV102" s="180">
        <v>0</v>
      </c>
      <c r="AW102" s="180">
        <v>0</v>
      </c>
      <c r="AX102" s="180">
        <v>0</v>
      </c>
      <c r="AY102" s="180">
        <v>0</v>
      </c>
      <c r="AZ102" s="180">
        <v>0</v>
      </c>
      <c r="BA102" s="180">
        <v>0</v>
      </c>
      <c r="BB102" s="250">
        <v>0</v>
      </c>
      <c r="BC102" s="180">
        <v>0</v>
      </c>
      <c r="BD102" s="180">
        <v>0</v>
      </c>
      <c r="BE102" s="180">
        <v>0</v>
      </c>
      <c r="BF102" s="180">
        <v>0</v>
      </c>
      <c r="BG102" s="180">
        <v>0</v>
      </c>
      <c r="BH102" s="180">
        <v>0</v>
      </c>
      <c r="BI102" s="180">
        <v>0</v>
      </c>
      <c r="BJ102" s="180">
        <v>0</v>
      </c>
      <c r="BK102" s="180">
        <v>0</v>
      </c>
      <c r="BL102" s="180">
        <v>0</v>
      </c>
      <c r="BM102" s="180">
        <v>0</v>
      </c>
      <c r="BN102" s="439">
        <f t="shared" si="47"/>
        <v>0</v>
      </c>
      <c r="BO102" s="180">
        <v>0</v>
      </c>
      <c r="BP102" s="180">
        <v>0</v>
      </c>
      <c r="BQ102" s="180">
        <v>0</v>
      </c>
      <c r="BR102" s="180">
        <v>0</v>
      </c>
      <c r="BS102" s="180">
        <v>0</v>
      </c>
      <c r="BT102" s="180">
        <v>0</v>
      </c>
      <c r="BU102" s="180">
        <v>0</v>
      </c>
      <c r="BV102" s="180">
        <v>0</v>
      </c>
      <c r="BW102" s="180">
        <v>0</v>
      </c>
      <c r="BX102" s="180">
        <v>0</v>
      </c>
      <c r="BY102" s="180">
        <v>0</v>
      </c>
      <c r="BZ102" s="180">
        <v>0</v>
      </c>
      <c r="CA102" s="478">
        <f t="shared" si="28"/>
        <v>0</v>
      </c>
      <c r="CB102" s="180">
        <v>0</v>
      </c>
      <c r="CC102" s="180">
        <v>0</v>
      </c>
      <c r="CD102" s="180">
        <v>0</v>
      </c>
      <c r="CE102" s="180">
        <v>0</v>
      </c>
      <c r="CF102" s="180">
        <v>0</v>
      </c>
      <c r="CG102" s="180">
        <v>0</v>
      </c>
      <c r="CH102" s="180">
        <v>0</v>
      </c>
      <c r="CI102" s="180">
        <v>0</v>
      </c>
      <c r="CJ102" s="180">
        <v>0</v>
      </c>
      <c r="CK102" s="180">
        <v>0</v>
      </c>
      <c r="CL102" s="180">
        <v>0</v>
      </c>
      <c r="CM102" s="434">
        <v>0</v>
      </c>
      <c r="CN102" s="180">
        <v>0</v>
      </c>
      <c r="CO102" s="579">
        <f t="shared" si="32"/>
        <v>0</v>
      </c>
      <c r="CP102" s="80">
        <f t="shared" si="33"/>
        <v>0</v>
      </c>
      <c r="CQ102" s="27">
        <f t="shared" si="34"/>
        <v>0</v>
      </c>
      <c r="CR102" s="365"/>
      <c r="CX102" s="233"/>
      <c r="CY102" s="233"/>
      <c r="CZ102" s="233"/>
      <c r="DA102" s="233"/>
      <c r="DB102" s="233"/>
      <c r="DC102" s="233"/>
      <c r="DD102" s="233"/>
      <c r="DE102" s="233"/>
      <c r="DF102" s="233"/>
      <c r="DG102" s="233"/>
      <c r="DH102" s="233"/>
      <c r="DI102" s="233"/>
      <c r="DJ102" s="233"/>
      <c r="DK102" s="233"/>
      <c r="DL102" s="233"/>
      <c r="DM102" s="233"/>
      <c r="DN102" s="233"/>
      <c r="DO102" s="233"/>
    </row>
    <row r="103" spans="1:119" ht="19.5" customHeight="1" x14ac:dyDescent="0.25">
      <c r="A103" s="542"/>
      <c r="B103" s="172" t="s">
        <v>17</v>
      </c>
      <c r="C103" s="173" t="s">
        <v>18</v>
      </c>
      <c r="D103" s="177">
        <v>217</v>
      </c>
      <c r="E103" s="178">
        <v>201</v>
      </c>
      <c r="F103" s="178">
        <v>256</v>
      </c>
      <c r="G103" s="178">
        <v>235</v>
      </c>
      <c r="H103" s="178">
        <v>218</v>
      </c>
      <c r="I103" s="178">
        <v>246</v>
      </c>
      <c r="J103" s="178">
        <v>245</v>
      </c>
      <c r="K103" s="178">
        <v>227</v>
      </c>
      <c r="L103" s="178">
        <v>257</v>
      </c>
      <c r="M103" s="178">
        <v>262</v>
      </c>
      <c r="N103" s="178">
        <v>237</v>
      </c>
      <c r="O103" s="178">
        <v>260</v>
      </c>
      <c r="P103" s="170">
        <f>SUM(D103:O103)</f>
        <v>2861</v>
      </c>
      <c r="Q103" s="179">
        <v>219</v>
      </c>
      <c r="R103" s="179">
        <v>223</v>
      </c>
      <c r="S103" s="179">
        <v>287</v>
      </c>
      <c r="T103" s="179">
        <v>251</v>
      </c>
      <c r="U103" s="179">
        <v>256</v>
      </c>
      <c r="V103" s="179">
        <v>258</v>
      </c>
      <c r="W103" s="179">
        <v>274</v>
      </c>
      <c r="X103" s="179">
        <v>257</v>
      </c>
      <c r="Y103" s="179">
        <v>274</v>
      </c>
      <c r="Z103" s="179">
        <v>268</v>
      </c>
      <c r="AA103" s="180">
        <v>276</v>
      </c>
      <c r="AB103" s="180">
        <v>292</v>
      </c>
      <c r="AC103" s="170">
        <f>SUM(Q103:AB103)</f>
        <v>3135</v>
      </c>
      <c r="AD103" s="180">
        <v>268</v>
      </c>
      <c r="AE103" s="180">
        <v>241</v>
      </c>
      <c r="AF103" s="180">
        <v>273</v>
      </c>
      <c r="AG103" s="180">
        <v>283</v>
      </c>
      <c r="AH103" s="180">
        <v>284</v>
      </c>
      <c r="AI103" s="180">
        <v>280</v>
      </c>
      <c r="AJ103" s="180">
        <v>298</v>
      </c>
      <c r="AK103" s="180">
        <v>413</v>
      </c>
      <c r="AL103" s="180">
        <v>421</v>
      </c>
      <c r="AM103" s="180">
        <v>401</v>
      </c>
      <c r="AN103" s="180">
        <v>403</v>
      </c>
      <c r="AO103" s="180">
        <v>414</v>
      </c>
      <c r="AP103" s="138">
        <v>372</v>
      </c>
      <c r="AQ103" s="98">
        <v>348</v>
      </c>
      <c r="AR103" s="98">
        <v>422</v>
      </c>
      <c r="AS103" s="98">
        <v>408</v>
      </c>
      <c r="AT103" s="98">
        <v>486</v>
      </c>
      <c r="AU103" s="98">
        <v>425</v>
      </c>
      <c r="AV103" s="98">
        <v>486</v>
      </c>
      <c r="AW103" s="98">
        <v>497</v>
      </c>
      <c r="AX103" s="98">
        <v>429</v>
      </c>
      <c r="AY103" s="98">
        <v>558</v>
      </c>
      <c r="AZ103" s="98">
        <v>494</v>
      </c>
      <c r="BA103" s="98">
        <v>453</v>
      </c>
      <c r="BB103" s="138">
        <v>477</v>
      </c>
      <c r="BC103" s="98">
        <v>459</v>
      </c>
      <c r="BD103" s="98">
        <v>482</v>
      </c>
      <c r="BE103" s="98">
        <v>553</v>
      </c>
      <c r="BF103" s="98">
        <v>482</v>
      </c>
      <c r="BG103" s="98">
        <v>484</v>
      </c>
      <c r="BH103" s="98">
        <v>572</v>
      </c>
      <c r="BI103" s="98">
        <v>534</v>
      </c>
      <c r="BJ103" s="98">
        <v>535</v>
      </c>
      <c r="BK103" s="98">
        <v>569</v>
      </c>
      <c r="BL103" s="98">
        <v>532</v>
      </c>
      <c r="BM103" s="98">
        <v>532</v>
      </c>
      <c r="BN103" s="439">
        <f t="shared" si="47"/>
        <v>6211</v>
      </c>
      <c r="BO103" s="98">
        <v>511</v>
      </c>
      <c r="BP103" s="98">
        <v>512</v>
      </c>
      <c r="BQ103" s="98">
        <v>516</v>
      </c>
      <c r="BR103" s="98">
        <v>524</v>
      </c>
      <c r="BS103" s="98">
        <v>567</v>
      </c>
      <c r="BT103" s="98">
        <v>542</v>
      </c>
      <c r="BU103" s="98">
        <v>587</v>
      </c>
      <c r="BV103" s="98">
        <v>538</v>
      </c>
      <c r="BW103" s="98">
        <v>575</v>
      </c>
      <c r="BX103" s="98">
        <v>556</v>
      </c>
      <c r="BY103" s="98">
        <v>443</v>
      </c>
      <c r="BZ103" s="98">
        <v>523</v>
      </c>
      <c r="CA103" s="478">
        <f t="shared" si="28"/>
        <v>6394</v>
      </c>
      <c r="CB103" s="98">
        <v>473</v>
      </c>
      <c r="CC103" s="98">
        <v>403</v>
      </c>
      <c r="CD103" s="98">
        <v>486</v>
      </c>
      <c r="CE103" s="98">
        <v>505</v>
      </c>
      <c r="CF103" s="98">
        <v>440</v>
      </c>
      <c r="CG103" s="98">
        <v>453</v>
      </c>
      <c r="CH103" s="98">
        <v>505</v>
      </c>
      <c r="CI103" s="98">
        <v>429</v>
      </c>
      <c r="CJ103" s="98">
        <v>473</v>
      </c>
      <c r="CK103" s="98">
        <v>482</v>
      </c>
      <c r="CL103" s="98">
        <v>453</v>
      </c>
      <c r="CM103" s="243">
        <v>519</v>
      </c>
      <c r="CN103" s="98">
        <v>431</v>
      </c>
      <c r="CO103" s="579">
        <f t="shared" si="32"/>
        <v>511</v>
      </c>
      <c r="CP103" s="80">
        <f t="shared" si="33"/>
        <v>473</v>
      </c>
      <c r="CQ103" s="27">
        <f t="shared" si="34"/>
        <v>431</v>
      </c>
      <c r="CR103" s="365">
        <f t="shared" si="14"/>
        <v>-8.8794926004228341</v>
      </c>
      <c r="CX103" s="233"/>
      <c r="CY103" s="233"/>
      <c r="CZ103" s="233"/>
      <c r="DA103" s="233"/>
      <c r="DB103" s="233"/>
      <c r="DC103" s="233"/>
      <c r="DD103" s="233"/>
      <c r="DE103" s="233"/>
      <c r="DF103" s="233"/>
      <c r="DG103" s="233"/>
      <c r="DH103" s="233"/>
      <c r="DI103" s="233"/>
      <c r="DJ103" s="233"/>
      <c r="DK103" s="233"/>
      <c r="DL103" s="233"/>
      <c r="DM103" s="233"/>
      <c r="DN103" s="233"/>
      <c r="DO103" s="233"/>
    </row>
    <row r="104" spans="1:119" ht="20.100000000000001" customHeight="1" x14ac:dyDescent="0.25">
      <c r="A104" s="542"/>
      <c r="B104" s="110" t="s">
        <v>166</v>
      </c>
      <c r="C104" s="130" t="s">
        <v>167</v>
      </c>
      <c r="D104" s="177">
        <v>0</v>
      </c>
      <c r="E104" s="178">
        <v>0</v>
      </c>
      <c r="F104" s="178">
        <v>0</v>
      </c>
      <c r="G104" s="178">
        <v>0</v>
      </c>
      <c r="H104" s="178">
        <v>0</v>
      </c>
      <c r="I104" s="178">
        <v>0</v>
      </c>
      <c r="J104" s="178">
        <v>0</v>
      </c>
      <c r="K104" s="178">
        <v>0</v>
      </c>
      <c r="L104" s="178">
        <v>0</v>
      </c>
      <c r="M104" s="178">
        <v>0</v>
      </c>
      <c r="N104" s="178">
        <v>0</v>
      </c>
      <c r="O104" s="178">
        <v>0</v>
      </c>
      <c r="P104" s="365">
        <v>0</v>
      </c>
      <c r="Q104" s="178">
        <v>0</v>
      </c>
      <c r="R104" s="178">
        <v>0</v>
      </c>
      <c r="S104" s="178">
        <v>0</v>
      </c>
      <c r="T104" s="178">
        <v>0</v>
      </c>
      <c r="U104" s="178">
        <v>0</v>
      </c>
      <c r="V104" s="178">
        <v>0</v>
      </c>
      <c r="W104" s="178">
        <v>0</v>
      </c>
      <c r="X104" s="178">
        <v>0</v>
      </c>
      <c r="Y104" s="178">
        <v>0</v>
      </c>
      <c r="Z104" s="178">
        <v>0</v>
      </c>
      <c r="AA104" s="178">
        <v>0</v>
      </c>
      <c r="AB104" s="178">
        <v>0</v>
      </c>
      <c r="AC104" s="395">
        <v>0</v>
      </c>
      <c r="AD104" s="178">
        <v>0</v>
      </c>
      <c r="AE104" s="178">
        <v>0</v>
      </c>
      <c r="AF104" s="178">
        <v>0</v>
      </c>
      <c r="AG104" s="178">
        <v>0</v>
      </c>
      <c r="AH104" s="178">
        <v>0</v>
      </c>
      <c r="AI104" s="178">
        <v>0</v>
      </c>
      <c r="AJ104" s="178">
        <v>0</v>
      </c>
      <c r="AK104" s="178">
        <v>0</v>
      </c>
      <c r="AL104" s="178">
        <v>0</v>
      </c>
      <c r="AM104" s="178">
        <v>0</v>
      </c>
      <c r="AN104" s="178">
        <v>0</v>
      </c>
      <c r="AO104" s="178">
        <v>0</v>
      </c>
      <c r="AP104" s="138">
        <v>0</v>
      </c>
      <c r="AQ104" s="98">
        <v>0</v>
      </c>
      <c r="AR104" s="98">
        <v>0</v>
      </c>
      <c r="AS104" s="98">
        <v>0</v>
      </c>
      <c r="AT104" s="98">
        <v>0</v>
      </c>
      <c r="AU104" s="98">
        <v>0</v>
      </c>
      <c r="AV104" s="98">
        <v>0</v>
      </c>
      <c r="AW104" s="98">
        <v>0</v>
      </c>
      <c r="AX104" s="98">
        <v>0</v>
      </c>
      <c r="AY104" s="98">
        <v>0</v>
      </c>
      <c r="AZ104" s="98">
        <v>0</v>
      </c>
      <c r="BA104" s="98">
        <v>0</v>
      </c>
      <c r="BB104" s="138">
        <v>0</v>
      </c>
      <c r="BC104" s="98">
        <v>0</v>
      </c>
      <c r="BD104" s="98">
        <v>0</v>
      </c>
      <c r="BE104" s="98">
        <v>0</v>
      </c>
      <c r="BF104" s="98">
        <v>0</v>
      </c>
      <c r="BG104" s="98">
        <v>0</v>
      </c>
      <c r="BH104" s="98">
        <v>0</v>
      </c>
      <c r="BI104" s="98">
        <v>0</v>
      </c>
      <c r="BJ104" s="98">
        <v>0</v>
      </c>
      <c r="BK104" s="98">
        <v>0</v>
      </c>
      <c r="BL104" s="98">
        <v>0</v>
      </c>
      <c r="BM104" s="98">
        <v>0</v>
      </c>
      <c r="BN104" s="439">
        <f t="shared" si="47"/>
        <v>0</v>
      </c>
      <c r="BO104" s="98">
        <v>0</v>
      </c>
      <c r="BP104" s="98">
        <v>0</v>
      </c>
      <c r="BQ104" s="98">
        <v>0</v>
      </c>
      <c r="BR104" s="98">
        <v>0</v>
      </c>
      <c r="BS104" s="98">
        <v>0</v>
      </c>
      <c r="BT104" s="98">
        <v>0</v>
      </c>
      <c r="BU104" s="98">
        <v>0</v>
      </c>
      <c r="BV104" s="98">
        <v>0</v>
      </c>
      <c r="BW104" s="98">
        <v>0</v>
      </c>
      <c r="BX104" s="98">
        <v>0</v>
      </c>
      <c r="BY104" s="98">
        <v>0</v>
      </c>
      <c r="BZ104" s="98">
        <v>0</v>
      </c>
      <c r="CA104" s="478">
        <f t="shared" si="28"/>
        <v>0</v>
      </c>
      <c r="CB104" s="98">
        <v>0</v>
      </c>
      <c r="CC104" s="98">
        <v>2</v>
      </c>
      <c r="CD104" s="98">
        <v>23</v>
      </c>
      <c r="CE104" s="98">
        <v>16</v>
      </c>
      <c r="CF104" s="98">
        <v>21</v>
      </c>
      <c r="CG104" s="98">
        <v>26</v>
      </c>
      <c r="CH104" s="98">
        <v>33</v>
      </c>
      <c r="CI104" s="98">
        <v>25</v>
      </c>
      <c r="CJ104" s="98">
        <v>16</v>
      </c>
      <c r="CK104" s="98">
        <v>25</v>
      </c>
      <c r="CL104" s="98">
        <v>13</v>
      </c>
      <c r="CM104" s="243">
        <v>28</v>
      </c>
      <c r="CN104" s="98">
        <v>11</v>
      </c>
      <c r="CO104" s="579">
        <f t="shared" si="32"/>
        <v>0</v>
      </c>
      <c r="CP104" s="80">
        <f t="shared" si="33"/>
        <v>0</v>
      </c>
      <c r="CQ104" s="27">
        <f t="shared" si="34"/>
        <v>11</v>
      </c>
      <c r="CR104" s="365"/>
      <c r="CX104" s="233"/>
      <c r="CY104" s="233"/>
      <c r="CZ104" s="233"/>
      <c r="DA104" s="233"/>
      <c r="DB104" s="233"/>
      <c r="DC104" s="233"/>
      <c r="DD104" s="233"/>
      <c r="DE104" s="233"/>
      <c r="DF104" s="233"/>
      <c r="DG104" s="233"/>
      <c r="DH104" s="233"/>
      <c r="DI104" s="233"/>
      <c r="DJ104" s="233"/>
      <c r="DK104" s="233"/>
      <c r="DL104" s="233"/>
      <c r="DM104" s="233"/>
      <c r="DN104" s="233"/>
      <c r="DO104" s="233"/>
    </row>
    <row r="105" spans="1:119" ht="20.100000000000001" customHeight="1" x14ac:dyDescent="0.25">
      <c r="A105" s="542"/>
      <c r="B105" s="469" t="s">
        <v>28</v>
      </c>
      <c r="C105" s="470" t="s">
        <v>29</v>
      </c>
      <c r="D105" s="471">
        <v>1</v>
      </c>
      <c r="E105" s="472">
        <v>4</v>
      </c>
      <c r="F105" s="472">
        <v>0</v>
      </c>
      <c r="G105" s="472">
        <v>0</v>
      </c>
      <c r="H105" s="472">
        <v>2</v>
      </c>
      <c r="I105" s="472">
        <v>0</v>
      </c>
      <c r="J105" s="472">
        <v>0</v>
      </c>
      <c r="K105" s="472">
        <v>0</v>
      </c>
      <c r="L105" s="472">
        <v>0</v>
      </c>
      <c r="M105" s="473">
        <v>0</v>
      </c>
      <c r="N105" s="473">
        <v>0</v>
      </c>
      <c r="O105" s="472">
        <v>0</v>
      </c>
      <c r="P105" s="474">
        <f>SUM(D105:O105)</f>
        <v>7</v>
      </c>
      <c r="Q105" s="475">
        <v>0</v>
      </c>
      <c r="R105" s="475">
        <v>0</v>
      </c>
      <c r="S105" s="475">
        <v>0</v>
      </c>
      <c r="T105" s="475">
        <v>0</v>
      </c>
      <c r="U105" s="475">
        <v>0</v>
      </c>
      <c r="V105" s="475">
        <v>0</v>
      </c>
      <c r="W105" s="475">
        <v>0</v>
      </c>
      <c r="X105" s="475">
        <v>0</v>
      </c>
      <c r="Y105" s="475">
        <v>0</v>
      </c>
      <c r="Z105" s="475">
        <v>0</v>
      </c>
      <c r="AA105" s="475">
        <v>0</v>
      </c>
      <c r="AB105" s="476">
        <v>0</v>
      </c>
      <c r="AC105" s="474">
        <f>SUM(Q105:AB105)</f>
        <v>0</v>
      </c>
      <c r="AD105" s="476">
        <v>0</v>
      </c>
      <c r="AE105" s="476">
        <v>0</v>
      </c>
      <c r="AF105" s="476">
        <v>0</v>
      </c>
      <c r="AG105" s="476">
        <v>1</v>
      </c>
      <c r="AH105" s="476">
        <v>2</v>
      </c>
      <c r="AI105" s="476">
        <v>0</v>
      </c>
      <c r="AJ105" s="476">
        <v>0</v>
      </c>
      <c r="AK105" s="476">
        <v>0</v>
      </c>
      <c r="AL105" s="476">
        <v>0</v>
      </c>
      <c r="AM105" s="476">
        <v>0</v>
      </c>
      <c r="AN105" s="476">
        <v>0</v>
      </c>
      <c r="AO105" s="476">
        <v>0</v>
      </c>
      <c r="AP105" s="477">
        <v>0</v>
      </c>
      <c r="AQ105" s="476">
        <v>0</v>
      </c>
      <c r="AR105" s="476">
        <v>0</v>
      </c>
      <c r="AS105" s="476">
        <v>0</v>
      </c>
      <c r="AT105" s="476">
        <v>0</v>
      </c>
      <c r="AU105" s="476">
        <v>0</v>
      </c>
      <c r="AV105" s="476">
        <v>0</v>
      </c>
      <c r="AW105" s="476">
        <v>0</v>
      </c>
      <c r="AX105" s="476">
        <v>0</v>
      </c>
      <c r="AY105" s="476">
        <v>0</v>
      </c>
      <c r="AZ105" s="476">
        <v>0</v>
      </c>
      <c r="BA105" s="476">
        <v>0</v>
      </c>
      <c r="BB105" s="477">
        <v>0</v>
      </c>
      <c r="BC105" s="476">
        <v>0</v>
      </c>
      <c r="BD105" s="476">
        <v>0</v>
      </c>
      <c r="BE105" s="476">
        <v>1</v>
      </c>
      <c r="BF105" s="476">
        <v>0</v>
      </c>
      <c r="BG105" s="476">
        <v>0</v>
      </c>
      <c r="BH105" s="55">
        <v>0</v>
      </c>
      <c r="BI105" s="476">
        <v>0</v>
      </c>
      <c r="BJ105" s="476">
        <v>0</v>
      </c>
      <c r="BK105" s="476">
        <v>0</v>
      </c>
      <c r="BL105" s="476">
        <v>0</v>
      </c>
      <c r="BM105" s="476">
        <v>0</v>
      </c>
      <c r="BN105" s="478">
        <f t="shared" si="47"/>
        <v>1</v>
      </c>
      <c r="BO105" s="476">
        <v>0</v>
      </c>
      <c r="BP105" s="476">
        <v>0</v>
      </c>
      <c r="BQ105" s="476">
        <v>0</v>
      </c>
      <c r="BR105" s="476">
        <v>1</v>
      </c>
      <c r="BS105" s="476">
        <v>1</v>
      </c>
      <c r="BT105" s="476">
        <v>0</v>
      </c>
      <c r="BU105" s="476">
        <v>2</v>
      </c>
      <c r="BV105" s="476">
        <v>1</v>
      </c>
      <c r="BW105" s="476">
        <v>0</v>
      </c>
      <c r="BX105" s="476">
        <v>0</v>
      </c>
      <c r="BY105" s="476">
        <v>0</v>
      </c>
      <c r="BZ105" s="476">
        <v>3</v>
      </c>
      <c r="CA105" s="478">
        <f t="shared" si="28"/>
        <v>8</v>
      </c>
      <c r="CB105" s="476">
        <v>1</v>
      </c>
      <c r="CC105" s="476">
        <v>0</v>
      </c>
      <c r="CD105" s="476">
        <v>0</v>
      </c>
      <c r="CE105" s="476">
        <v>0</v>
      </c>
      <c r="CF105" s="476">
        <v>0</v>
      </c>
      <c r="CG105" s="476">
        <v>0</v>
      </c>
      <c r="CH105" s="476">
        <v>1</v>
      </c>
      <c r="CI105" s="476">
        <v>0</v>
      </c>
      <c r="CJ105" s="476">
        <v>1</v>
      </c>
      <c r="CK105" s="476">
        <v>3</v>
      </c>
      <c r="CL105" s="476">
        <v>5</v>
      </c>
      <c r="CM105" s="479">
        <v>0</v>
      </c>
      <c r="CN105" s="476">
        <v>2</v>
      </c>
      <c r="CO105" s="580">
        <f t="shared" si="32"/>
        <v>0</v>
      </c>
      <c r="CP105" s="491">
        <f t="shared" si="33"/>
        <v>1</v>
      </c>
      <c r="CQ105" s="480">
        <f t="shared" si="34"/>
        <v>2</v>
      </c>
      <c r="CR105" s="481">
        <f t="shared" ref="CR105:CR129" si="48">((CQ105/CP105)-1)*100</f>
        <v>100</v>
      </c>
      <c r="CX105" s="233"/>
      <c r="CY105" s="233"/>
      <c r="CZ105" s="233"/>
      <c r="DA105" s="233"/>
      <c r="DB105" s="233"/>
      <c r="DC105" s="233"/>
      <c r="DD105" s="233"/>
      <c r="DE105" s="233"/>
      <c r="DF105" s="233"/>
      <c r="DG105" s="233"/>
      <c r="DH105" s="233"/>
      <c r="DI105" s="233"/>
      <c r="DJ105" s="233"/>
      <c r="DK105" s="233"/>
      <c r="DL105" s="233"/>
      <c r="DM105" s="233"/>
      <c r="DN105" s="233"/>
      <c r="DO105" s="233"/>
    </row>
    <row r="106" spans="1:119" ht="20.100000000000001" customHeight="1" x14ac:dyDescent="0.25">
      <c r="A106" s="542"/>
      <c r="B106" s="469" t="s">
        <v>30</v>
      </c>
      <c r="C106" s="470" t="s">
        <v>31</v>
      </c>
      <c r="D106" s="471">
        <v>1</v>
      </c>
      <c r="E106" s="472">
        <v>4</v>
      </c>
      <c r="F106" s="472">
        <v>0</v>
      </c>
      <c r="G106" s="472">
        <v>0</v>
      </c>
      <c r="H106" s="472">
        <v>1</v>
      </c>
      <c r="I106" s="472">
        <v>0</v>
      </c>
      <c r="J106" s="472">
        <v>0</v>
      </c>
      <c r="K106" s="472">
        <v>0</v>
      </c>
      <c r="L106" s="472">
        <v>0</v>
      </c>
      <c r="M106" s="473">
        <v>0</v>
      </c>
      <c r="N106" s="473">
        <v>0</v>
      </c>
      <c r="O106" s="472">
        <v>0</v>
      </c>
      <c r="P106" s="474">
        <f>SUM(D106:O106)</f>
        <v>6</v>
      </c>
      <c r="Q106" s="475">
        <v>0</v>
      </c>
      <c r="R106" s="475">
        <v>0</v>
      </c>
      <c r="S106" s="475">
        <v>0</v>
      </c>
      <c r="T106" s="475">
        <v>0</v>
      </c>
      <c r="U106" s="475">
        <v>0</v>
      </c>
      <c r="V106" s="475">
        <v>0</v>
      </c>
      <c r="W106" s="475">
        <v>0</v>
      </c>
      <c r="X106" s="475">
        <v>0</v>
      </c>
      <c r="Y106" s="475">
        <v>0</v>
      </c>
      <c r="Z106" s="475">
        <v>0</v>
      </c>
      <c r="AA106" s="475">
        <v>0</v>
      </c>
      <c r="AB106" s="476">
        <v>0</v>
      </c>
      <c r="AC106" s="474">
        <f>SUM(Q106:AB106)</f>
        <v>0</v>
      </c>
      <c r="AD106" s="476">
        <v>0</v>
      </c>
      <c r="AE106" s="476">
        <v>0</v>
      </c>
      <c r="AF106" s="476">
        <v>0</v>
      </c>
      <c r="AG106" s="476">
        <v>1</v>
      </c>
      <c r="AH106" s="476">
        <v>2</v>
      </c>
      <c r="AI106" s="476">
        <v>0</v>
      </c>
      <c r="AJ106" s="476">
        <v>0</v>
      </c>
      <c r="AK106" s="476">
        <v>0</v>
      </c>
      <c r="AL106" s="476">
        <v>0</v>
      </c>
      <c r="AM106" s="476">
        <v>0</v>
      </c>
      <c r="AN106" s="476">
        <v>0</v>
      </c>
      <c r="AO106" s="476">
        <v>0</v>
      </c>
      <c r="AP106" s="477">
        <v>0</v>
      </c>
      <c r="AQ106" s="476">
        <v>0</v>
      </c>
      <c r="AR106" s="476">
        <v>0</v>
      </c>
      <c r="AS106" s="476">
        <v>0</v>
      </c>
      <c r="AT106" s="476">
        <v>0</v>
      </c>
      <c r="AU106" s="476">
        <v>0</v>
      </c>
      <c r="AV106" s="476">
        <v>0</v>
      </c>
      <c r="AW106" s="476">
        <v>0</v>
      </c>
      <c r="AX106" s="476">
        <v>0</v>
      </c>
      <c r="AY106" s="476">
        <v>0</v>
      </c>
      <c r="AZ106" s="476">
        <v>0</v>
      </c>
      <c r="BA106" s="476">
        <v>0</v>
      </c>
      <c r="BB106" s="477">
        <v>0</v>
      </c>
      <c r="BC106" s="476">
        <v>0</v>
      </c>
      <c r="BD106" s="476">
        <v>0</v>
      </c>
      <c r="BE106" s="476">
        <v>0</v>
      </c>
      <c r="BF106" s="476">
        <v>0</v>
      </c>
      <c r="BG106" s="476">
        <v>0</v>
      </c>
      <c r="BH106" s="55">
        <v>0</v>
      </c>
      <c r="BI106" s="476">
        <v>0</v>
      </c>
      <c r="BJ106" s="476">
        <v>0</v>
      </c>
      <c r="BK106" s="476">
        <v>0</v>
      </c>
      <c r="BL106" s="476">
        <v>0</v>
      </c>
      <c r="BM106" s="476">
        <v>0</v>
      </c>
      <c r="BN106" s="478">
        <f t="shared" si="47"/>
        <v>0</v>
      </c>
      <c r="BO106" s="476">
        <v>0</v>
      </c>
      <c r="BP106" s="476">
        <v>0</v>
      </c>
      <c r="BQ106" s="476">
        <v>0</v>
      </c>
      <c r="BR106" s="476">
        <v>0</v>
      </c>
      <c r="BS106" s="476">
        <v>0</v>
      </c>
      <c r="BT106" s="476">
        <v>0</v>
      </c>
      <c r="BU106" s="476">
        <v>0</v>
      </c>
      <c r="BV106" s="476">
        <v>0</v>
      </c>
      <c r="BW106" s="476">
        <v>0</v>
      </c>
      <c r="BX106" s="476">
        <v>0</v>
      </c>
      <c r="BY106" s="476">
        <v>0</v>
      </c>
      <c r="BZ106" s="476">
        <v>0</v>
      </c>
      <c r="CA106" s="478">
        <f t="shared" si="28"/>
        <v>0</v>
      </c>
      <c r="CB106" s="476">
        <v>0</v>
      </c>
      <c r="CC106" s="476">
        <v>0</v>
      </c>
      <c r="CD106" s="476">
        <v>0</v>
      </c>
      <c r="CE106" s="476">
        <v>0</v>
      </c>
      <c r="CF106" s="476">
        <v>0</v>
      </c>
      <c r="CG106" s="476">
        <v>0</v>
      </c>
      <c r="CH106" s="476">
        <v>0</v>
      </c>
      <c r="CI106" s="476">
        <v>0</v>
      </c>
      <c r="CJ106" s="476">
        <v>0</v>
      </c>
      <c r="CK106" s="476">
        <v>0</v>
      </c>
      <c r="CL106" s="476">
        <v>0</v>
      </c>
      <c r="CM106" s="479">
        <v>0</v>
      </c>
      <c r="CN106" s="476">
        <v>0</v>
      </c>
      <c r="CO106" s="580">
        <f t="shared" si="32"/>
        <v>0</v>
      </c>
      <c r="CP106" s="491">
        <f t="shared" si="33"/>
        <v>0</v>
      </c>
      <c r="CQ106" s="480">
        <f t="shared" si="34"/>
        <v>0</v>
      </c>
      <c r="CR106" s="481"/>
      <c r="CX106" s="233"/>
      <c r="CY106" s="233"/>
      <c r="CZ106" s="233"/>
      <c r="DA106" s="233"/>
      <c r="DB106" s="233"/>
      <c r="DC106" s="233"/>
      <c r="DD106" s="233"/>
      <c r="DE106" s="233"/>
      <c r="DF106" s="233"/>
      <c r="DG106" s="233"/>
      <c r="DH106" s="233"/>
      <c r="DI106" s="233"/>
      <c r="DJ106" s="233"/>
      <c r="DK106" s="233"/>
      <c r="DL106" s="233"/>
      <c r="DM106" s="233"/>
      <c r="DN106" s="233"/>
      <c r="DO106" s="233"/>
    </row>
    <row r="107" spans="1:119" ht="20.100000000000001" customHeight="1" x14ac:dyDescent="0.25">
      <c r="A107" s="542"/>
      <c r="B107" s="469" t="s">
        <v>136</v>
      </c>
      <c r="C107" s="470" t="s">
        <v>206</v>
      </c>
      <c r="D107" s="471">
        <v>0</v>
      </c>
      <c r="E107" s="472">
        <v>0</v>
      </c>
      <c r="F107" s="472">
        <v>0</v>
      </c>
      <c r="G107" s="472">
        <v>0</v>
      </c>
      <c r="H107" s="472">
        <v>1</v>
      </c>
      <c r="I107" s="472">
        <v>0</v>
      </c>
      <c r="J107" s="472">
        <v>0</v>
      </c>
      <c r="K107" s="472">
        <v>0</v>
      </c>
      <c r="L107" s="472">
        <v>0</v>
      </c>
      <c r="M107" s="473">
        <v>0</v>
      </c>
      <c r="N107" s="473">
        <v>0</v>
      </c>
      <c r="O107" s="472">
        <v>0</v>
      </c>
      <c r="P107" s="474">
        <f>SUM(D107:O107)</f>
        <v>1</v>
      </c>
      <c r="Q107" s="475">
        <v>0</v>
      </c>
      <c r="R107" s="475">
        <v>0</v>
      </c>
      <c r="S107" s="475">
        <v>0</v>
      </c>
      <c r="T107" s="475">
        <v>0</v>
      </c>
      <c r="U107" s="475">
        <v>0</v>
      </c>
      <c r="V107" s="475">
        <v>0</v>
      </c>
      <c r="W107" s="475">
        <v>0</v>
      </c>
      <c r="X107" s="475">
        <v>0</v>
      </c>
      <c r="Y107" s="475">
        <v>0</v>
      </c>
      <c r="Z107" s="475">
        <v>0</v>
      </c>
      <c r="AA107" s="475">
        <v>0</v>
      </c>
      <c r="AB107" s="476">
        <v>0</v>
      </c>
      <c r="AC107" s="474">
        <f>SUM(Q107:AB107)</f>
        <v>0</v>
      </c>
      <c r="AD107" s="476">
        <v>0</v>
      </c>
      <c r="AE107" s="476">
        <v>0</v>
      </c>
      <c r="AF107" s="476">
        <v>0</v>
      </c>
      <c r="AG107" s="476">
        <v>0</v>
      </c>
      <c r="AH107" s="476">
        <v>0</v>
      </c>
      <c r="AI107" s="476">
        <v>0</v>
      </c>
      <c r="AJ107" s="476">
        <v>0</v>
      </c>
      <c r="AK107" s="476">
        <v>0</v>
      </c>
      <c r="AL107" s="476">
        <v>0</v>
      </c>
      <c r="AM107" s="476">
        <v>0</v>
      </c>
      <c r="AN107" s="476">
        <v>0</v>
      </c>
      <c r="AO107" s="476">
        <v>0</v>
      </c>
      <c r="AP107" s="477">
        <v>0</v>
      </c>
      <c r="AQ107" s="476">
        <v>0</v>
      </c>
      <c r="AR107" s="476">
        <v>0</v>
      </c>
      <c r="AS107" s="476">
        <v>0</v>
      </c>
      <c r="AT107" s="476">
        <v>0</v>
      </c>
      <c r="AU107" s="476">
        <v>0</v>
      </c>
      <c r="AV107" s="476">
        <v>0</v>
      </c>
      <c r="AW107" s="476">
        <v>0</v>
      </c>
      <c r="AX107" s="476">
        <v>0</v>
      </c>
      <c r="AY107" s="476">
        <v>0</v>
      </c>
      <c r="AZ107" s="476">
        <v>0</v>
      </c>
      <c r="BA107" s="476">
        <v>0</v>
      </c>
      <c r="BB107" s="477">
        <v>0</v>
      </c>
      <c r="BC107" s="476">
        <v>0</v>
      </c>
      <c r="BD107" s="476">
        <v>0</v>
      </c>
      <c r="BE107" s="476">
        <v>1</v>
      </c>
      <c r="BF107" s="476">
        <v>0</v>
      </c>
      <c r="BG107" s="476">
        <v>0</v>
      </c>
      <c r="BH107" s="55">
        <v>0</v>
      </c>
      <c r="BI107" s="476">
        <v>0</v>
      </c>
      <c r="BJ107" s="476">
        <v>0</v>
      </c>
      <c r="BK107" s="476">
        <v>0</v>
      </c>
      <c r="BL107" s="476">
        <v>0</v>
      </c>
      <c r="BM107" s="476">
        <v>0</v>
      </c>
      <c r="BN107" s="478">
        <f t="shared" si="47"/>
        <v>1</v>
      </c>
      <c r="BO107" s="476">
        <v>0</v>
      </c>
      <c r="BP107" s="476">
        <v>0</v>
      </c>
      <c r="BQ107" s="476">
        <v>0</v>
      </c>
      <c r="BR107" s="476">
        <v>1</v>
      </c>
      <c r="BS107" s="476">
        <v>1</v>
      </c>
      <c r="BT107" s="476">
        <v>0</v>
      </c>
      <c r="BU107" s="476">
        <v>2</v>
      </c>
      <c r="BV107" s="476">
        <v>1</v>
      </c>
      <c r="BW107" s="476">
        <v>0</v>
      </c>
      <c r="BX107" s="476">
        <v>0</v>
      </c>
      <c r="BY107" s="476">
        <v>0</v>
      </c>
      <c r="BZ107" s="476">
        <v>4</v>
      </c>
      <c r="CA107" s="478">
        <f t="shared" si="28"/>
        <v>9</v>
      </c>
      <c r="CB107" s="476">
        <v>0</v>
      </c>
      <c r="CC107" s="476">
        <v>0</v>
      </c>
      <c r="CD107" s="476">
        <v>0</v>
      </c>
      <c r="CE107" s="476">
        <v>0</v>
      </c>
      <c r="CF107" s="476">
        <v>0</v>
      </c>
      <c r="CG107" s="476">
        <v>0</v>
      </c>
      <c r="CH107" s="476">
        <v>1</v>
      </c>
      <c r="CI107" s="476">
        <v>0</v>
      </c>
      <c r="CJ107" s="476">
        <v>1</v>
      </c>
      <c r="CK107" s="476">
        <v>4</v>
      </c>
      <c r="CL107" s="476">
        <v>4</v>
      </c>
      <c r="CM107" s="479">
        <v>0</v>
      </c>
      <c r="CN107" s="476">
        <v>2</v>
      </c>
      <c r="CO107" s="580">
        <f t="shared" si="32"/>
        <v>0</v>
      </c>
      <c r="CP107" s="491">
        <f t="shared" si="33"/>
        <v>0</v>
      </c>
      <c r="CQ107" s="480">
        <f t="shared" si="34"/>
        <v>2</v>
      </c>
      <c r="CR107" s="481"/>
      <c r="CX107" s="233"/>
      <c r="CY107" s="233"/>
      <c r="CZ107" s="233"/>
      <c r="DA107" s="233"/>
      <c r="DB107" s="233"/>
      <c r="DC107" s="233"/>
      <c r="DD107" s="233"/>
      <c r="DE107" s="233"/>
      <c r="DF107" s="233"/>
      <c r="DG107" s="233"/>
      <c r="DH107" s="233"/>
      <c r="DI107" s="233"/>
      <c r="DJ107" s="233"/>
      <c r="DK107" s="233"/>
      <c r="DL107" s="233"/>
      <c r="DM107" s="233"/>
      <c r="DN107" s="233"/>
      <c r="DO107" s="233"/>
    </row>
    <row r="108" spans="1:119" ht="20.100000000000001" customHeight="1" x14ac:dyDescent="0.25">
      <c r="A108" s="542"/>
      <c r="B108" s="469" t="s">
        <v>205</v>
      </c>
      <c r="C108" s="470" t="s">
        <v>209</v>
      </c>
      <c r="D108" s="471">
        <v>0</v>
      </c>
      <c r="E108" s="472">
        <v>0</v>
      </c>
      <c r="F108" s="472">
        <v>0</v>
      </c>
      <c r="G108" s="472">
        <v>0</v>
      </c>
      <c r="H108" s="472">
        <v>0</v>
      </c>
      <c r="I108" s="472">
        <v>0</v>
      </c>
      <c r="J108" s="472">
        <v>0</v>
      </c>
      <c r="K108" s="472">
        <v>0</v>
      </c>
      <c r="L108" s="472">
        <v>0</v>
      </c>
      <c r="M108" s="473">
        <v>0</v>
      </c>
      <c r="N108" s="473">
        <v>0</v>
      </c>
      <c r="O108" s="472">
        <v>0</v>
      </c>
      <c r="P108" s="474">
        <f>SUM(D108:O108)</f>
        <v>0</v>
      </c>
      <c r="Q108" s="475">
        <v>0</v>
      </c>
      <c r="R108" s="475">
        <v>0</v>
      </c>
      <c r="S108" s="475">
        <v>0</v>
      </c>
      <c r="T108" s="475">
        <v>0</v>
      </c>
      <c r="U108" s="475">
        <v>0</v>
      </c>
      <c r="V108" s="475">
        <v>0</v>
      </c>
      <c r="W108" s="475">
        <v>0</v>
      </c>
      <c r="X108" s="475">
        <v>0</v>
      </c>
      <c r="Y108" s="475">
        <v>0</v>
      </c>
      <c r="Z108" s="475">
        <v>0</v>
      </c>
      <c r="AA108" s="475">
        <v>0</v>
      </c>
      <c r="AB108" s="476">
        <v>0</v>
      </c>
      <c r="AC108" s="474">
        <f>SUM(Q108:AB108)</f>
        <v>0</v>
      </c>
      <c r="AD108" s="476">
        <v>0</v>
      </c>
      <c r="AE108" s="476">
        <v>0</v>
      </c>
      <c r="AF108" s="476">
        <v>0</v>
      </c>
      <c r="AG108" s="476">
        <v>0</v>
      </c>
      <c r="AH108" s="476">
        <v>0</v>
      </c>
      <c r="AI108" s="476">
        <v>0</v>
      </c>
      <c r="AJ108" s="476">
        <v>0</v>
      </c>
      <c r="AK108" s="476">
        <v>0</v>
      </c>
      <c r="AL108" s="476">
        <v>0</v>
      </c>
      <c r="AM108" s="476">
        <v>0</v>
      </c>
      <c r="AN108" s="476">
        <v>0</v>
      </c>
      <c r="AO108" s="476">
        <v>0</v>
      </c>
      <c r="AP108" s="477">
        <v>0</v>
      </c>
      <c r="AQ108" s="476">
        <v>0</v>
      </c>
      <c r="AR108" s="476">
        <v>0</v>
      </c>
      <c r="AS108" s="476">
        <v>0</v>
      </c>
      <c r="AT108" s="476">
        <v>0</v>
      </c>
      <c r="AU108" s="476">
        <v>0</v>
      </c>
      <c r="AV108" s="476">
        <v>0</v>
      </c>
      <c r="AW108" s="476">
        <v>0</v>
      </c>
      <c r="AX108" s="476">
        <v>0</v>
      </c>
      <c r="AY108" s="476">
        <v>0</v>
      </c>
      <c r="AZ108" s="476">
        <v>0</v>
      </c>
      <c r="BA108" s="476">
        <v>0</v>
      </c>
      <c r="BB108" s="477">
        <v>0</v>
      </c>
      <c r="BC108" s="476">
        <v>0</v>
      </c>
      <c r="BD108" s="476">
        <v>0</v>
      </c>
      <c r="BE108" s="476">
        <v>0</v>
      </c>
      <c r="BF108" s="476">
        <v>0</v>
      </c>
      <c r="BG108" s="476">
        <v>0</v>
      </c>
      <c r="BH108" s="55">
        <v>0</v>
      </c>
      <c r="BI108" s="476">
        <v>0</v>
      </c>
      <c r="BJ108" s="476">
        <v>0</v>
      </c>
      <c r="BK108" s="476">
        <v>0</v>
      </c>
      <c r="BL108" s="476">
        <v>0</v>
      </c>
      <c r="BM108" s="476">
        <v>0</v>
      </c>
      <c r="BN108" s="478">
        <f t="shared" si="47"/>
        <v>0</v>
      </c>
      <c r="BO108" s="476">
        <v>0</v>
      </c>
      <c r="BP108" s="476">
        <v>0</v>
      </c>
      <c r="BQ108" s="476">
        <v>0</v>
      </c>
      <c r="BR108" s="476">
        <v>0</v>
      </c>
      <c r="BS108" s="476">
        <v>0</v>
      </c>
      <c r="BT108" s="476">
        <v>0</v>
      </c>
      <c r="BU108" s="476">
        <v>0</v>
      </c>
      <c r="BV108" s="476">
        <v>0</v>
      </c>
      <c r="BW108" s="476">
        <v>0</v>
      </c>
      <c r="BX108" s="476">
        <v>0</v>
      </c>
      <c r="BY108" s="476">
        <v>0</v>
      </c>
      <c r="BZ108" s="476">
        <v>0</v>
      </c>
      <c r="CA108" s="478">
        <f t="shared" si="28"/>
        <v>0</v>
      </c>
      <c r="CB108" s="476">
        <v>0</v>
      </c>
      <c r="CC108" s="476">
        <v>0</v>
      </c>
      <c r="CD108" s="476">
        <v>0</v>
      </c>
      <c r="CE108" s="476">
        <v>0</v>
      </c>
      <c r="CF108" s="476">
        <v>0</v>
      </c>
      <c r="CG108" s="476">
        <v>0</v>
      </c>
      <c r="CH108" s="476">
        <v>0</v>
      </c>
      <c r="CI108" s="476">
        <v>0</v>
      </c>
      <c r="CJ108" s="476">
        <v>0</v>
      </c>
      <c r="CK108" s="476">
        <v>0</v>
      </c>
      <c r="CL108" s="476">
        <v>0</v>
      </c>
      <c r="CM108" s="479">
        <v>0</v>
      </c>
      <c r="CN108" s="476">
        <v>1</v>
      </c>
      <c r="CO108" s="580">
        <f t="shared" si="32"/>
        <v>0</v>
      </c>
      <c r="CP108" s="491">
        <f t="shared" si="33"/>
        <v>0</v>
      </c>
      <c r="CQ108" s="480">
        <v>0</v>
      </c>
      <c r="CR108" s="481"/>
      <c r="CX108" s="233"/>
      <c r="CY108" s="233"/>
      <c r="CZ108" s="233"/>
      <c r="DA108" s="233"/>
      <c r="DB108" s="233"/>
      <c r="DC108" s="233"/>
      <c r="DD108" s="233"/>
      <c r="DE108" s="233"/>
      <c r="DF108" s="233"/>
      <c r="DG108" s="233"/>
      <c r="DH108" s="233"/>
      <c r="DI108" s="233"/>
      <c r="DJ108" s="233"/>
      <c r="DK108" s="233"/>
      <c r="DL108" s="233"/>
      <c r="DM108" s="233"/>
      <c r="DN108" s="233"/>
      <c r="DO108" s="233"/>
    </row>
    <row r="109" spans="1:119" ht="20.100000000000001" customHeight="1" x14ac:dyDescent="0.25">
      <c r="A109" s="542"/>
      <c r="B109" s="172" t="s">
        <v>32</v>
      </c>
      <c r="C109" s="130" t="s">
        <v>133</v>
      </c>
      <c r="D109" s="177">
        <v>337</v>
      </c>
      <c r="E109" s="178">
        <v>211</v>
      </c>
      <c r="F109" s="178">
        <v>243</v>
      </c>
      <c r="G109" s="178">
        <v>224</v>
      </c>
      <c r="H109" s="178">
        <v>245</v>
      </c>
      <c r="I109" s="178">
        <v>252</v>
      </c>
      <c r="J109" s="178">
        <v>240</v>
      </c>
      <c r="K109" s="178">
        <v>188</v>
      </c>
      <c r="L109" s="178">
        <v>204</v>
      </c>
      <c r="M109" s="181">
        <v>213</v>
      </c>
      <c r="N109" s="181">
        <v>215</v>
      </c>
      <c r="O109" s="178">
        <v>352</v>
      </c>
      <c r="P109" s="170">
        <f>SUM(D109:O109)</f>
        <v>2924</v>
      </c>
      <c r="Q109" s="179">
        <v>201</v>
      </c>
      <c r="R109" s="179">
        <v>204</v>
      </c>
      <c r="S109" s="179">
        <v>292</v>
      </c>
      <c r="T109" s="179">
        <v>295</v>
      </c>
      <c r="U109" s="179">
        <v>426</v>
      </c>
      <c r="V109" s="179">
        <v>419</v>
      </c>
      <c r="W109" s="179">
        <v>314</v>
      </c>
      <c r="X109" s="179">
        <v>391</v>
      </c>
      <c r="Y109" s="179">
        <v>426</v>
      </c>
      <c r="Z109" s="179">
        <v>337</v>
      </c>
      <c r="AA109" s="180">
        <v>327</v>
      </c>
      <c r="AB109" s="180">
        <v>488</v>
      </c>
      <c r="AC109" s="170">
        <f>SUM(Q109:AB109)</f>
        <v>4120</v>
      </c>
      <c r="AD109" s="180">
        <v>347</v>
      </c>
      <c r="AE109" s="180">
        <v>348</v>
      </c>
      <c r="AF109" s="180">
        <v>397</v>
      </c>
      <c r="AG109" s="180">
        <v>494</v>
      </c>
      <c r="AH109" s="180">
        <v>485</v>
      </c>
      <c r="AI109" s="180">
        <v>495</v>
      </c>
      <c r="AJ109" s="180">
        <v>479</v>
      </c>
      <c r="AK109" s="180">
        <v>380</v>
      </c>
      <c r="AL109" s="180">
        <v>386</v>
      </c>
      <c r="AM109" s="242">
        <v>401</v>
      </c>
      <c r="AN109" s="242">
        <v>445</v>
      </c>
      <c r="AO109" s="242">
        <v>489</v>
      </c>
      <c r="AP109" s="138">
        <v>471</v>
      </c>
      <c r="AQ109" s="98">
        <v>660</v>
      </c>
      <c r="AR109" s="98">
        <v>762</v>
      </c>
      <c r="AS109" s="98">
        <v>690</v>
      </c>
      <c r="AT109" s="98">
        <v>872</v>
      </c>
      <c r="AU109" s="98">
        <v>713</v>
      </c>
      <c r="AV109" s="98">
        <v>899</v>
      </c>
      <c r="AW109" s="98">
        <v>817</v>
      </c>
      <c r="AX109" s="98">
        <v>856</v>
      </c>
      <c r="AY109" s="98">
        <v>1038</v>
      </c>
      <c r="AZ109" s="98">
        <v>932</v>
      </c>
      <c r="BA109" s="98">
        <v>1018</v>
      </c>
      <c r="BB109" s="138">
        <v>924</v>
      </c>
      <c r="BC109" s="98">
        <v>931</v>
      </c>
      <c r="BD109" s="98">
        <v>1123</v>
      </c>
      <c r="BE109" s="98">
        <v>1294</v>
      </c>
      <c r="BF109" s="98">
        <v>1524</v>
      </c>
      <c r="BG109" s="98">
        <v>1280</v>
      </c>
      <c r="BH109" s="98">
        <v>1702</v>
      </c>
      <c r="BI109" s="98">
        <v>1464</v>
      </c>
      <c r="BJ109" s="98">
        <v>1553</v>
      </c>
      <c r="BK109" s="98">
        <v>1770</v>
      </c>
      <c r="BL109" s="98">
        <v>1810</v>
      </c>
      <c r="BM109" s="98">
        <v>2059</v>
      </c>
      <c r="BN109" s="439">
        <f t="shared" si="47"/>
        <v>17434</v>
      </c>
      <c r="BO109" s="98">
        <v>1752</v>
      </c>
      <c r="BP109" s="98">
        <v>1745</v>
      </c>
      <c r="BQ109" s="98">
        <v>1836</v>
      </c>
      <c r="BR109" s="98">
        <v>1821</v>
      </c>
      <c r="BS109" s="98">
        <v>1971</v>
      </c>
      <c r="BT109" s="98">
        <v>1705</v>
      </c>
      <c r="BU109" s="98">
        <v>1946</v>
      </c>
      <c r="BV109" s="98">
        <v>1813</v>
      </c>
      <c r="BW109" s="98">
        <v>1478</v>
      </c>
      <c r="BX109" s="98">
        <v>1160</v>
      </c>
      <c r="BY109" s="98">
        <v>1012</v>
      </c>
      <c r="BZ109" s="98">
        <v>1328</v>
      </c>
      <c r="CA109" s="478">
        <f t="shared" si="28"/>
        <v>19567</v>
      </c>
      <c r="CB109" s="98">
        <v>1184</v>
      </c>
      <c r="CC109" s="98">
        <v>1028</v>
      </c>
      <c r="CD109" s="98">
        <v>1203</v>
      </c>
      <c r="CE109" s="98">
        <v>1151</v>
      </c>
      <c r="CF109" s="98">
        <v>1100</v>
      </c>
      <c r="CG109" s="98">
        <v>1176</v>
      </c>
      <c r="CH109" s="98">
        <v>1250</v>
      </c>
      <c r="CI109" s="98">
        <v>1101</v>
      </c>
      <c r="CJ109" s="98">
        <v>1197</v>
      </c>
      <c r="CK109" s="98">
        <v>1192</v>
      </c>
      <c r="CL109" s="98">
        <v>1041</v>
      </c>
      <c r="CM109" s="243">
        <v>1283</v>
      </c>
      <c r="CN109" s="98">
        <v>1080</v>
      </c>
      <c r="CO109" s="579">
        <f t="shared" si="32"/>
        <v>1752</v>
      </c>
      <c r="CP109" s="80">
        <f t="shared" si="33"/>
        <v>1184</v>
      </c>
      <c r="CQ109" s="27">
        <f t="shared" ref="CQ109:CQ116" si="49">SUM($CN109:$CN109)</f>
        <v>1080</v>
      </c>
      <c r="CR109" s="365">
        <f t="shared" si="48"/>
        <v>-8.7837837837837824</v>
      </c>
      <c r="CX109" s="233"/>
      <c r="CY109" s="233"/>
      <c r="CZ109" s="233"/>
      <c r="DA109" s="233"/>
      <c r="DB109" s="233"/>
      <c r="DC109" s="233"/>
      <c r="DD109" s="233"/>
      <c r="DE109" s="233"/>
      <c r="DF109" s="233"/>
      <c r="DG109" s="233"/>
      <c r="DH109" s="233"/>
      <c r="DI109" s="233"/>
      <c r="DJ109" s="233"/>
      <c r="DK109" s="233"/>
      <c r="DL109" s="233"/>
      <c r="DM109" s="233"/>
      <c r="DN109" s="233"/>
      <c r="DO109" s="233"/>
    </row>
    <row r="110" spans="1:119" ht="20.100000000000001" customHeight="1" x14ac:dyDescent="0.25">
      <c r="A110" s="542"/>
      <c r="B110" s="172" t="s">
        <v>103</v>
      </c>
      <c r="C110" s="130" t="s">
        <v>104</v>
      </c>
      <c r="D110" s="177">
        <v>0</v>
      </c>
      <c r="E110" s="178">
        <v>0</v>
      </c>
      <c r="F110" s="178">
        <v>0</v>
      </c>
      <c r="G110" s="178">
        <v>0</v>
      </c>
      <c r="H110" s="178">
        <v>0</v>
      </c>
      <c r="I110" s="178">
        <v>0</v>
      </c>
      <c r="J110" s="178">
        <v>0</v>
      </c>
      <c r="K110" s="178">
        <v>0</v>
      </c>
      <c r="L110" s="178">
        <v>0</v>
      </c>
      <c r="M110" s="178">
        <v>0</v>
      </c>
      <c r="N110" s="178">
        <v>0</v>
      </c>
      <c r="O110" s="178">
        <v>0</v>
      </c>
      <c r="P110" s="365">
        <v>0</v>
      </c>
      <c r="Q110" s="178">
        <v>0</v>
      </c>
      <c r="R110" s="178">
        <v>0</v>
      </c>
      <c r="S110" s="178">
        <v>0</v>
      </c>
      <c r="T110" s="178">
        <v>0</v>
      </c>
      <c r="U110" s="178">
        <v>0</v>
      </c>
      <c r="V110" s="178">
        <v>0</v>
      </c>
      <c r="W110" s="178">
        <v>0</v>
      </c>
      <c r="X110" s="178">
        <v>0</v>
      </c>
      <c r="Y110" s="178">
        <v>0</v>
      </c>
      <c r="Z110" s="178">
        <v>0</v>
      </c>
      <c r="AA110" s="178">
        <v>0</v>
      </c>
      <c r="AB110" s="178">
        <v>0</v>
      </c>
      <c r="AC110" s="395">
        <v>0</v>
      </c>
      <c r="AD110" s="178">
        <v>0</v>
      </c>
      <c r="AE110" s="178">
        <v>0</v>
      </c>
      <c r="AF110" s="178">
        <v>0</v>
      </c>
      <c r="AG110" s="178">
        <v>0</v>
      </c>
      <c r="AH110" s="178">
        <v>0</v>
      </c>
      <c r="AI110" s="178">
        <v>0</v>
      </c>
      <c r="AJ110" s="178">
        <v>0</v>
      </c>
      <c r="AK110" s="178">
        <v>0</v>
      </c>
      <c r="AL110" s="178">
        <v>0</v>
      </c>
      <c r="AM110" s="178">
        <v>0</v>
      </c>
      <c r="AN110" s="178">
        <v>0</v>
      </c>
      <c r="AO110" s="393">
        <v>0</v>
      </c>
      <c r="AP110" s="138">
        <v>0</v>
      </c>
      <c r="AQ110" s="98">
        <v>0</v>
      </c>
      <c r="AR110" s="98">
        <v>0</v>
      </c>
      <c r="AS110" s="98">
        <v>0</v>
      </c>
      <c r="AT110" s="98">
        <v>0</v>
      </c>
      <c r="AU110" s="98">
        <v>0</v>
      </c>
      <c r="AV110" s="98">
        <v>0</v>
      </c>
      <c r="AW110" s="98">
        <v>0</v>
      </c>
      <c r="AX110" s="98">
        <v>0</v>
      </c>
      <c r="AY110" s="98">
        <v>0</v>
      </c>
      <c r="AZ110" s="98">
        <v>0</v>
      </c>
      <c r="BA110" s="98">
        <v>0</v>
      </c>
      <c r="BB110" s="138">
        <v>0</v>
      </c>
      <c r="BC110" s="98">
        <v>0</v>
      </c>
      <c r="BD110" s="98">
        <v>0</v>
      </c>
      <c r="BE110" s="98">
        <v>0</v>
      </c>
      <c r="BF110" s="98">
        <v>2</v>
      </c>
      <c r="BG110" s="98">
        <v>0</v>
      </c>
      <c r="BH110" s="98">
        <v>3</v>
      </c>
      <c r="BI110" s="98">
        <v>3</v>
      </c>
      <c r="BJ110" s="98">
        <v>3</v>
      </c>
      <c r="BK110" s="98">
        <v>0</v>
      </c>
      <c r="BL110" s="98">
        <v>1</v>
      </c>
      <c r="BM110" s="98">
        <v>1</v>
      </c>
      <c r="BN110" s="439">
        <f t="shared" si="47"/>
        <v>13</v>
      </c>
      <c r="BO110" s="98">
        <v>1</v>
      </c>
      <c r="BP110" s="98">
        <v>0</v>
      </c>
      <c r="BQ110" s="98">
        <v>2</v>
      </c>
      <c r="BR110" s="98">
        <v>0</v>
      </c>
      <c r="BS110" s="98">
        <v>1</v>
      </c>
      <c r="BT110" s="98">
        <v>1</v>
      </c>
      <c r="BU110" s="98">
        <v>2</v>
      </c>
      <c r="BV110" s="98">
        <v>0</v>
      </c>
      <c r="BW110" s="98">
        <v>0</v>
      </c>
      <c r="BX110" s="98">
        <v>0</v>
      </c>
      <c r="BY110" s="98">
        <v>0</v>
      </c>
      <c r="BZ110" s="98">
        <v>0</v>
      </c>
      <c r="CA110" s="478">
        <f t="shared" si="28"/>
        <v>7</v>
      </c>
      <c r="CB110" s="98">
        <v>0</v>
      </c>
      <c r="CC110" s="98">
        <v>0</v>
      </c>
      <c r="CD110" s="98">
        <v>0</v>
      </c>
      <c r="CE110" s="98">
        <v>0</v>
      </c>
      <c r="CF110" s="98">
        <v>0</v>
      </c>
      <c r="CG110" s="98">
        <v>0</v>
      </c>
      <c r="CH110" s="98">
        <v>0</v>
      </c>
      <c r="CI110" s="98">
        <v>1</v>
      </c>
      <c r="CJ110" s="98">
        <v>0</v>
      </c>
      <c r="CK110" s="98">
        <v>0</v>
      </c>
      <c r="CL110" s="98">
        <v>1</v>
      </c>
      <c r="CM110" s="243">
        <v>0</v>
      </c>
      <c r="CN110" s="98">
        <v>0</v>
      </c>
      <c r="CO110" s="579">
        <f t="shared" si="32"/>
        <v>1</v>
      </c>
      <c r="CP110" s="80">
        <f t="shared" si="33"/>
        <v>0</v>
      </c>
      <c r="CQ110" s="27">
        <f t="shared" si="49"/>
        <v>0</v>
      </c>
      <c r="CR110" s="365"/>
      <c r="CX110" s="233"/>
      <c r="CY110" s="233"/>
      <c r="CZ110" s="233"/>
      <c r="DA110" s="233"/>
      <c r="DB110" s="233"/>
      <c r="DC110" s="233"/>
      <c r="DD110" s="233"/>
      <c r="DE110" s="233"/>
      <c r="DF110" s="233"/>
      <c r="DG110" s="233"/>
      <c r="DH110" s="233"/>
      <c r="DI110" s="233"/>
      <c r="DJ110" s="233"/>
      <c r="DK110" s="233"/>
      <c r="DL110" s="233"/>
      <c r="DM110" s="233"/>
      <c r="DN110" s="233"/>
      <c r="DO110" s="233"/>
    </row>
    <row r="111" spans="1:119" ht="20.100000000000001" customHeight="1" x14ac:dyDescent="0.25">
      <c r="A111" s="542"/>
      <c r="B111" s="110" t="s">
        <v>126</v>
      </c>
      <c r="C111" s="130" t="s">
        <v>129</v>
      </c>
      <c r="D111" s="177">
        <v>0</v>
      </c>
      <c r="E111" s="178">
        <v>0</v>
      </c>
      <c r="F111" s="178">
        <v>0</v>
      </c>
      <c r="G111" s="178">
        <v>0</v>
      </c>
      <c r="H111" s="178">
        <v>0</v>
      </c>
      <c r="I111" s="178">
        <v>0</v>
      </c>
      <c r="J111" s="178">
        <v>0</v>
      </c>
      <c r="K111" s="178">
        <v>0</v>
      </c>
      <c r="L111" s="178">
        <v>0</v>
      </c>
      <c r="M111" s="178">
        <v>0</v>
      </c>
      <c r="N111" s="178">
        <v>0</v>
      </c>
      <c r="O111" s="178">
        <v>0</v>
      </c>
      <c r="P111" s="365">
        <v>0</v>
      </c>
      <c r="Q111" s="178">
        <v>0</v>
      </c>
      <c r="R111" s="178">
        <v>0</v>
      </c>
      <c r="S111" s="178">
        <v>0</v>
      </c>
      <c r="T111" s="178">
        <v>0</v>
      </c>
      <c r="U111" s="178">
        <v>0</v>
      </c>
      <c r="V111" s="178">
        <v>0</v>
      </c>
      <c r="W111" s="178">
        <v>0</v>
      </c>
      <c r="X111" s="178">
        <v>0</v>
      </c>
      <c r="Y111" s="178">
        <v>0</v>
      </c>
      <c r="Z111" s="178">
        <v>0</v>
      </c>
      <c r="AA111" s="178">
        <v>0</v>
      </c>
      <c r="AB111" s="178">
        <v>0</v>
      </c>
      <c r="AC111" s="395">
        <v>0</v>
      </c>
      <c r="AD111" s="178">
        <v>0</v>
      </c>
      <c r="AE111" s="178">
        <v>0</v>
      </c>
      <c r="AF111" s="178">
        <v>0</v>
      </c>
      <c r="AG111" s="178">
        <v>0</v>
      </c>
      <c r="AH111" s="178">
        <v>0</v>
      </c>
      <c r="AI111" s="178">
        <v>0</v>
      </c>
      <c r="AJ111" s="178">
        <v>0</v>
      </c>
      <c r="AK111" s="178">
        <v>0</v>
      </c>
      <c r="AL111" s="178">
        <v>0</v>
      </c>
      <c r="AM111" s="178">
        <v>0</v>
      </c>
      <c r="AN111" s="178">
        <v>0</v>
      </c>
      <c r="AO111" s="393">
        <v>0</v>
      </c>
      <c r="AP111" s="138">
        <v>0</v>
      </c>
      <c r="AQ111" s="98">
        <v>0</v>
      </c>
      <c r="AR111" s="98">
        <v>0</v>
      </c>
      <c r="AS111" s="98">
        <v>0</v>
      </c>
      <c r="AT111" s="98">
        <v>0</v>
      </c>
      <c r="AU111" s="98">
        <v>0</v>
      </c>
      <c r="AV111" s="98">
        <v>0</v>
      </c>
      <c r="AW111" s="98">
        <v>0</v>
      </c>
      <c r="AX111" s="98">
        <v>0</v>
      </c>
      <c r="AY111" s="98">
        <v>0</v>
      </c>
      <c r="AZ111" s="98">
        <v>0</v>
      </c>
      <c r="BA111" s="98">
        <v>0</v>
      </c>
      <c r="BB111" s="138">
        <v>0</v>
      </c>
      <c r="BC111" s="98">
        <v>0</v>
      </c>
      <c r="BD111" s="98">
        <v>0</v>
      </c>
      <c r="BE111" s="98">
        <v>0</v>
      </c>
      <c r="BF111" s="98">
        <v>0</v>
      </c>
      <c r="BG111" s="98">
        <v>0</v>
      </c>
      <c r="BH111" s="98">
        <v>0</v>
      </c>
      <c r="BI111" s="98">
        <v>0</v>
      </c>
      <c r="BJ111" s="98">
        <v>0</v>
      </c>
      <c r="BK111" s="98">
        <v>0</v>
      </c>
      <c r="BL111" s="98">
        <v>0</v>
      </c>
      <c r="BM111" s="98">
        <v>0</v>
      </c>
      <c r="BN111" s="439">
        <f t="shared" si="47"/>
        <v>0</v>
      </c>
      <c r="BO111" s="98">
        <v>0</v>
      </c>
      <c r="BP111" s="98">
        <v>0</v>
      </c>
      <c r="BQ111" s="98">
        <v>0</v>
      </c>
      <c r="BR111" s="98">
        <v>0</v>
      </c>
      <c r="BS111" s="98">
        <v>0</v>
      </c>
      <c r="BT111" s="98">
        <v>0</v>
      </c>
      <c r="BU111" s="98">
        <v>0</v>
      </c>
      <c r="BV111" s="98">
        <v>0</v>
      </c>
      <c r="BW111" s="98">
        <v>35</v>
      </c>
      <c r="BX111" s="98">
        <v>65</v>
      </c>
      <c r="BY111" s="98">
        <v>52</v>
      </c>
      <c r="BZ111" s="98">
        <v>66</v>
      </c>
      <c r="CA111" s="478">
        <f t="shared" si="28"/>
        <v>218</v>
      </c>
      <c r="CB111" s="98">
        <v>33</v>
      </c>
      <c r="CC111" s="98">
        <v>43</v>
      </c>
      <c r="CD111" s="98">
        <v>63</v>
      </c>
      <c r="CE111" s="98">
        <v>45</v>
      </c>
      <c r="CF111" s="98">
        <v>41</v>
      </c>
      <c r="CG111" s="98">
        <v>43</v>
      </c>
      <c r="CH111" s="98">
        <v>63</v>
      </c>
      <c r="CI111" s="98">
        <v>63</v>
      </c>
      <c r="CJ111" s="98">
        <v>63</v>
      </c>
      <c r="CK111" s="98">
        <v>70</v>
      </c>
      <c r="CL111" s="98">
        <v>76</v>
      </c>
      <c r="CM111" s="243">
        <v>68</v>
      </c>
      <c r="CN111" s="98">
        <v>88</v>
      </c>
      <c r="CO111" s="579">
        <f t="shared" si="32"/>
        <v>0</v>
      </c>
      <c r="CP111" s="80">
        <f t="shared" si="33"/>
        <v>33</v>
      </c>
      <c r="CQ111" s="27">
        <f t="shared" si="49"/>
        <v>88</v>
      </c>
      <c r="CR111" s="365">
        <f t="shared" si="48"/>
        <v>166.66666666666666</v>
      </c>
      <c r="CX111" s="233"/>
      <c r="CY111" s="233"/>
      <c r="CZ111" s="233"/>
      <c r="DA111" s="233"/>
      <c r="DB111" s="233"/>
      <c r="DC111" s="233"/>
      <c r="DD111" s="233"/>
      <c r="DE111" s="233"/>
      <c r="DF111" s="233"/>
      <c r="DG111" s="233"/>
      <c r="DH111" s="233"/>
      <c r="DI111" s="233"/>
      <c r="DJ111" s="233"/>
      <c r="DK111" s="233"/>
      <c r="DL111" s="233"/>
      <c r="DM111" s="233"/>
      <c r="DN111" s="233"/>
      <c r="DO111" s="233"/>
    </row>
    <row r="112" spans="1:119" ht="20.100000000000001" customHeight="1" x14ac:dyDescent="0.25">
      <c r="A112" s="542"/>
      <c r="B112" s="110" t="s">
        <v>127</v>
      </c>
      <c r="C112" s="130" t="s">
        <v>187</v>
      </c>
      <c r="D112" s="177">
        <v>0</v>
      </c>
      <c r="E112" s="178">
        <v>0</v>
      </c>
      <c r="F112" s="178">
        <v>0</v>
      </c>
      <c r="G112" s="178">
        <v>0</v>
      </c>
      <c r="H112" s="178">
        <v>0</v>
      </c>
      <c r="I112" s="178">
        <v>0</v>
      </c>
      <c r="J112" s="178">
        <v>0</v>
      </c>
      <c r="K112" s="178">
        <v>0</v>
      </c>
      <c r="L112" s="178">
        <v>0</v>
      </c>
      <c r="M112" s="178">
        <v>0</v>
      </c>
      <c r="N112" s="178">
        <v>0</v>
      </c>
      <c r="O112" s="178">
        <v>0</v>
      </c>
      <c r="P112" s="365">
        <v>0</v>
      </c>
      <c r="Q112" s="178">
        <v>0</v>
      </c>
      <c r="R112" s="178">
        <v>0</v>
      </c>
      <c r="S112" s="178">
        <v>0</v>
      </c>
      <c r="T112" s="178">
        <v>0</v>
      </c>
      <c r="U112" s="178">
        <v>0</v>
      </c>
      <c r="V112" s="178">
        <v>0</v>
      </c>
      <c r="W112" s="178">
        <v>0</v>
      </c>
      <c r="X112" s="178">
        <v>0</v>
      </c>
      <c r="Y112" s="178">
        <v>0</v>
      </c>
      <c r="Z112" s="178">
        <v>0</v>
      </c>
      <c r="AA112" s="178">
        <v>0</v>
      </c>
      <c r="AB112" s="178">
        <v>0</v>
      </c>
      <c r="AC112" s="395">
        <v>0</v>
      </c>
      <c r="AD112" s="178">
        <v>0</v>
      </c>
      <c r="AE112" s="178">
        <v>0</v>
      </c>
      <c r="AF112" s="178">
        <v>0</v>
      </c>
      <c r="AG112" s="178">
        <v>0</v>
      </c>
      <c r="AH112" s="178">
        <v>0</v>
      </c>
      <c r="AI112" s="178">
        <v>0</v>
      </c>
      <c r="AJ112" s="178">
        <v>0</v>
      </c>
      <c r="AK112" s="178">
        <v>0</v>
      </c>
      <c r="AL112" s="178">
        <v>0</v>
      </c>
      <c r="AM112" s="178">
        <v>0</v>
      </c>
      <c r="AN112" s="178">
        <v>0</v>
      </c>
      <c r="AO112" s="393">
        <v>0</v>
      </c>
      <c r="AP112" s="138">
        <v>0</v>
      </c>
      <c r="AQ112" s="98">
        <v>0</v>
      </c>
      <c r="AR112" s="98">
        <v>0</v>
      </c>
      <c r="AS112" s="98">
        <v>0</v>
      </c>
      <c r="AT112" s="98">
        <v>0</v>
      </c>
      <c r="AU112" s="98">
        <v>0</v>
      </c>
      <c r="AV112" s="98">
        <v>0</v>
      </c>
      <c r="AW112" s="98">
        <v>0</v>
      </c>
      <c r="AX112" s="98">
        <v>0</v>
      </c>
      <c r="AY112" s="98">
        <v>0</v>
      </c>
      <c r="AZ112" s="98">
        <v>0</v>
      </c>
      <c r="BA112" s="98">
        <v>0</v>
      </c>
      <c r="BB112" s="138">
        <v>0</v>
      </c>
      <c r="BC112" s="98">
        <v>0</v>
      </c>
      <c r="BD112" s="98">
        <v>0</v>
      </c>
      <c r="BE112" s="98">
        <v>0</v>
      </c>
      <c r="BF112" s="98">
        <v>0</v>
      </c>
      <c r="BG112" s="98">
        <v>0</v>
      </c>
      <c r="BH112" s="98">
        <v>0</v>
      </c>
      <c r="BI112" s="98">
        <v>0</v>
      </c>
      <c r="BJ112" s="98">
        <v>0</v>
      </c>
      <c r="BK112" s="98">
        <v>0</v>
      </c>
      <c r="BL112" s="98">
        <v>0</v>
      </c>
      <c r="BM112" s="98">
        <v>0</v>
      </c>
      <c r="BN112" s="439">
        <f t="shared" si="47"/>
        <v>0</v>
      </c>
      <c r="BO112" s="98">
        <v>0</v>
      </c>
      <c r="BP112" s="98">
        <v>0</v>
      </c>
      <c r="BQ112" s="98">
        <v>0</v>
      </c>
      <c r="BR112" s="98">
        <v>0</v>
      </c>
      <c r="BS112" s="98">
        <v>0</v>
      </c>
      <c r="BT112" s="98">
        <v>0</v>
      </c>
      <c r="BU112" s="98">
        <v>0</v>
      </c>
      <c r="BV112" s="98">
        <v>0</v>
      </c>
      <c r="BW112" s="98">
        <v>1087</v>
      </c>
      <c r="BX112" s="98">
        <v>1961</v>
      </c>
      <c r="BY112" s="98">
        <v>1639</v>
      </c>
      <c r="BZ112" s="98">
        <v>2159</v>
      </c>
      <c r="CA112" s="478">
        <f t="shared" si="28"/>
        <v>6846</v>
      </c>
      <c r="CB112" s="98">
        <v>1690</v>
      </c>
      <c r="CC112" s="98">
        <v>1652</v>
      </c>
      <c r="CD112" s="98">
        <v>1934</v>
      </c>
      <c r="CE112" s="98">
        <v>2032</v>
      </c>
      <c r="CF112" s="98">
        <v>1930</v>
      </c>
      <c r="CG112" s="98">
        <v>2167</v>
      </c>
      <c r="CH112" s="98">
        <v>2560</v>
      </c>
      <c r="CI112" s="98">
        <v>2412</v>
      </c>
      <c r="CJ112" s="98">
        <v>2393</v>
      </c>
      <c r="CK112" s="98">
        <v>2779</v>
      </c>
      <c r="CL112" s="98">
        <v>2670</v>
      </c>
      <c r="CM112" s="243">
        <v>2996</v>
      </c>
      <c r="CN112" s="98">
        <v>2481</v>
      </c>
      <c r="CO112" s="579">
        <f t="shared" si="32"/>
        <v>0</v>
      </c>
      <c r="CP112" s="80">
        <f t="shared" si="33"/>
        <v>1690</v>
      </c>
      <c r="CQ112" s="27">
        <f t="shared" si="49"/>
        <v>2481</v>
      </c>
      <c r="CR112" s="365">
        <f t="shared" si="48"/>
        <v>46.804733727810643</v>
      </c>
      <c r="CX112" s="233"/>
      <c r="CY112" s="233"/>
      <c r="CZ112" s="233"/>
      <c r="DA112" s="233"/>
      <c r="DB112" s="233"/>
      <c r="DC112" s="233"/>
      <c r="DD112" s="233"/>
      <c r="DE112" s="233"/>
      <c r="DF112" s="233"/>
      <c r="DG112" s="233"/>
      <c r="DH112" s="233"/>
      <c r="DI112" s="233"/>
      <c r="DJ112" s="233"/>
      <c r="DK112" s="233"/>
      <c r="DL112" s="233"/>
      <c r="DM112" s="233"/>
      <c r="DN112" s="233"/>
      <c r="DO112" s="233"/>
    </row>
    <row r="113" spans="1:3397" ht="20.100000000000001" customHeight="1" x14ac:dyDescent="0.25">
      <c r="A113" s="542"/>
      <c r="B113" s="110" t="s">
        <v>128</v>
      </c>
      <c r="C113" s="130" t="s">
        <v>130</v>
      </c>
      <c r="D113" s="177">
        <v>0</v>
      </c>
      <c r="E113" s="178">
        <v>0</v>
      </c>
      <c r="F113" s="178">
        <v>0</v>
      </c>
      <c r="G113" s="178">
        <v>0</v>
      </c>
      <c r="H113" s="178">
        <v>0</v>
      </c>
      <c r="I113" s="178">
        <v>0</v>
      </c>
      <c r="J113" s="178">
        <v>0</v>
      </c>
      <c r="K113" s="178">
        <v>0</v>
      </c>
      <c r="L113" s="178">
        <v>0</v>
      </c>
      <c r="M113" s="178">
        <v>0</v>
      </c>
      <c r="N113" s="178">
        <v>0</v>
      </c>
      <c r="O113" s="178">
        <v>0</v>
      </c>
      <c r="P113" s="365">
        <v>0</v>
      </c>
      <c r="Q113" s="178">
        <v>0</v>
      </c>
      <c r="R113" s="178">
        <v>0</v>
      </c>
      <c r="S113" s="178">
        <v>0</v>
      </c>
      <c r="T113" s="178">
        <v>0</v>
      </c>
      <c r="U113" s="178">
        <v>0</v>
      </c>
      <c r="V113" s="178">
        <v>0</v>
      </c>
      <c r="W113" s="178">
        <v>0</v>
      </c>
      <c r="X113" s="178">
        <v>0</v>
      </c>
      <c r="Y113" s="178">
        <v>0</v>
      </c>
      <c r="Z113" s="178">
        <v>0</v>
      </c>
      <c r="AA113" s="178">
        <v>0</v>
      </c>
      <c r="AB113" s="178">
        <v>0</v>
      </c>
      <c r="AC113" s="395">
        <v>0</v>
      </c>
      <c r="AD113" s="178">
        <v>0</v>
      </c>
      <c r="AE113" s="178">
        <v>0</v>
      </c>
      <c r="AF113" s="178">
        <v>0</v>
      </c>
      <c r="AG113" s="178">
        <v>0</v>
      </c>
      <c r="AH113" s="178">
        <v>0</v>
      </c>
      <c r="AI113" s="178">
        <v>0</v>
      </c>
      <c r="AJ113" s="178">
        <v>0</v>
      </c>
      <c r="AK113" s="178">
        <v>0</v>
      </c>
      <c r="AL113" s="178">
        <v>0</v>
      </c>
      <c r="AM113" s="178">
        <v>0</v>
      </c>
      <c r="AN113" s="178">
        <v>0</v>
      </c>
      <c r="AO113" s="393">
        <v>0</v>
      </c>
      <c r="AP113" s="138">
        <v>0</v>
      </c>
      <c r="AQ113" s="98">
        <v>0</v>
      </c>
      <c r="AR113" s="98">
        <v>0</v>
      </c>
      <c r="AS113" s="98">
        <v>0</v>
      </c>
      <c r="AT113" s="98">
        <v>0</v>
      </c>
      <c r="AU113" s="98">
        <v>0</v>
      </c>
      <c r="AV113" s="98">
        <v>0</v>
      </c>
      <c r="AW113" s="98">
        <v>0</v>
      </c>
      <c r="AX113" s="98">
        <v>0</v>
      </c>
      <c r="AY113" s="98">
        <v>0</v>
      </c>
      <c r="AZ113" s="98">
        <v>0</v>
      </c>
      <c r="BA113" s="98">
        <v>0</v>
      </c>
      <c r="BB113" s="138">
        <v>0</v>
      </c>
      <c r="BC113" s="98">
        <v>0</v>
      </c>
      <c r="BD113" s="98">
        <v>0</v>
      </c>
      <c r="BE113" s="98">
        <v>0</v>
      </c>
      <c r="BF113" s="98">
        <v>0</v>
      </c>
      <c r="BG113" s="98">
        <v>0</v>
      </c>
      <c r="BH113" s="98">
        <v>0</v>
      </c>
      <c r="BI113" s="98">
        <v>0</v>
      </c>
      <c r="BJ113" s="98">
        <v>0</v>
      </c>
      <c r="BK113" s="98">
        <v>0</v>
      </c>
      <c r="BL113" s="98">
        <v>0</v>
      </c>
      <c r="BM113" s="98">
        <v>0</v>
      </c>
      <c r="BN113" s="439">
        <f t="shared" si="47"/>
        <v>0</v>
      </c>
      <c r="BO113" s="98">
        <v>0</v>
      </c>
      <c r="BP113" s="98">
        <v>0</v>
      </c>
      <c r="BQ113" s="98">
        <v>0</v>
      </c>
      <c r="BR113" s="98">
        <v>0</v>
      </c>
      <c r="BS113" s="98">
        <v>0</v>
      </c>
      <c r="BT113" s="98">
        <v>0</v>
      </c>
      <c r="BU113" s="98">
        <v>0</v>
      </c>
      <c r="BV113" s="98">
        <v>0</v>
      </c>
      <c r="BW113" s="98">
        <v>36</v>
      </c>
      <c r="BX113" s="98">
        <v>103</v>
      </c>
      <c r="BY113" s="98">
        <v>111</v>
      </c>
      <c r="BZ113" s="98">
        <v>80</v>
      </c>
      <c r="CA113" s="478">
        <f t="shared" si="28"/>
        <v>330</v>
      </c>
      <c r="CB113" s="98">
        <v>54</v>
      </c>
      <c r="CC113" s="98">
        <v>63</v>
      </c>
      <c r="CD113" s="98">
        <v>57</v>
      </c>
      <c r="CE113" s="98">
        <v>67</v>
      </c>
      <c r="CF113" s="98">
        <v>101</v>
      </c>
      <c r="CG113" s="98">
        <v>76</v>
      </c>
      <c r="CH113" s="98">
        <v>77</v>
      </c>
      <c r="CI113" s="98">
        <v>54</v>
      </c>
      <c r="CJ113" s="98">
        <v>35</v>
      </c>
      <c r="CK113" s="98">
        <v>55</v>
      </c>
      <c r="CL113" s="98">
        <v>61</v>
      </c>
      <c r="CM113" s="243">
        <v>47</v>
      </c>
      <c r="CN113" s="98">
        <v>26</v>
      </c>
      <c r="CO113" s="579">
        <f t="shared" si="32"/>
        <v>0</v>
      </c>
      <c r="CP113" s="80">
        <f t="shared" si="33"/>
        <v>54</v>
      </c>
      <c r="CQ113" s="27">
        <f t="shared" si="49"/>
        <v>26</v>
      </c>
      <c r="CR113" s="365">
        <f t="shared" si="48"/>
        <v>-51.851851851851862</v>
      </c>
      <c r="CX113" s="233"/>
      <c r="CY113" s="233"/>
      <c r="CZ113" s="233"/>
      <c r="DA113" s="233"/>
      <c r="DB113" s="233"/>
      <c r="DC113" s="233"/>
      <c r="DD113" s="233"/>
      <c r="DE113" s="233"/>
      <c r="DF113" s="233"/>
      <c r="DG113" s="233"/>
      <c r="DH113" s="233"/>
      <c r="DI113" s="233"/>
      <c r="DJ113" s="233"/>
      <c r="DK113" s="233"/>
      <c r="DL113" s="233"/>
      <c r="DM113" s="233"/>
      <c r="DN113" s="233"/>
      <c r="DO113" s="233"/>
    </row>
    <row r="114" spans="1:3397" ht="20.100000000000001" customHeight="1" x14ac:dyDescent="0.25">
      <c r="A114" s="542"/>
      <c r="B114" s="110" t="s">
        <v>181</v>
      </c>
      <c r="C114" s="130" t="s">
        <v>183</v>
      </c>
      <c r="D114" s="177">
        <v>0</v>
      </c>
      <c r="E114" s="178">
        <v>0</v>
      </c>
      <c r="F114" s="178">
        <v>0</v>
      </c>
      <c r="G114" s="178">
        <v>0</v>
      </c>
      <c r="H114" s="178">
        <v>0</v>
      </c>
      <c r="I114" s="178">
        <v>0</v>
      </c>
      <c r="J114" s="178">
        <v>0</v>
      </c>
      <c r="K114" s="178">
        <v>0</v>
      </c>
      <c r="L114" s="178">
        <v>0</v>
      </c>
      <c r="M114" s="178">
        <v>0</v>
      </c>
      <c r="N114" s="178">
        <v>0</v>
      </c>
      <c r="O114" s="178"/>
      <c r="P114" s="365">
        <v>0</v>
      </c>
      <c r="Q114" s="178">
        <v>0</v>
      </c>
      <c r="R114" s="178">
        <v>0</v>
      </c>
      <c r="S114" s="178">
        <v>0</v>
      </c>
      <c r="T114" s="178">
        <v>0</v>
      </c>
      <c r="U114" s="178">
        <v>0</v>
      </c>
      <c r="V114" s="178">
        <v>0</v>
      </c>
      <c r="W114" s="178">
        <v>0</v>
      </c>
      <c r="X114" s="178">
        <v>0</v>
      </c>
      <c r="Y114" s="178">
        <v>0</v>
      </c>
      <c r="Z114" s="178">
        <v>0</v>
      </c>
      <c r="AA114" s="178">
        <v>0</v>
      </c>
      <c r="AB114" s="178">
        <v>0</v>
      </c>
      <c r="AC114" s="395">
        <v>0</v>
      </c>
      <c r="AD114" s="178">
        <v>0</v>
      </c>
      <c r="AE114" s="178">
        <v>0</v>
      </c>
      <c r="AF114" s="178">
        <v>0</v>
      </c>
      <c r="AG114" s="178">
        <v>0</v>
      </c>
      <c r="AH114" s="178">
        <v>0</v>
      </c>
      <c r="AI114" s="178">
        <v>0</v>
      </c>
      <c r="AJ114" s="178">
        <v>0</v>
      </c>
      <c r="AK114" s="178">
        <v>0</v>
      </c>
      <c r="AL114" s="178">
        <v>0</v>
      </c>
      <c r="AM114" s="178">
        <v>0</v>
      </c>
      <c r="AN114" s="178">
        <v>0</v>
      </c>
      <c r="AO114" s="393">
        <v>0</v>
      </c>
      <c r="AP114" s="138">
        <v>0</v>
      </c>
      <c r="AQ114" s="98">
        <v>0</v>
      </c>
      <c r="AR114" s="98">
        <v>0</v>
      </c>
      <c r="AS114" s="98">
        <v>0</v>
      </c>
      <c r="AT114" s="98">
        <v>0</v>
      </c>
      <c r="AU114" s="98">
        <v>0</v>
      </c>
      <c r="AV114" s="98">
        <v>0</v>
      </c>
      <c r="AW114" s="98">
        <v>0</v>
      </c>
      <c r="AX114" s="98">
        <v>0</v>
      </c>
      <c r="AY114" s="98">
        <v>0</v>
      </c>
      <c r="AZ114" s="98">
        <v>0</v>
      </c>
      <c r="BA114" s="98">
        <v>0</v>
      </c>
      <c r="BB114" s="138">
        <v>0</v>
      </c>
      <c r="BC114" s="98">
        <v>0</v>
      </c>
      <c r="BD114" s="98">
        <v>0</v>
      </c>
      <c r="BE114" s="98">
        <v>0</v>
      </c>
      <c r="BF114" s="98">
        <v>0</v>
      </c>
      <c r="BG114" s="98">
        <v>0</v>
      </c>
      <c r="BH114" s="98">
        <v>0</v>
      </c>
      <c r="BI114" s="98">
        <v>0</v>
      </c>
      <c r="BJ114" s="98">
        <v>0</v>
      </c>
      <c r="BK114" s="98">
        <v>0</v>
      </c>
      <c r="BL114" s="98">
        <v>0</v>
      </c>
      <c r="BM114" s="98">
        <v>0</v>
      </c>
      <c r="BN114" s="439">
        <f t="shared" si="47"/>
        <v>0</v>
      </c>
      <c r="BO114" s="98">
        <v>0</v>
      </c>
      <c r="BP114" s="98">
        <v>0</v>
      </c>
      <c r="BQ114" s="98">
        <v>0</v>
      </c>
      <c r="BR114" s="98">
        <v>0</v>
      </c>
      <c r="BS114" s="98">
        <v>0</v>
      </c>
      <c r="BT114" s="98">
        <v>0</v>
      </c>
      <c r="BU114" s="98">
        <v>0</v>
      </c>
      <c r="BV114" s="98">
        <v>0</v>
      </c>
      <c r="BW114" s="98">
        <v>0</v>
      </c>
      <c r="BX114" s="98">
        <v>0</v>
      </c>
      <c r="BY114" s="98">
        <v>0</v>
      </c>
      <c r="BZ114" s="98">
        <v>0</v>
      </c>
      <c r="CA114" s="478">
        <f t="shared" si="28"/>
        <v>0</v>
      </c>
      <c r="CB114" s="98">
        <v>0</v>
      </c>
      <c r="CC114" s="98">
        <v>0</v>
      </c>
      <c r="CD114" s="98">
        <v>0</v>
      </c>
      <c r="CE114" s="98">
        <v>0</v>
      </c>
      <c r="CF114" s="98">
        <v>0</v>
      </c>
      <c r="CG114" s="98">
        <v>46</v>
      </c>
      <c r="CH114" s="98">
        <v>82</v>
      </c>
      <c r="CI114" s="98">
        <v>71</v>
      </c>
      <c r="CJ114" s="98">
        <v>78</v>
      </c>
      <c r="CK114" s="98">
        <v>79</v>
      </c>
      <c r="CL114" s="98">
        <v>62</v>
      </c>
      <c r="CM114" s="243">
        <v>62</v>
      </c>
      <c r="CN114" s="98">
        <v>63</v>
      </c>
      <c r="CO114" s="579">
        <f t="shared" si="32"/>
        <v>0</v>
      </c>
      <c r="CP114" s="80">
        <f t="shared" si="33"/>
        <v>0</v>
      </c>
      <c r="CQ114" s="27">
        <f t="shared" si="49"/>
        <v>63</v>
      </c>
      <c r="CR114" s="365"/>
      <c r="CX114" s="233"/>
      <c r="CY114" s="233"/>
      <c r="CZ114" s="233"/>
      <c r="DA114" s="233"/>
      <c r="DB114" s="233"/>
      <c r="DC114" s="233"/>
      <c r="DD114" s="233"/>
      <c r="DE114" s="233"/>
      <c r="DF114" s="233"/>
      <c r="DG114" s="233"/>
      <c r="DH114" s="233"/>
      <c r="DI114" s="233"/>
      <c r="DJ114" s="233"/>
      <c r="DK114" s="233"/>
      <c r="DL114" s="233"/>
      <c r="DM114" s="233"/>
      <c r="DN114" s="233"/>
      <c r="DO114" s="233"/>
    </row>
    <row r="115" spans="1:3397" ht="20.100000000000001" customHeight="1" x14ac:dyDescent="0.25">
      <c r="A115" s="542"/>
      <c r="B115" s="110" t="s">
        <v>182</v>
      </c>
      <c r="C115" s="130" t="s">
        <v>184</v>
      </c>
      <c r="D115" s="177">
        <v>0</v>
      </c>
      <c r="E115" s="178">
        <v>0</v>
      </c>
      <c r="F115" s="178">
        <v>0</v>
      </c>
      <c r="G115" s="178">
        <v>0</v>
      </c>
      <c r="H115" s="178">
        <v>0</v>
      </c>
      <c r="I115" s="178">
        <v>0</v>
      </c>
      <c r="J115" s="178">
        <v>0</v>
      </c>
      <c r="K115" s="178">
        <v>0</v>
      </c>
      <c r="L115" s="178">
        <v>0</v>
      </c>
      <c r="M115" s="178">
        <v>0</v>
      </c>
      <c r="N115" s="178">
        <v>0</v>
      </c>
      <c r="O115" s="178">
        <v>0</v>
      </c>
      <c r="P115" s="365">
        <v>0</v>
      </c>
      <c r="Q115" s="178">
        <v>0</v>
      </c>
      <c r="R115" s="178">
        <v>0</v>
      </c>
      <c r="S115" s="178">
        <v>0</v>
      </c>
      <c r="T115" s="178">
        <v>0</v>
      </c>
      <c r="U115" s="178">
        <v>0</v>
      </c>
      <c r="V115" s="178">
        <v>0</v>
      </c>
      <c r="W115" s="178">
        <v>0</v>
      </c>
      <c r="X115" s="178">
        <v>0</v>
      </c>
      <c r="Y115" s="178">
        <v>0</v>
      </c>
      <c r="Z115" s="178">
        <v>0</v>
      </c>
      <c r="AA115" s="178">
        <v>0</v>
      </c>
      <c r="AB115" s="178">
        <v>0</v>
      </c>
      <c r="AC115" s="395">
        <v>0</v>
      </c>
      <c r="AD115" s="178">
        <v>0</v>
      </c>
      <c r="AE115" s="178">
        <v>0</v>
      </c>
      <c r="AF115" s="178">
        <v>0</v>
      </c>
      <c r="AG115" s="178">
        <v>0</v>
      </c>
      <c r="AH115" s="178">
        <v>0</v>
      </c>
      <c r="AI115" s="178">
        <v>0</v>
      </c>
      <c r="AJ115" s="178">
        <v>0</v>
      </c>
      <c r="AK115" s="178">
        <v>0</v>
      </c>
      <c r="AL115" s="178">
        <v>0</v>
      </c>
      <c r="AM115" s="178">
        <v>0</v>
      </c>
      <c r="AN115" s="178">
        <v>0</v>
      </c>
      <c r="AO115" s="393">
        <v>0</v>
      </c>
      <c r="AP115" s="138">
        <v>0</v>
      </c>
      <c r="AQ115" s="98">
        <v>0</v>
      </c>
      <c r="AR115" s="98">
        <v>0</v>
      </c>
      <c r="AS115" s="98">
        <v>0</v>
      </c>
      <c r="AT115" s="98">
        <v>0</v>
      </c>
      <c r="AU115" s="98">
        <v>0</v>
      </c>
      <c r="AV115" s="98">
        <v>0</v>
      </c>
      <c r="AW115" s="98">
        <v>0</v>
      </c>
      <c r="AX115" s="98">
        <v>0</v>
      </c>
      <c r="AY115" s="98">
        <v>0</v>
      </c>
      <c r="AZ115" s="98">
        <v>0</v>
      </c>
      <c r="BA115" s="98">
        <v>0</v>
      </c>
      <c r="BB115" s="138">
        <v>0</v>
      </c>
      <c r="BC115" s="98">
        <v>0</v>
      </c>
      <c r="BD115" s="98">
        <v>0</v>
      </c>
      <c r="BE115" s="98">
        <v>0</v>
      </c>
      <c r="BF115" s="98">
        <v>0</v>
      </c>
      <c r="BG115" s="98">
        <v>0</v>
      </c>
      <c r="BH115" s="98">
        <v>0</v>
      </c>
      <c r="BI115" s="98">
        <v>0</v>
      </c>
      <c r="BJ115" s="98">
        <v>0</v>
      </c>
      <c r="BK115" s="98">
        <v>0</v>
      </c>
      <c r="BL115" s="98">
        <v>0</v>
      </c>
      <c r="BM115" s="98">
        <v>0</v>
      </c>
      <c r="BN115" s="439">
        <f t="shared" si="47"/>
        <v>0</v>
      </c>
      <c r="BO115" s="98">
        <v>0</v>
      </c>
      <c r="BP115" s="98">
        <v>0</v>
      </c>
      <c r="BQ115" s="98">
        <v>0</v>
      </c>
      <c r="BR115" s="98">
        <v>0</v>
      </c>
      <c r="BS115" s="98">
        <v>0</v>
      </c>
      <c r="BT115" s="98">
        <v>0</v>
      </c>
      <c r="BU115" s="98">
        <v>0</v>
      </c>
      <c r="BV115" s="98">
        <v>0</v>
      </c>
      <c r="BW115" s="98">
        <v>0</v>
      </c>
      <c r="BX115" s="98">
        <v>0</v>
      </c>
      <c r="BY115" s="98">
        <v>0</v>
      </c>
      <c r="BZ115" s="98">
        <v>0</v>
      </c>
      <c r="CA115" s="478">
        <f t="shared" si="28"/>
        <v>0</v>
      </c>
      <c r="CB115" s="98">
        <v>0</v>
      </c>
      <c r="CC115" s="98">
        <v>0</v>
      </c>
      <c r="CD115" s="98">
        <v>0</v>
      </c>
      <c r="CE115" s="98">
        <v>0</v>
      </c>
      <c r="CF115" s="98">
        <v>0</v>
      </c>
      <c r="CG115" s="98">
        <v>26</v>
      </c>
      <c r="CH115" s="98">
        <v>52</v>
      </c>
      <c r="CI115" s="98">
        <v>49</v>
      </c>
      <c r="CJ115" s="98">
        <v>48</v>
      </c>
      <c r="CK115" s="98">
        <v>46</v>
      </c>
      <c r="CL115" s="98">
        <v>58</v>
      </c>
      <c r="CM115" s="243">
        <v>69</v>
      </c>
      <c r="CN115" s="98">
        <v>51</v>
      </c>
      <c r="CO115" s="579">
        <f t="shared" si="32"/>
        <v>0</v>
      </c>
      <c r="CP115" s="80">
        <f t="shared" si="33"/>
        <v>0</v>
      </c>
      <c r="CQ115" s="27">
        <f t="shared" si="49"/>
        <v>51</v>
      </c>
      <c r="CR115" s="365"/>
      <c r="CX115" s="233"/>
      <c r="CY115" s="233"/>
      <c r="CZ115" s="233"/>
      <c r="DA115" s="233"/>
      <c r="DB115" s="233"/>
      <c r="DC115" s="233"/>
      <c r="DD115" s="233"/>
      <c r="DE115" s="233"/>
      <c r="DF115" s="233"/>
      <c r="DG115" s="233"/>
      <c r="DH115" s="233"/>
      <c r="DI115" s="233"/>
      <c r="DJ115" s="233"/>
      <c r="DK115" s="233"/>
      <c r="DL115" s="233"/>
      <c r="DM115" s="233"/>
      <c r="DN115" s="233"/>
      <c r="DO115" s="233"/>
    </row>
    <row r="116" spans="1:3397" ht="20.100000000000001" customHeight="1" x14ac:dyDescent="0.25">
      <c r="A116" s="542"/>
      <c r="B116" s="110" t="s">
        <v>193</v>
      </c>
      <c r="C116" s="130" t="s">
        <v>194</v>
      </c>
      <c r="D116" s="177">
        <v>0</v>
      </c>
      <c r="E116" s="178">
        <v>0</v>
      </c>
      <c r="F116" s="178">
        <v>0</v>
      </c>
      <c r="G116" s="178">
        <v>0</v>
      </c>
      <c r="H116" s="178">
        <v>0</v>
      </c>
      <c r="I116" s="178">
        <v>0</v>
      </c>
      <c r="J116" s="178">
        <v>0</v>
      </c>
      <c r="K116" s="178">
        <v>0</v>
      </c>
      <c r="L116" s="178">
        <v>0</v>
      </c>
      <c r="M116" s="178">
        <v>0</v>
      </c>
      <c r="N116" s="178">
        <v>0</v>
      </c>
      <c r="O116" s="178">
        <v>0</v>
      </c>
      <c r="P116" s="365">
        <v>0</v>
      </c>
      <c r="Q116" s="178">
        <v>0</v>
      </c>
      <c r="R116" s="178">
        <v>0</v>
      </c>
      <c r="S116" s="178">
        <v>0</v>
      </c>
      <c r="T116" s="178">
        <v>0</v>
      </c>
      <c r="U116" s="178">
        <v>0</v>
      </c>
      <c r="V116" s="178">
        <v>0</v>
      </c>
      <c r="W116" s="178">
        <v>0</v>
      </c>
      <c r="X116" s="178">
        <v>0</v>
      </c>
      <c r="Y116" s="178">
        <v>0</v>
      </c>
      <c r="Z116" s="178">
        <v>0</v>
      </c>
      <c r="AA116" s="178">
        <v>0</v>
      </c>
      <c r="AB116" s="178">
        <v>0</v>
      </c>
      <c r="AC116" s="395">
        <v>0</v>
      </c>
      <c r="AD116" s="178">
        <v>0</v>
      </c>
      <c r="AE116" s="178">
        <v>0</v>
      </c>
      <c r="AF116" s="178">
        <v>0</v>
      </c>
      <c r="AG116" s="178">
        <v>0</v>
      </c>
      <c r="AH116" s="178">
        <v>0</v>
      </c>
      <c r="AI116" s="178">
        <v>0</v>
      </c>
      <c r="AJ116" s="178">
        <v>0</v>
      </c>
      <c r="AK116" s="178">
        <v>0</v>
      </c>
      <c r="AL116" s="178">
        <v>0</v>
      </c>
      <c r="AM116" s="178">
        <v>0</v>
      </c>
      <c r="AN116" s="178">
        <v>0</v>
      </c>
      <c r="AO116" s="393">
        <v>0</v>
      </c>
      <c r="AP116" s="138">
        <v>0</v>
      </c>
      <c r="AQ116" s="98">
        <v>0</v>
      </c>
      <c r="AR116" s="98">
        <v>0</v>
      </c>
      <c r="AS116" s="98">
        <v>0</v>
      </c>
      <c r="AT116" s="98">
        <v>0</v>
      </c>
      <c r="AU116" s="98">
        <v>0</v>
      </c>
      <c r="AV116" s="98">
        <v>0</v>
      </c>
      <c r="AW116" s="98">
        <v>0</v>
      </c>
      <c r="AX116" s="98">
        <v>0</v>
      </c>
      <c r="AY116" s="98">
        <v>0</v>
      </c>
      <c r="AZ116" s="98">
        <v>0</v>
      </c>
      <c r="BA116" s="98">
        <v>0</v>
      </c>
      <c r="BB116" s="138">
        <v>0</v>
      </c>
      <c r="BC116" s="98">
        <v>0</v>
      </c>
      <c r="BD116" s="98">
        <v>0</v>
      </c>
      <c r="BE116" s="98">
        <v>0</v>
      </c>
      <c r="BF116" s="98">
        <v>0</v>
      </c>
      <c r="BG116" s="98">
        <v>0</v>
      </c>
      <c r="BH116" s="98">
        <v>0</v>
      </c>
      <c r="BI116" s="98">
        <v>0</v>
      </c>
      <c r="BJ116" s="98">
        <v>0</v>
      </c>
      <c r="BK116" s="98">
        <v>0</v>
      </c>
      <c r="BL116" s="98">
        <v>0</v>
      </c>
      <c r="BM116" s="98">
        <v>0</v>
      </c>
      <c r="BN116" s="439">
        <f t="shared" si="47"/>
        <v>0</v>
      </c>
      <c r="BO116" s="98">
        <v>0</v>
      </c>
      <c r="BP116" s="98">
        <v>0</v>
      </c>
      <c r="BQ116" s="98">
        <v>0</v>
      </c>
      <c r="BR116" s="98">
        <v>0</v>
      </c>
      <c r="BS116" s="98">
        <v>0</v>
      </c>
      <c r="BT116" s="98">
        <v>0</v>
      </c>
      <c r="BU116" s="98">
        <v>0</v>
      </c>
      <c r="BV116" s="98">
        <v>0</v>
      </c>
      <c r="BW116" s="98">
        <v>0</v>
      </c>
      <c r="BX116" s="98">
        <v>0</v>
      </c>
      <c r="BY116" s="98">
        <v>0</v>
      </c>
      <c r="BZ116" s="98">
        <v>0</v>
      </c>
      <c r="CA116" s="478">
        <f t="shared" si="28"/>
        <v>0</v>
      </c>
      <c r="CB116" s="98">
        <v>0</v>
      </c>
      <c r="CC116" s="98">
        <v>0</v>
      </c>
      <c r="CD116" s="98">
        <v>0</v>
      </c>
      <c r="CE116" s="98">
        <v>0</v>
      </c>
      <c r="CF116" s="98">
        <v>0</v>
      </c>
      <c r="CG116" s="98">
        <v>0</v>
      </c>
      <c r="CH116" s="98">
        <v>0</v>
      </c>
      <c r="CI116" s="98">
        <v>0</v>
      </c>
      <c r="CJ116" s="98">
        <v>1</v>
      </c>
      <c r="CK116" s="98">
        <v>1</v>
      </c>
      <c r="CL116" s="98">
        <v>3</v>
      </c>
      <c r="CM116" s="243">
        <v>12</v>
      </c>
      <c r="CN116" s="98">
        <v>3</v>
      </c>
      <c r="CO116" s="579">
        <f t="shared" si="32"/>
        <v>0</v>
      </c>
      <c r="CP116" s="80">
        <f t="shared" si="33"/>
        <v>0</v>
      </c>
      <c r="CQ116" s="27">
        <f t="shared" si="49"/>
        <v>3</v>
      </c>
      <c r="CR116" s="365"/>
      <c r="CX116" s="233"/>
      <c r="CY116" s="233"/>
      <c r="CZ116" s="233"/>
      <c r="DA116" s="233"/>
      <c r="DB116" s="233"/>
      <c r="DC116" s="233"/>
      <c r="DD116" s="233"/>
      <c r="DE116" s="233"/>
      <c r="DF116" s="233"/>
      <c r="DG116" s="233"/>
      <c r="DH116" s="233"/>
      <c r="DI116" s="233"/>
      <c r="DJ116" s="233"/>
      <c r="DK116" s="233"/>
      <c r="DL116" s="233"/>
      <c r="DM116" s="233"/>
      <c r="DN116" s="233"/>
      <c r="DO116" s="233"/>
    </row>
    <row r="117" spans="1:3397" ht="20.100000000000001" customHeight="1" x14ac:dyDescent="0.25">
      <c r="A117" s="542"/>
      <c r="B117" s="110" t="s">
        <v>207</v>
      </c>
      <c r="C117" s="470" t="s">
        <v>208</v>
      </c>
      <c r="D117" s="177">
        <v>0</v>
      </c>
      <c r="E117" s="178">
        <v>0</v>
      </c>
      <c r="F117" s="178">
        <v>0</v>
      </c>
      <c r="G117" s="178">
        <v>0</v>
      </c>
      <c r="H117" s="178">
        <v>0</v>
      </c>
      <c r="I117" s="178">
        <v>0</v>
      </c>
      <c r="J117" s="178">
        <v>0</v>
      </c>
      <c r="K117" s="178">
        <v>0</v>
      </c>
      <c r="L117" s="178">
        <v>0</v>
      </c>
      <c r="M117" s="178">
        <v>0</v>
      </c>
      <c r="N117" s="178">
        <v>0</v>
      </c>
      <c r="O117" s="178">
        <v>0</v>
      </c>
      <c r="P117" s="365">
        <v>0</v>
      </c>
      <c r="Q117" s="178">
        <v>0</v>
      </c>
      <c r="R117" s="178">
        <v>0</v>
      </c>
      <c r="S117" s="178">
        <v>0</v>
      </c>
      <c r="T117" s="178">
        <v>0</v>
      </c>
      <c r="U117" s="178">
        <v>0</v>
      </c>
      <c r="V117" s="178">
        <v>0</v>
      </c>
      <c r="W117" s="178">
        <v>0</v>
      </c>
      <c r="X117" s="178">
        <v>0</v>
      </c>
      <c r="Y117" s="178">
        <v>0</v>
      </c>
      <c r="Z117" s="178">
        <v>0</v>
      </c>
      <c r="AA117" s="178">
        <v>0</v>
      </c>
      <c r="AB117" s="178">
        <v>0</v>
      </c>
      <c r="AC117" s="395">
        <v>0</v>
      </c>
      <c r="AD117" s="178">
        <v>0</v>
      </c>
      <c r="AE117" s="178">
        <v>0</v>
      </c>
      <c r="AF117" s="178">
        <v>0</v>
      </c>
      <c r="AG117" s="178">
        <v>0</v>
      </c>
      <c r="AH117" s="178">
        <v>0</v>
      </c>
      <c r="AI117" s="178">
        <v>0</v>
      </c>
      <c r="AJ117" s="178">
        <v>0</v>
      </c>
      <c r="AK117" s="178">
        <v>0</v>
      </c>
      <c r="AL117" s="178">
        <v>0</v>
      </c>
      <c r="AM117" s="178">
        <v>0</v>
      </c>
      <c r="AN117" s="178">
        <v>0</v>
      </c>
      <c r="AO117" s="393">
        <v>0</v>
      </c>
      <c r="AP117" s="138">
        <v>0</v>
      </c>
      <c r="AQ117" s="98">
        <v>0</v>
      </c>
      <c r="AR117" s="98">
        <v>0</v>
      </c>
      <c r="AS117" s="98">
        <v>0</v>
      </c>
      <c r="AT117" s="98">
        <v>0</v>
      </c>
      <c r="AU117" s="98">
        <v>0</v>
      </c>
      <c r="AV117" s="98">
        <v>0</v>
      </c>
      <c r="AW117" s="98">
        <v>0</v>
      </c>
      <c r="AX117" s="98">
        <v>0</v>
      </c>
      <c r="AY117" s="98">
        <v>0</v>
      </c>
      <c r="AZ117" s="98">
        <v>0</v>
      </c>
      <c r="BA117" s="98">
        <v>0</v>
      </c>
      <c r="BB117" s="138">
        <v>0</v>
      </c>
      <c r="BC117" s="98">
        <v>0</v>
      </c>
      <c r="BD117" s="98">
        <v>0</v>
      </c>
      <c r="BE117" s="98">
        <v>0</v>
      </c>
      <c r="BF117" s="98">
        <v>0</v>
      </c>
      <c r="BG117" s="98">
        <v>0</v>
      </c>
      <c r="BH117" s="98">
        <v>0</v>
      </c>
      <c r="BI117" s="98">
        <v>0</v>
      </c>
      <c r="BJ117" s="98">
        <v>0</v>
      </c>
      <c r="BK117" s="98">
        <v>0</v>
      </c>
      <c r="BL117" s="98">
        <v>0</v>
      </c>
      <c r="BM117" s="98">
        <v>0</v>
      </c>
      <c r="BN117" s="439">
        <f t="shared" si="47"/>
        <v>0</v>
      </c>
      <c r="BO117" s="98">
        <v>0</v>
      </c>
      <c r="BP117" s="98">
        <v>0</v>
      </c>
      <c r="BQ117" s="98">
        <v>0</v>
      </c>
      <c r="BR117" s="98">
        <v>0</v>
      </c>
      <c r="BS117" s="98">
        <v>0</v>
      </c>
      <c r="BT117" s="98">
        <v>0</v>
      </c>
      <c r="BU117" s="98">
        <v>0</v>
      </c>
      <c r="BV117" s="98">
        <v>0</v>
      </c>
      <c r="BW117" s="98">
        <v>0</v>
      </c>
      <c r="BX117" s="98">
        <v>0</v>
      </c>
      <c r="BY117" s="98">
        <v>0</v>
      </c>
      <c r="BZ117" s="98">
        <v>0</v>
      </c>
      <c r="CA117" s="478">
        <f t="shared" si="28"/>
        <v>0</v>
      </c>
      <c r="CB117" s="98">
        <v>0</v>
      </c>
      <c r="CC117" s="98">
        <v>0</v>
      </c>
      <c r="CD117" s="98">
        <v>0</v>
      </c>
      <c r="CE117" s="98">
        <v>0</v>
      </c>
      <c r="CF117" s="98">
        <v>0</v>
      </c>
      <c r="CG117" s="98">
        <v>0</v>
      </c>
      <c r="CH117" s="98">
        <v>0</v>
      </c>
      <c r="CI117" s="98">
        <v>0</v>
      </c>
      <c r="CJ117" s="98">
        <v>0</v>
      </c>
      <c r="CK117" s="98">
        <v>0</v>
      </c>
      <c r="CL117" s="98">
        <v>0</v>
      </c>
      <c r="CM117" s="243">
        <v>0</v>
      </c>
      <c r="CN117" s="98">
        <v>1</v>
      </c>
      <c r="CO117" s="579">
        <f t="shared" si="32"/>
        <v>0</v>
      </c>
      <c r="CP117" s="80">
        <f t="shared" si="33"/>
        <v>0</v>
      </c>
      <c r="CQ117" s="27">
        <v>0</v>
      </c>
      <c r="CR117" s="365"/>
      <c r="CX117" s="233"/>
      <c r="CY117" s="233"/>
      <c r="CZ117" s="233"/>
      <c r="DA117" s="233"/>
      <c r="DB117" s="233"/>
      <c r="DC117" s="233"/>
      <c r="DD117" s="233"/>
      <c r="DE117" s="233"/>
      <c r="DF117" s="233"/>
      <c r="DG117" s="233"/>
      <c r="DH117" s="233"/>
      <c r="DI117" s="233"/>
      <c r="DJ117" s="233"/>
      <c r="DK117" s="233"/>
      <c r="DL117" s="233"/>
      <c r="DM117" s="233"/>
      <c r="DN117" s="233"/>
      <c r="DO117" s="233"/>
    </row>
    <row r="118" spans="1:3397" ht="20.100000000000001" customHeight="1" x14ac:dyDescent="0.25">
      <c r="A118" s="542"/>
      <c r="B118" s="172" t="s">
        <v>21</v>
      </c>
      <c r="C118" s="173" t="s">
        <v>22</v>
      </c>
      <c r="D118" s="177">
        <v>612</v>
      </c>
      <c r="E118" s="178">
        <v>429</v>
      </c>
      <c r="F118" s="178">
        <v>517</v>
      </c>
      <c r="G118" s="178">
        <v>434</v>
      </c>
      <c r="H118" s="178">
        <v>407</v>
      </c>
      <c r="I118" s="178">
        <v>458</v>
      </c>
      <c r="J118" s="178">
        <v>454</v>
      </c>
      <c r="K118" s="178">
        <v>412</v>
      </c>
      <c r="L118" s="178">
        <v>441</v>
      </c>
      <c r="M118" s="178">
        <v>429</v>
      </c>
      <c r="N118" s="178">
        <v>387</v>
      </c>
      <c r="O118" s="178">
        <v>386</v>
      </c>
      <c r="P118" s="170">
        <f>SUM(D118:O118)</f>
        <v>5366</v>
      </c>
      <c r="Q118" s="179">
        <v>476</v>
      </c>
      <c r="R118" s="179">
        <v>380</v>
      </c>
      <c r="S118" s="179">
        <v>452</v>
      </c>
      <c r="T118" s="179">
        <v>365</v>
      </c>
      <c r="U118" s="179">
        <v>339</v>
      </c>
      <c r="V118" s="179">
        <v>376</v>
      </c>
      <c r="W118" s="179">
        <v>312</v>
      </c>
      <c r="X118" s="179">
        <v>342</v>
      </c>
      <c r="Y118" s="179">
        <v>352</v>
      </c>
      <c r="Z118" s="179">
        <v>354</v>
      </c>
      <c r="AA118" s="180">
        <v>321</v>
      </c>
      <c r="AB118" s="180">
        <v>210</v>
      </c>
      <c r="AC118" s="170">
        <f>SUM(Q118:AB118)</f>
        <v>4279</v>
      </c>
      <c r="AD118" s="180">
        <v>389</v>
      </c>
      <c r="AE118" s="180">
        <v>323</v>
      </c>
      <c r="AF118" s="180">
        <v>366</v>
      </c>
      <c r="AG118" s="180">
        <v>281</v>
      </c>
      <c r="AH118" s="180">
        <v>305</v>
      </c>
      <c r="AI118" s="180">
        <v>300</v>
      </c>
      <c r="AJ118" s="180">
        <v>281</v>
      </c>
      <c r="AK118" s="180">
        <v>306</v>
      </c>
      <c r="AL118" s="180">
        <v>269</v>
      </c>
      <c r="AM118" s="180">
        <v>302</v>
      </c>
      <c r="AN118" s="180">
        <v>292</v>
      </c>
      <c r="AO118" s="434">
        <v>237</v>
      </c>
      <c r="AP118" s="138">
        <v>342</v>
      </c>
      <c r="AQ118" s="98">
        <v>244</v>
      </c>
      <c r="AR118" s="98">
        <v>318</v>
      </c>
      <c r="AS118" s="98">
        <v>249</v>
      </c>
      <c r="AT118" s="98">
        <v>296</v>
      </c>
      <c r="AU118" s="98">
        <v>275</v>
      </c>
      <c r="AV118" s="98">
        <v>323</v>
      </c>
      <c r="AW118" s="98">
        <v>328</v>
      </c>
      <c r="AX118" s="98">
        <v>246</v>
      </c>
      <c r="AY118" s="98">
        <v>293</v>
      </c>
      <c r="AZ118" s="98">
        <v>276</v>
      </c>
      <c r="BA118" s="98">
        <v>249</v>
      </c>
      <c r="BB118" s="138">
        <v>404</v>
      </c>
      <c r="BC118" s="98">
        <v>277</v>
      </c>
      <c r="BD118" s="98">
        <v>274</v>
      </c>
      <c r="BE118" s="98">
        <v>268</v>
      </c>
      <c r="BF118" s="98">
        <v>253</v>
      </c>
      <c r="BG118" s="98">
        <v>328</v>
      </c>
      <c r="BH118" s="98">
        <v>332</v>
      </c>
      <c r="BI118" s="98">
        <v>332</v>
      </c>
      <c r="BJ118" s="98">
        <v>293</v>
      </c>
      <c r="BK118" s="98">
        <v>355</v>
      </c>
      <c r="BL118" s="98">
        <v>323</v>
      </c>
      <c r="BM118" s="98">
        <v>363</v>
      </c>
      <c r="BN118" s="439">
        <f t="shared" ref="BN118:BN140" si="50">SUM(BB118:BM118)</f>
        <v>3802</v>
      </c>
      <c r="BO118" s="98">
        <v>492</v>
      </c>
      <c r="BP118" s="98">
        <v>374</v>
      </c>
      <c r="BQ118" s="98">
        <v>381</v>
      </c>
      <c r="BR118" s="98">
        <v>360</v>
      </c>
      <c r="BS118" s="98">
        <v>355</v>
      </c>
      <c r="BT118" s="98">
        <v>325</v>
      </c>
      <c r="BU118" s="98">
        <v>372</v>
      </c>
      <c r="BV118" s="98">
        <v>347</v>
      </c>
      <c r="BW118" s="98">
        <v>342</v>
      </c>
      <c r="BX118" s="98">
        <v>400</v>
      </c>
      <c r="BY118" s="98">
        <v>338</v>
      </c>
      <c r="BZ118" s="98">
        <v>376</v>
      </c>
      <c r="CA118" s="478">
        <f t="shared" si="28"/>
        <v>4462</v>
      </c>
      <c r="CB118" s="98">
        <v>514</v>
      </c>
      <c r="CC118" s="98">
        <v>355</v>
      </c>
      <c r="CD118" s="98">
        <v>441</v>
      </c>
      <c r="CE118" s="98">
        <v>432</v>
      </c>
      <c r="CF118" s="98">
        <v>381</v>
      </c>
      <c r="CG118" s="98">
        <v>412</v>
      </c>
      <c r="CH118" s="98">
        <v>373</v>
      </c>
      <c r="CI118" s="98">
        <v>433</v>
      </c>
      <c r="CJ118" s="98">
        <v>428</v>
      </c>
      <c r="CK118" s="98">
        <v>448</v>
      </c>
      <c r="CL118" s="98">
        <v>435</v>
      </c>
      <c r="CM118" s="243">
        <v>470</v>
      </c>
      <c r="CN118" s="98">
        <v>597</v>
      </c>
      <c r="CO118" s="579">
        <f t="shared" si="32"/>
        <v>492</v>
      </c>
      <c r="CP118" s="80">
        <f t="shared" si="33"/>
        <v>514</v>
      </c>
      <c r="CQ118" s="27">
        <f t="shared" ref="CQ118:CQ160" si="51">SUM($CN118:$CN118)</f>
        <v>597</v>
      </c>
      <c r="CR118" s="365">
        <f t="shared" si="48"/>
        <v>16.147859922178998</v>
      </c>
      <c r="CX118" s="233"/>
      <c r="CY118" s="233"/>
      <c r="CZ118" s="233"/>
      <c r="DA118" s="233"/>
      <c r="DB118" s="233"/>
      <c r="DC118" s="233"/>
      <c r="DD118" s="233"/>
      <c r="DE118" s="233"/>
      <c r="DF118" s="233"/>
      <c r="DG118" s="233"/>
      <c r="DH118" s="233"/>
      <c r="DI118" s="233"/>
      <c r="DJ118" s="233"/>
      <c r="DK118" s="233"/>
      <c r="DL118" s="233"/>
      <c r="DM118" s="233"/>
      <c r="DN118" s="233"/>
      <c r="DO118" s="233"/>
    </row>
    <row r="119" spans="1:3397" ht="20.100000000000001" customHeight="1" x14ac:dyDescent="0.25">
      <c r="A119" s="542"/>
      <c r="B119" s="172" t="s">
        <v>23</v>
      </c>
      <c r="C119" s="173" t="s">
        <v>24</v>
      </c>
      <c r="D119" s="177">
        <v>317</v>
      </c>
      <c r="E119" s="178">
        <v>328</v>
      </c>
      <c r="F119" s="178">
        <v>359</v>
      </c>
      <c r="G119" s="178">
        <v>399</v>
      </c>
      <c r="H119" s="178">
        <v>382</v>
      </c>
      <c r="I119" s="178">
        <v>392</v>
      </c>
      <c r="J119" s="178">
        <v>371</v>
      </c>
      <c r="K119" s="178">
        <v>369</v>
      </c>
      <c r="L119" s="178">
        <v>377</v>
      </c>
      <c r="M119" s="178">
        <v>422</v>
      </c>
      <c r="N119" s="178">
        <v>337</v>
      </c>
      <c r="O119" s="178">
        <v>451</v>
      </c>
      <c r="P119" s="170">
        <f>SUM(D119:O119)</f>
        <v>4504</v>
      </c>
      <c r="Q119" s="179">
        <v>236</v>
      </c>
      <c r="R119" s="179">
        <v>293</v>
      </c>
      <c r="S119" s="179">
        <v>334</v>
      </c>
      <c r="T119" s="179">
        <v>343</v>
      </c>
      <c r="U119" s="179">
        <v>335</v>
      </c>
      <c r="V119" s="179">
        <v>288</v>
      </c>
      <c r="W119" s="179">
        <v>300</v>
      </c>
      <c r="X119" s="179">
        <v>305</v>
      </c>
      <c r="Y119" s="179">
        <v>337</v>
      </c>
      <c r="Z119" s="179">
        <v>355</v>
      </c>
      <c r="AA119" s="180">
        <v>315</v>
      </c>
      <c r="AB119" s="180">
        <v>423</v>
      </c>
      <c r="AC119" s="170">
        <f>SUM(Q119:AB119)</f>
        <v>3864</v>
      </c>
      <c r="AD119" s="180">
        <v>243</v>
      </c>
      <c r="AE119" s="180">
        <v>265</v>
      </c>
      <c r="AF119" s="180">
        <v>270</v>
      </c>
      <c r="AG119" s="180">
        <v>312</v>
      </c>
      <c r="AH119" s="180">
        <v>339</v>
      </c>
      <c r="AI119" s="180">
        <v>382</v>
      </c>
      <c r="AJ119" s="180">
        <v>217</v>
      </c>
      <c r="AK119" s="180">
        <v>253</v>
      </c>
      <c r="AL119" s="180">
        <v>259</v>
      </c>
      <c r="AM119" s="180">
        <v>237</v>
      </c>
      <c r="AN119" s="180">
        <v>233</v>
      </c>
      <c r="AO119" s="434">
        <v>311</v>
      </c>
      <c r="AP119" s="138">
        <v>151</v>
      </c>
      <c r="AQ119" s="98">
        <v>161</v>
      </c>
      <c r="AR119" s="98">
        <v>175</v>
      </c>
      <c r="AS119" s="98">
        <v>184</v>
      </c>
      <c r="AT119" s="98">
        <v>253</v>
      </c>
      <c r="AU119" s="98">
        <v>205</v>
      </c>
      <c r="AV119" s="98">
        <v>245</v>
      </c>
      <c r="AW119" s="98">
        <v>234</v>
      </c>
      <c r="AX119" s="98">
        <v>237</v>
      </c>
      <c r="AY119" s="98">
        <v>239</v>
      </c>
      <c r="AZ119" s="98">
        <v>215</v>
      </c>
      <c r="BA119" s="98">
        <v>254</v>
      </c>
      <c r="BB119" s="138">
        <v>166</v>
      </c>
      <c r="BC119" s="98">
        <v>156</v>
      </c>
      <c r="BD119" s="98">
        <v>172</v>
      </c>
      <c r="BE119" s="98">
        <v>210</v>
      </c>
      <c r="BF119" s="98">
        <v>213</v>
      </c>
      <c r="BG119" s="98">
        <v>217</v>
      </c>
      <c r="BH119" s="98">
        <v>261</v>
      </c>
      <c r="BI119" s="98">
        <v>224</v>
      </c>
      <c r="BJ119" s="98">
        <v>228</v>
      </c>
      <c r="BK119" s="98">
        <v>271</v>
      </c>
      <c r="BL119" s="98">
        <v>230</v>
      </c>
      <c r="BM119" s="98">
        <v>318</v>
      </c>
      <c r="BN119" s="439">
        <f t="shared" si="50"/>
        <v>2666</v>
      </c>
      <c r="BO119" s="98">
        <v>172</v>
      </c>
      <c r="BP119" s="98">
        <v>186</v>
      </c>
      <c r="BQ119" s="98">
        <v>177</v>
      </c>
      <c r="BR119" s="98">
        <v>217</v>
      </c>
      <c r="BS119" s="98">
        <v>221</v>
      </c>
      <c r="BT119" s="98">
        <v>238</v>
      </c>
      <c r="BU119" s="98">
        <v>233</v>
      </c>
      <c r="BV119" s="98">
        <v>206</v>
      </c>
      <c r="BW119" s="98">
        <v>253</v>
      </c>
      <c r="BX119" s="98">
        <v>239</v>
      </c>
      <c r="BY119" s="98">
        <v>207</v>
      </c>
      <c r="BZ119" s="98">
        <v>328</v>
      </c>
      <c r="CA119" s="478">
        <f t="shared" si="28"/>
        <v>2677</v>
      </c>
      <c r="CB119" s="98">
        <v>167</v>
      </c>
      <c r="CC119" s="98">
        <v>135</v>
      </c>
      <c r="CD119" s="98">
        <v>193</v>
      </c>
      <c r="CE119" s="98">
        <v>204</v>
      </c>
      <c r="CF119" s="98">
        <v>236</v>
      </c>
      <c r="CG119" s="98">
        <v>229</v>
      </c>
      <c r="CH119" s="98">
        <v>215</v>
      </c>
      <c r="CI119" s="98">
        <v>223</v>
      </c>
      <c r="CJ119" s="98">
        <v>247</v>
      </c>
      <c r="CK119" s="98">
        <v>290</v>
      </c>
      <c r="CL119" s="98">
        <v>233</v>
      </c>
      <c r="CM119" s="243">
        <v>398</v>
      </c>
      <c r="CN119" s="98">
        <v>186</v>
      </c>
      <c r="CO119" s="579">
        <f t="shared" ref="CO119:CO150" si="52">SUM($BO119:$BO119)</f>
        <v>172</v>
      </c>
      <c r="CP119" s="80">
        <f t="shared" ref="CP119:CP150" si="53">SUM($CB119:$CB119)</f>
        <v>167</v>
      </c>
      <c r="CQ119" s="27">
        <f t="shared" si="51"/>
        <v>186</v>
      </c>
      <c r="CR119" s="365">
        <f t="shared" si="48"/>
        <v>11.377245508982025</v>
      </c>
      <c r="CX119" s="233"/>
      <c r="CY119" s="233"/>
      <c r="CZ119" s="233"/>
      <c r="DA119" s="233"/>
      <c r="DB119" s="233"/>
      <c r="DC119" s="233"/>
      <c r="DD119" s="233"/>
      <c r="DE119" s="233"/>
      <c r="DF119" s="233"/>
      <c r="DG119" s="233"/>
      <c r="DH119" s="233"/>
      <c r="DI119" s="233"/>
      <c r="DJ119" s="233"/>
      <c r="DK119" s="233"/>
      <c r="DL119" s="233"/>
      <c r="DM119" s="233"/>
      <c r="DN119" s="233"/>
      <c r="DO119" s="233"/>
    </row>
    <row r="120" spans="1:3397" ht="20.100000000000001" customHeight="1" x14ac:dyDescent="0.25">
      <c r="A120" s="542"/>
      <c r="B120" s="172" t="s">
        <v>25</v>
      </c>
      <c r="C120" s="173" t="s">
        <v>63</v>
      </c>
      <c r="D120" s="177">
        <v>316</v>
      </c>
      <c r="E120" s="178">
        <v>326</v>
      </c>
      <c r="F120" s="178">
        <v>358</v>
      </c>
      <c r="G120" s="178">
        <v>398</v>
      </c>
      <c r="H120" s="178">
        <v>373</v>
      </c>
      <c r="I120" s="178">
        <v>389</v>
      </c>
      <c r="J120" s="178">
        <v>370</v>
      </c>
      <c r="K120" s="178">
        <v>368</v>
      </c>
      <c r="L120" s="178">
        <v>375</v>
      </c>
      <c r="M120" s="178">
        <v>419</v>
      </c>
      <c r="N120" s="178">
        <v>335</v>
      </c>
      <c r="O120" s="178">
        <v>445</v>
      </c>
      <c r="P120" s="170">
        <f>SUM(D120:O120)</f>
        <v>4472</v>
      </c>
      <c r="Q120" s="179">
        <v>235</v>
      </c>
      <c r="R120" s="179">
        <v>292</v>
      </c>
      <c r="S120" s="179">
        <v>332</v>
      </c>
      <c r="T120" s="179">
        <v>339</v>
      </c>
      <c r="U120" s="179">
        <v>335</v>
      </c>
      <c r="V120" s="179">
        <v>286</v>
      </c>
      <c r="W120" s="179">
        <v>298</v>
      </c>
      <c r="X120" s="179">
        <v>302</v>
      </c>
      <c r="Y120" s="179">
        <v>331</v>
      </c>
      <c r="Z120" s="179">
        <v>350</v>
      </c>
      <c r="AA120" s="180">
        <v>309</v>
      </c>
      <c r="AB120" s="180">
        <v>413</v>
      </c>
      <c r="AC120" s="170">
        <f>SUM(Q120:AB120)</f>
        <v>3822</v>
      </c>
      <c r="AD120" s="180">
        <v>235</v>
      </c>
      <c r="AE120" s="180">
        <v>263</v>
      </c>
      <c r="AF120" s="180">
        <v>264</v>
      </c>
      <c r="AG120" s="180">
        <v>306</v>
      </c>
      <c r="AH120" s="180">
        <v>333</v>
      </c>
      <c r="AI120" s="180">
        <v>381</v>
      </c>
      <c r="AJ120" s="180">
        <v>215</v>
      </c>
      <c r="AK120" s="180">
        <v>251</v>
      </c>
      <c r="AL120" s="180">
        <v>257</v>
      </c>
      <c r="AM120" s="180">
        <v>235</v>
      </c>
      <c r="AN120" s="180">
        <v>232</v>
      </c>
      <c r="AO120" s="434">
        <v>305</v>
      </c>
      <c r="AP120" s="138">
        <v>151</v>
      </c>
      <c r="AQ120" s="98">
        <v>159</v>
      </c>
      <c r="AR120" s="98">
        <v>174</v>
      </c>
      <c r="AS120" s="98">
        <v>182</v>
      </c>
      <c r="AT120" s="98">
        <v>253</v>
      </c>
      <c r="AU120" s="98">
        <v>204</v>
      </c>
      <c r="AV120" s="98">
        <v>241</v>
      </c>
      <c r="AW120" s="98">
        <v>234</v>
      </c>
      <c r="AX120" s="98">
        <v>237</v>
      </c>
      <c r="AY120" s="98">
        <v>239</v>
      </c>
      <c r="AZ120" s="98">
        <v>213</v>
      </c>
      <c r="BA120" s="98">
        <v>253</v>
      </c>
      <c r="BB120" s="138">
        <v>165</v>
      </c>
      <c r="BC120" s="98">
        <v>154</v>
      </c>
      <c r="BD120" s="98">
        <v>172</v>
      </c>
      <c r="BE120" s="98">
        <v>209</v>
      </c>
      <c r="BF120" s="98">
        <v>210</v>
      </c>
      <c r="BG120" s="98">
        <v>212</v>
      </c>
      <c r="BH120" s="98">
        <v>256</v>
      </c>
      <c r="BI120" s="98">
        <v>220</v>
      </c>
      <c r="BJ120" s="98">
        <v>227</v>
      </c>
      <c r="BK120" s="98">
        <v>271</v>
      </c>
      <c r="BL120" s="98">
        <v>226</v>
      </c>
      <c r="BM120" s="98">
        <v>311</v>
      </c>
      <c r="BN120" s="439">
        <f t="shared" si="50"/>
        <v>2633</v>
      </c>
      <c r="BO120" s="98">
        <v>171</v>
      </c>
      <c r="BP120" s="98">
        <v>185</v>
      </c>
      <c r="BQ120" s="98">
        <v>176</v>
      </c>
      <c r="BR120" s="98">
        <v>212</v>
      </c>
      <c r="BS120" s="98">
        <v>220</v>
      </c>
      <c r="BT120" s="98">
        <v>238</v>
      </c>
      <c r="BU120" s="98">
        <v>232</v>
      </c>
      <c r="BV120" s="98">
        <v>206</v>
      </c>
      <c r="BW120" s="98">
        <v>249</v>
      </c>
      <c r="BX120" s="98">
        <v>250</v>
      </c>
      <c r="BY120" s="98">
        <v>206</v>
      </c>
      <c r="BZ120" s="98">
        <v>322</v>
      </c>
      <c r="CA120" s="478">
        <f t="shared" si="28"/>
        <v>2667</v>
      </c>
      <c r="CB120" s="98">
        <v>164</v>
      </c>
      <c r="CC120" s="98">
        <v>135</v>
      </c>
      <c r="CD120" s="98">
        <v>190</v>
      </c>
      <c r="CE120" s="98">
        <v>204</v>
      </c>
      <c r="CF120" s="98">
        <v>235</v>
      </c>
      <c r="CG120" s="98">
        <v>226</v>
      </c>
      <c r="CH120" s="98">
        <v>213</v>
      </c>
      <c r="CI120" s="98">
        <v>222</v>
      </c>
      <c r="CJ120" s="98">
        <v>245</v>
      </c>
      <c r="CK120" s="98">
        <v>288</v>
      </c>
      <c r="CL120" s="98">
        <v>230</v>
      </c>
      <c r="CM120" s="243">
        <v>392</v>
      </c>
      <c r="CN120" s="98">
        <v>186</v>
      </c>
      <c r="CO120" s="579">
        <f t="shared" si="52"/>
        <v>171</v>
      </c>
      <c r="CP120" s="80">
        <f t="shared" si="53"/>
        <v>164</v>
      </c>
      <c r="CQ120" s="27">
        <f t="shared" si="51"/>
        <v>186</v>
      </c>
      <c r="CR120" s="365">
        <f t="shared" si="48"/>
        <v>13.414634146341452</v>
      </c>
      <c r="CX120" s="233"/>
      <c r="CY120" s="233"/>
      <c r="CZ120" s="233"/>
      <c r="DA120" s="233"/>
      <c r="DB120" s="233"/>
      <c r="DC120" s="233"/>
      <c r="DD120" s="233"/>
      <c r="DE120" s="233"/>
      <c r="DF120" s="233"/>
      <c r="DG120" s="233"/>
      <c r="DH120" s="233"/>
      <c r="DI120" s="233"/>
      <c r="DJ120" s="233"/>
      <c r="DK120" s="233"/>
      <c r="DL120" s="233"/>
      <c r="DM120" s="233"/>
      <c r="DN120" s="233"/>
      <c r="DO120" s="233"/>
    </row>
    <row r="121" spans="1:3397" ht="20.100000000000001" customHeight="1" x14ac:dyDescent="0.25">
      <c r="A121" s="542"/>
      <c r="B121" s="172" t="s">
        <v>42</v>
      </c>
      <c r="C121" s="173" t="s">
        <v>27</v>
      </c>
      <c r="D121" s="177">
        <v>0</v>
      </c>
      <c r="E121" s="178">
        <v>0</v>
      </c>
      <c r="F121" s="178">
        <v>0</v>
      </c>
      <c r="G121" s="178">
        <v>0</v>
      </c>
      <c r="H121" s="178">
        <v>0</v>
      </c>
      <c r="I121" s="178">
        <v>0</v>
      </c>
      <c r="J121" s="178">
        <v>0</v>
      </c>
      <c r="K121" s="178">
        <v>0</v>
      </c>
      <c r="L121" s="178">
        <v>0</v>
      </c>
      <c r="M121" s="178">
        <v>0</v>
      </c>
      <c r="N121" s="178">
        <v>0</v>
      </c>
      <c r="O121" s="178">
        <v>0</v>
      </c>
      <c r="P121" s="170">
        <f>SUM(D121:O121)</f>
        <v>0</v>
      </c>
      <c r="Q121" s="179">
        <v>0</v>
      </c>
      <c r="R121" s="179">
        <v>0</v>
      </c>
      <c r="S121" s="179">
        <v>0</v>
      </c>
      <c r="T121" s="179">
        <v>0</v>
      </c>
      <c r="U121" s="179">
        <v>3</v>
      </c>
      <c r="V121" s="179">
        <v>2</v>
      </c>
      <c r="W121" s="179">
        <v>2</v>
      </c>
      <c r="X121" s="179">
        <v>3</v>
      </c>
      <c r="Y121" s="179">
        <v>6</v>
      </c>
      <c r="Z121" s="179">
        <v>5</v>
      </c>
      <c r="AA121" s="180">
        <v>6</v>
      </c>
      <c r="AB121" s="180">
        <v>10</v>
      </c>
      <c r="AC121" s="170">
        <f>SUM(Q121:AB121)</f>
        <v>37</v>
      </c>
      <c r="AD121" s="180">
        <v>8</v>
      </c>
      <c r="AE121" s="180">
        <v>2</v>
      </c>
      <c r="AF121" s="180">
        <v>6</v>
      </c>
      <c r="AG121" s="180">
        <v>6</v>
      </c>
      <c r="AH121" s="180">
        <v>6</v>
      </c>
      <c r="AI121" s="180">
        <v>1</v>
      </c>
      <c r="AJ121" s="180">
        <v>2</v>
      </c>
      <c r="AK121" s="180">
        <v>2</v>
      </c>
      <c r="AL121" s="180">
        <v>2</v>
      </c>
      <c r="AM121" s="180">
        <v>2</v>
      </c>
      <c r="AN121" s="180">
        <v>1</v>
      </c>
      <c r="AO121" s="434">
        <v>6</v>
      </c>
      <c r="AP121" s="138">
        <v>0</v>
      </c>
      <c r="AQ121" s="98">
        <v>2</v>
      </c>
      <c r="AR121" s="98">
        <v>1</v>
      </c>
      <c r="AS121" s="98">
        <v>2</v>
      </c>
      <c r="AT121" s="98">
        <v>0</v>
      </c>
      <c r="AU121" s="98">
        <v>1</v>
      </c>
      <c r="AV121" s="98">
        <v>4</v>
      </c>
      <c r="AW121" s="98">
        <v>0</v>
      </c>
      <c r="AX121" s="98">
        <v>0</v>
      </c>
      <c r="AY121" s="98">
        <v>0</v>
      </c>
      <c r="AZ121" s="98">
        <v>2</v>
      </c>
      <c r="BA121" s="98">
        <v>1</v>
      </c>
      <c r="BB121" s="138">
        <v>1</v>
      </c>
      <c r="BC121" s="98">
        <v>2</v>
      </c>
      <c r="BD121" s="98">
        <v>0</v>
      </c>
      <c r="BE121" s="98">
        <v>1</v>
      </c>
      <c r="BF121" s="98">
        <v>3</v>
      </c>
      <c r="BG121" s="98">
        <v>5</v>
      </c>
      <c r="BH121" s="98">
        <v>5</v>
      </c>
      <c r="BI121" s="98">
        <v>4</v>
      </c>
      <c r="BJ121" s="98">
        <v>1</v>
      </c>
      <c r="BK121" s="98">
        <v>0</v>
      </c>
      <c r="BL121" s="98">
        <v>4</v>
      </c>
      <c r="BM121" s="98">
        <v>7</v>
      </c>
      <c r="BN121" s="439">
        <f t="shared" si="50"/>
        <v>33</v>
      </c>
      <c r="BO121" s="98">
        <v>1</v>
      </c>
      <c r="BP121" s="98">
        <v>1</v>
      </c>
      <c r="BQ121" s="98">
        <v>1</v>
      </c>
      <c r="BR121" s="98">
        <v>5</v>
      </c>
      <c r="BS121" s="98">
        <v>1</v>
      </c>
      <c r="BT121" s="98">
        <v>0</v>
      </c>
      <c r="BU121" s="98">
        <v>1</v>
      </c>
      <c r="BV121" s="98">
        <v>0</v>
      </c>
      <c r="BW121" s="98">
        <v>4</v>
      </c>
      <c r="BX121" s="98">
        <v>0</v>
      </c>
      <c r="BY121" s="98">
        <v>1</v>
      </c>
      <c r="BZ121" s="98">
        <v>6</v>
      </c>
      <c r="CA121" s="478">
        <f t="shared" si="28"/>
        <v>21</v>
      </c>
      <c r="CB121" s="98">
        <v>3</v>
      </c>
      <c r="CC121" s="98">
        <v>0</v>
      </c>
      <c r="CD121" s="98">
        <v>3</v>
      </c>
      <c r="CE121" s="98">
        <v>0</v>
      </c>
      <c r="CF121" s="98">
        <v>1</v>
      </c>
      <c r="CG121" s="98">
        <v>3</v>
      </c>
      <c r="CH121" s="98">
        <v>2</v>
      </c>
      <c r="CI121" s="98">
        <v>1</v>
      </c>
      <c r="CJ121" s="98">
        <v>2</v>
      </c>
      <c r="CK121" s="98">
        <v>2</v>
      </c>
      <c r="CL121" s="98">
        <v>3</v>
      </c>
      <c r="CM121" s="243">
        <v>6</v>
      </c>
      <c r="CN121" s="98">
        <v>0</v>
      </c>
      <c r="CO121" s="579">
        <f t="shared" si="52"/>
        <v>1</v>
      </c>
      <c r="CP121" s="80">
        <f t="shared" si="53"/>
        <v>3</v>
      </c>
      <c r="CQ121" s="27">
        <f t="shared" si="51"/>
        <v>0</v>
      </c>
      <c r="CR121" s="365">
        <f t="shared" si="48"/>
        <v>-100</v>
      </c>
      <c r="CX121" s="233"/>
      <c r="CY121" s="233"/>
      <c r="CZ121" s="233"/>
      <c r="DA121" s="233"/>
      <c r="DB121" s="233"/>
      <c r="DC121" s="233"/>
      <c r="DD121" s="233"/>
      <c r="DE121" s="233"/>
      <c r="DF121" s="233"/>
      <c r="DG121" s="233"/>
      <c r="DH121" s="233"/>
      <c r="DI121" s="233"/>
      <c r="DJ121" s="233"/>
      <c r="DK121" s="233"/>
      <c r="DL121" s="233"/>
      <c r="DM121" s="233"/>
      <c r="DN121" s="233"/>
      <c r="DO121" s="233"/>
    </row>
    <row r="122" spans="1:3397" ht="20.100000000000001" customHeight="1" x14ac:dyDescent="0.25">
      <c r="A122" s="542"/>
      <c r="B122" s="110" t="s">
        <v>149</v>
      </c>
      <c r="C122" s="130" t="s">
        <v>156</v>
      </c>
      <c r="D122" s="177">
        <v>0</v>
      </c>
      <c r="E122" s="178">
        <v>0</v>
      </c>
      <c r="F122" s="178">
        <v>0</v>
      </c>
      <c r="G122" s="178">
        <v>0</v>
      </c>
      <c r="H122" s="178">
        <v>0</v>
      </c>
      <c r="I122" s="178">
        <v>0</v>
      </c>
      <c r="J122" s="178">
        <v>0</v>
      </c>
      <c r="K122" s="178">
        <v>0</v>
      </c>
      <c r="L122" s="178">
        <v>0</v>
      </c>
      <c r="M122" s="178">
        <v>0</v>
      </c>
      <c r="N122" s="178">
        <v>0</v>
      </c>
      <c r="O122" s="178">
        <v>0</v>
      </c>
      <c r="P122" s="365">
        <v>0</v>
      </c>
      <c r="Q122" s="178">
        <v>0</v>
      </c>
      <c r="R122" s="178">
        <v>0</v>
      </c>
      <c r="S122" s="178">
        <v>0</v>
      </c>
      <c r="T122" s="178">
        <v>0</v>
      </c>
      <c r="U122" s="178">
        <v>0</v>
      </c>
      <c r="V122" s="178">
        <v>0</v>
      </c>
      <c r="W122" s="178">
        <v>0</v>
      </c>
      <c r="X122" s="178">
        <v>0</v>
      </c>
      <c r="Y122" s="178">
        <v>0</v>
      </c>
      <c r="Z122" s="178">
        <v>0</v>
      </c>
      <c r="AA122" s="178">
        <v>0</v>
      </c>
      <c r="AB122" s="178">
        <v>0</v>
      </c>
      <c r="AC122" s="395">
        <v>0</v>
      </c>
      <c r="AD122" s="178">
        <v>0</v>
      </c>
      <c r="AE122" s="178">
        <v>0</v>
      </c>
      <c r="AF122" s="178">
        <v>0</v>
      </c>
      <c r="AG122" s="178">
        <v>0</v>
      </c>
      <c r="AH122" s="178">
        <v>0</v>
      </c>
      <c r="AI122" s="178">
        <v>0</v>
      </c>
      <c r="AJ122" s="178">
        <v>0</v>
      </c>
      <c r="AK122" s="178">
        <v>0</v>
      </c>
      <c r="AL122" s="178">
        <v>0</v>
      </c>
      <c r="AM122" s="178">
        <v>0</v>
      </c>
      <c r="AN122" s="178">
        <v>0</v>
      </c>
      <c r="AO122" s="393">
        <v>0</v>
      </c>
      <c r="AP122" s="138">
        <v>0</v>
      </c>
      <c r="AQ122" s="98">
        <v>0</v>
      </c>
      <c r="AR122" s="98">
        <v>0</v>
      </c>
      <c r="AS122" s="98">
        <v>0</v>
      </c>
      <c r="AT122" s="98">
        <v>0</v>
      </c>
      <c r="AU122" s="98">
        <v>0</v>
      </c>
      <c r="AV122" s="98">
        <v>0</v>
      </c>
      <c r="AW122" s="98">
        <v>0</v>
      </c>
      <c r="AX122" s="98">
        <v>0</v>
      </c>
      <c r="AY122" s="98">
        <v>0</v>
      </c>
      <c r="AZ122" s="98">
        <v>0</v>
      </c>
      <c r="BA122" s="98">
        <v>0</v>
      </c>
      <c r="BB122" s="138">
        <v>0</v>
      </c>
      <c r="BC122" s="98">
        <v>0</v>
      </c>
      <c r="BD122" s="98">
        <v>0</v>
      </c>
      <c r="BE122" s="98">
        <v>0</v>
      </c>
      <c r="BF122" s="98">
        <v>0</v>
      </c>
      <c r="BG122" s="98">
        <v>0</v>
      </c>
      <c r="BH122" s="98">
        <v>0</v>
      </c>
      <c r="BI122" s="98">
        <v>0</v>
      </c>
      <c r="BJ122" s="98">
        <v>0</v>
      </c>
      <c r="BK122" s="98">
        <v>0</v>
      </c>
      <c r="BL122" s="98">
        <v>0</v>
      </c>
      <c r="BM122" s="98">
        <v>0</v>
      </c>
      <c r="BN122" s="439">
        <f t="shared" si="50"/>
        <v>0</v>
      </c>
      <c r="BO122" s="98">
        <v>0</v>
      </c>
      <c r="BP122" s="98">
        <v>0</v>
      </c>
      <c r="BQ122" s="98">
        <v>0</v>
      </c>
      <c r="BR122" s="98">
        <v>0</v>
      </c>
      <c r="BS122" s="98">
        <v>0</v>
      </c>
      <c r="BT122" s="98">
        <v>0</v>
      </c>
      <c r="BU122" s="98">
        <v>0</v>
      </c>
      <c r="BV122" s="98">
        <v>0</v>
      </c>
      <c r="BW122" s="98">
        <v>0</v>
      </c>
      <c r="BX122" s="98">
        <v>0</v>
      </c>
      <c r="BY122" s="98">
        <v>0</v>
      </c>
      <c r="BZ122" s="98">
        <v>15</v>
      </c>
      <c r="CA122" s="478">
        <f t="shared" si="28"/>
        <v>15</v>
      </c>
      <c r="CB122" s="98">
        <v>3</v>
      </c>
      <c r="CC122" s="98">
        <v>3</v>
      </c>
      <c r="CD122" s="98">
        <v>4</v>
      </c>
      <c r="CE122" s="98">
        <v>4</v>
      </c>
      <c r="CF122" s="98">
        <v>1</v>
      </c>
      <c r="CG122" s="98">
        <v>3</v>
      </c>
      <c r="CH122" s="98">
        <v>5</v>
      </c>
      <c r="CI122" s="98">
        <v>5</v>
      </c>
      <c r="CJ122" s="98">
        <v>1</v>
      </c>
      <c r="CK122" s="98">
        <v>2</v>
      </c>
      <c r="CL122" s="98">
        <v>3</v>
      </c>
      <c r="CM122" s="243">
        <v>6</v>
      </c>
      <c r="CN122" s="98">
        <v>1</v>
      </c>
      <c r="CO122" s="579">
        <f t="shared" si="52"/>
        <v>0</v>
      </c>
      <c r="CP122" s="80">
        <f t="shared" si="53"/>
        <v>3</v>
      </c>
      <c r="CQ122" s="27">
        <f t="shared" si="51"/>
        <v>1</v>
      </c>
      <c r="CR122" s="365">
        <f t="shared" si="48"/>
        <v>-66.666666666666671</v>
      </c>
      <c r="CX122" s="233"/>
      <c r="CY122" s="233"/>
      <c r="CZ122" s="233"/>
      <c r="DA122" s="233"/>
      <c r="DB122" s="233"/>
      <c r="DC122" s="233"/>
      <c r="DD122" s="233"/>
      <c r="DE122" s="233"/>
      <c r="DF122" s="233"/>
      <c r="DG122" s="233"/>
      <c r="DH122" s="233"/>
      <c r="DI122" s="233"/>
      <c r="DJ122" s="233"/>
      <c r="DK122" s="233"/>
      <c r="DL122" s="233"/>
      <c r="DM122" s="233"/>
      <c r="DN122" s="233"/>
      <c r="DO122" s="233"/>
    </row>
    <row r="123" spans="1:3397" ht="20.100000000000001" customHeight="1" x14ac:dyDescent="0.25">
      <c r="A123" s="542"/>
      <c r="B123" s="110" t="s">
        <v>188</v>
      </c>
      <c r="C123" s="130" t="s">
        <v>189</v>
      </c>
      <c r="D123" s="177">
        <v>0</v>
      </c>
      <c r="E123" s="178">
        <v>0</v>
      </c>
      <c r="F123" s="178">
        <v>0</v>
      </c>
      <c r="G123" s="178">
        <v>0</v>
      </c>
      <c r="H123" s="178">
        <v>0</v>
      </c>
      <c r="I123" s="178">
        <v>0</v>
      </c>
      <c r="J123" s="178">
        <v>0</v>
      </c>
      <c r="K123" s="178">
        <v>0</v>
      </c>
      <c r="L123" s="178">
        <v>0</v>
      </c>
      <c r="M123" s="178">
        <v>0</v>
      </c>
      <c r="N123" s="178">
        <v>0</v>
      </c>
      <c r="O123" s="178">
        <v>0</v>
      </c>
      <c r="P123" s="365">
        <v>0</v>
      </c>
      <c r="Q123" s="178">
        <v>0</v>
      </c>
      <c r="R123" s="178">
        <v>0</v>
      </c>
      <c r="S123" s="178">
        <v>0</v>
      </c>
      <c r="T123" s="178">
        <v>0</v>
      </c>
      <c r="U123" s="178">
        <v>0</v>
      </c>
      <c r="V123" s="178">
        <v>0</v>
      </c>
      <c r="W123" s="178">
        <v>0</v>
      </c>
      <c r="X123" s="178">
        <v>0</v>
      </c>
      <c r="Y123" s="178">
        <v>0</v>
      </c>
      <c r="Z123" s="178">
        <v>0</v>
      </c>
      <c r="AA123" s="178">
        <v>0</v>
      </c>
      <c r="AB123" s="178">
        <v>0</v>
      </c>
      <c r="AC123" s="395">
        <v>0</v>
      </c>
      <c r="AD123" s="178">
        <v>0</v>
      </c>
      <c r="AE123" s="178">
        <v>0</v>
      </c>
      <c r="AF123" s="178">
        <v>0</v>
      </c>
      <c r="AG123" s="178">
        <v>0</v>
      </c>
      <c r="AH123" s="178">
        <v>0</v>
      </c>
      <c r="AI123" s="178">
        <v>0</v>
      </c>
      <c r="AJ123" s="178">
        <v>0</v>
      </c>
      <c r="AK123" s="178">
        <v>0</v>
      </c>
      <c r="AL123" s="178">
        <v>0</v>
      </c>
      <c r="AM123" s="178">
        <v>0</v>
      </c>
      <c r="AN123" s="178">
        <v>0</v>
      </c>
      <c r="AO123" s="393">
        <v>0</v>
      </c>
      <c r="AP123" s="138">
        <v>0</v>
      </c>
      <c r="AQ123" s="98">
        <v>0</v>
      </c>
      <c r="AR123" s="98">
        <v>0</v>
      </c>
      <c r="AS123" s="98">
        <v>0</v>
      </c>
      <c r="AT123" s="98">
        <v>0</v>
      </c>
      <c r="AU123" s="98">
        <v>0</v>
      </c>
      <c r="AV123" s="98">
        <v>0</v>
      </c>
      <c r="AW123" s="98">
        <v>0</v>
      </c>
      <c r="AX123" s="98">
        <v>0</v>
      </c>
      <c r="AY123" s="98">
        <v>0</v>
      </c>
      <c r="AZ123" s="98">
        <v>0</v>
      </c>
      <c r="BA123" s="98">
        <v>0</v>
      </c>
      <c r="BB123" s="138">
        <v>0</v>
      </c>
      <c r="BC123" s="98">
        <v>0</v>
      </c>
      <c r="BD123" s="98">
        <v>0</v>
      </c>
      <c r="BE123" s="98">
        <v>0</v>
      </c>
      <c r="BF123" s="98">
        <v>0</v>
      </c>
      <c r="BG123" s="98">
        <v>0</v>
      </c>
      <c r="BH123" s="98">
        <v>0</v>
      </c>
      <c r="BI123" s="98">
        <v>0</v>
      </c>
      <c r="BJ123" s="98">
        <v>0</v>
      </c>
      <c r="BK123" s="98">
        <v>0</v>
      </c>
      <c r="BL123" s="98">
        <v>0</v>
      </c>
      <c r="BM123" s="98">
        <v>0</v>
      </c>
      <c r="BN123" s="439">
        <f t="shared" si="50"/>
        <v>0</v>
      </c>
      <c r="BO123" s="98">
        <v>0</v>
      </c>
      <c r="BP123" s="98">
        <v>0</v>
      </c>
      <c r="BQ123" s="98">
        <v>0</v>
      </c>
      <c r="BR123" s="98">
        <v>0</v>
      </c>
      <c r="BS123" s="98">
        <v>0</v>
      </c>
      <c r="BT123" s="98">
        <v>0</v>
      </c>
      <c r="BU123" s="98">
        <v>0</v>
      </c>
      <c r="BV123" s="98">
        <v>0</v>
      </c>
      <c r="BW123" s="98">
        <v>0</v>
      </c>
      <c r="BX123" s="98">
        <v>0</v>
      </c>
      <c r="BY123" s="98">
        <v>0</v>
      </c>
      <c r="BZ123" s="98">
        <v>0</v>
      </c>
      <c r="CA123" s="478">
        <f t="shared" si="28"/>
        <v>0</v>
      </c>
      <c r="CB123" s="98">
        <v>0</v>
      </c>
      <c r="CC123" s="98">
        <v>0</v>
      </c>
      <c r="CD123" s="98">
        <v>0</v>
      </c>
      <c r="CE123" s="98">
        <v>0</v>
      </c>
      <c r="CF123" s="98">
        <v>0</v>
      </c>
      <c r="CG123" s="98">
        <v>0</v>
      </c>
      <c r="CH123" s="98">
        <v>2</v>
      </c>
      <c r="CI123" s="98">
        <v>0</v>
      </c>
      <c r="CJ123" s="98">
        <v>1</v>
      </c>
      <c r="CK123" s="98">
        <v>1</v>
      </c>
      <c r="CL123" s="98">
        <v>0</v>
      </c>
      <c r="CM123" s="243">
        <v>1</v>
      </c>
      <c r="CN123" s="98">
        <v>0</v>
      </c>
      <c r="CO123" s="579">
        <f t="shared" si="52"/>
        <v>0</v>
      </c>
      <c r="CP123" s="80">
        <f t="shared" si="53"/>
        <v>0</v>
      </c>
      <c r="CQ123" s="27">
        <f t="shared" si="51"/>
        <v>0</v>
      </c>
      <c r="CR123" s="365"/>
      <c r="CX123" s="233"/>
      <c r="CY123" s="233"/>
      <c r="CZ123" s="233"/>
      <c r="DA123" s="233"/>
      <c r="DB123" s="233"/>
      <c r="DC123" s="233"/>
      <c r="DD123" s="233"/>
      <c r="DE123" s="233"/>
      <c r="DF123" s="233"/>
      <c r="DG123" s="233"/>
      <c r="DH123" s="233"/>
      <c r="DI123" s="233"/>
      <c r="DJ123" s="233"/>
      <c r="DK123" s="233"/>
      <c r="DL123" s="233"/>
      <c r="DM123" s="233"/>
      <c r="DN123" s="233"/>
      <c r="DO123" s="233"/>
    </row>
    <row r="124" spans="1:3397" ht="20.100000000000001" customHeight="1" x14ac:dyDescent="0.25">
      <c r="A124" s="542"/>
      <c r="B124" s="110" t="s">
        <v>86</v>
      </c>
      <c r="C124" s="130" t="s">
        <v>87</v>
      </c>
      <c r="D124" s="177">
        <v>0</v>
      </c>
      <c r="E124" s="178">
        <v>0</v>
      </c>
      <c r="F124" s="178">
        <v>0</v>
      </c>
      <c r="G124" s="178">
        <v>0</v>
      </c>
      <c r="H124" s="178">
        <v>0</v>
      </c>
      <c r="I124" s="178">
        <v>0</v>
      </c>
      <c r="J124" s="178">
        <v>0</v>
      </c>
      <c r="K124" s="178">
        <v>0</v>
      </c>
      <c r="L124" s="178">
        <v>0</v>
      </c>
      <c r="M124" s="178">
        <v>0</v>
      </c>
      <c r="N124" s="178">
        <v>0</v>
      </c>
      <c r="O124" s="178">
        <v>0</v>
      </c>
      <c r="P124" s="365">
        <v>0</v>
      </c>
      <c r="Q124" s="178">
        <v>0</v>
      </c>
      <c r="R124" s="178">
        <v>0</v>
      </c>
      <c r="S124" s="178">
        <v>0</v>
      </c>
      <c r="T124" s="178">
        <v>0</v>
      </c>
      <c r="U124" s="178">
        <v>0</v>
      </c>
      <c r="V124" s="178">
        <v>0</v>
      </c>
      <c r="W124" s="178">
        <v>0</v>
      </c>
      <c r="X124" s="178">
        <v>0</v>
      </c>
      <c r="Y124" s="178">
        <v>0</v>
      </c>
      <c r="Z124" s="178">
        <v>0</v>
      </c>
      <c r="AA124" s="178">
        <v>0</v>
      </c>
      <c r="AB124" s="178">
        <v>0</v>
      </c>
      <c r="AC124" s="395">
        <v>0</v>
      </c>
      <c r="AD124" s="178">
        <v>0</v>
      </c>
      <c r="AE124" s="178">
        <v>0</v>
      </c>
      <c r="AF124" s="178">
        <v>0</v>
      </c>
      <c r="AG124" s="178">
        <v>0</v>
      </c>
      <c r="AH124" s="178">
        <v>0</v>
      </c>
      <c r="AI124" s="178">
        <v>0</v>
      </c>
      <c r="AJ124" s="178">
        <v>0</v>
      </c>
      <c r="AK124" s="178">
        <v>0</v>
      </c>
      <c r="AL124" s="178">
        <v>0</v>
      </c>
      <c r="AM124" s="178">
        <v>0</v>
      </c>
      <c r="AN124" s="178">
        <v>0</v>
      </c>
      <c r="AO124" s="393">
        <v>0</v>
      </c>
      <c r="AP124" s="138">
        <v>0</v>
      </c>
      <c r="AQ124" s="98">
        <v>0</v>
      </c>
      <c r="AR124" s="98">
        <v>0</v>
      </c>
      <c r="AS124" s="98">
        <v>0</v>
      </c>
      <c r="AT124" s="98">
        <v>0</v>
      </c>
      <c r="AU124" s="98">
        <v>0</v>
      </c>
      <c r="AV124" s="98">
        <v>0</v>
      </c>
      <c r="AW124" s="98">
        <v>21</v>
      </c>
      <c r="AX124" s="98">
        <v>20</v>
      </c>
      <c r="AY124" s="98">
        <v>23</v>
      </c>
      <c r="AZ124" s="98">
        <v>20</v>
      </c>
      <c r="BA124" s="98">
        <v>21</v>
      </c>
      <c r="BB124" s="138">
        <v>21</v>
      </c>
      <c r="BC124" s="98">
        <v>18</v>
      </c>
      <c r="BD124" s="98">
        <v>22</v>
      </c>
      <c r="BE124" s="98">
        <v>22</v>
      </c>
      <c r="BF124" s="98">
        <v>22</v>
      </c>
      <c r="BG124" s="98">
        <v>19</v>
      </c>
      <c r="BH124" s="98">
        <v>23</v>
      </c>
      <c r="BI124" s="98">
        <v>21</v>
      </c>
      <c r="BJ124" s="98">
        <v>24</v>
      </c>
      <c r="BK124" s="98">
        <v>21</v>
      </c>
      <c r="BL124" s="98">
        <v>20</v>
      </c>
      <c r="BM124" s="98">
        <v>19</v>
      </c>
      <c r="BN124" s="439">
        <f t="shared" si="50"/>
        <v>252</v>
      </c>
      <c r="BO124" s="98">
        <v>22</v>
      </c>
      <c r="BP124" s="98">
        <v>19</v>
      </c>
      <c r="BQ124" s="98">
        <v>20</v>
      </c>
      <c r="BR124" s="98">
        <v>19</v>
      </c>
      <c r="BS124" s="98">
        <v>13</v>
      </c>
      <c r="BT124" s="98">
        <v>8</v>
      </c>
      <c r="BU124" s="98">
        <v>16</v>
      </c>
      <c r="BV124" s="98">
        <v>13</v>
      </c>
      <c r="BW124" s="98">
        <v>12</v>
      </c>
      <c r="BX124" s="98">
        <v>12</v>
      </c>
      <c r="BY124" s="98">
        <v>8</v>
      </c>
      <c r="BZ124" s="98">
        <v>8</v>
      </c>
      <c r="CA124" s="478">
        <f t="shared" si="28"/>
        <v>170</v>
      </c>
      <c r="CB124" s="98">
        <v>10</v>
      </c>
      <c r="CC124" s="98">
        <v>9</v>
      </c>
      <c r="CD124" s="98">
        <v>11</v>
      </c>
      <c r="CE124" s="98">
        <v>9</v>
      </c>
      <c r="CF124" s="98">
        <v>4</v>
      </c>
      <c r="CG124" s="98">
        <v>11</v>
      </c>
      <c r="CH124" s="98">
        <v>10</v>
      </c>
      <c r="CI124" s="98">
        <v>8</v>
      </c>
      <c r="CJ124" s="98">
        <v>16</v>
      </c>
      <c r="CK124" s="98">
        <v>16</v>
      </c>
      <c r="CL124" s="98">
        <v>9</v>
      </c>
      <c r="CM124" s="243">
        <v>4</v>
      </c>
      <c r="CN124" s="98">
        <v>3</v>
      </c>
      <c r="CO124" s="579">
        <f t="shared" si="52"/>
        <v>22</v>
      </c>
      <c r="CP124" s="80">
        <f t="shared" si="53"/>
        <v>10</v>
      </c>
      <c r="CQ124" s="27">
        <f t="shared" si="51"/>
        <v>3</v>
      </c>
      <c r="CR124" s="365">
        <f t="shared" si="48"/>
        <v>-70</v>
      </c>
      <c r="CX124" s="233"/>
      <c r="CY124" s="233"/>
      <c r="CZ124" s="233"/>
      <c r="DA124" s="233"/>
      <c r="DB124" s="233"/>
      <c r="DC124" s="233"/>
      <c r="DD124" s="233"/>
      <c r="DE124" s="233"/>
      <c r="DF124" s="233"/>
      <c r="DG124" s="233"/>
      <c r="DH124" s="233"/>
      <c r="DI124" s="233"/>
      <c r="DJ124" s="233"/>
      <c r="DK124" s="233"/>
      <c r="DL124" s="233"/>
      <c r="DM124" s="233"/>
      <c r="DN124" s="233"/>
      <c r="DO124" s="233"/>
    </row>
    <row r="125" spans="1:3397" ht="20.100000000000001" customHeight="1" thickBot="1" x14ac:dyDescent="0.3">
      <c r="A125" s="542"/>
      <c r="B125" s="110" t="s">
        <v>152</v>
      </c>
      <c r="C125" s="130" t="s">
        <v>157</v>
      </c>
      <c r="D125" s="182">
        <v>0</v>
      </c>
      <c r="E125" s="183">
        <v>0</v>
      </c>
      <c r="F125" s="183">
        <v>0</v>
      </c>
      <c r="G125" s="183">
        <v>0</v>
      </c>
      <c r="H125" s="183">
        <v>0</v>
      </c>
      <c r="I125" s="183">
        <v>0</v>
      </c>
      <c r="J125" s="183">
        <v>0</v>
      </c>
      <c r="K125" s="183">
        <v>0</v>
      </c>
      <c r="L125" s="183">
        <v>0</v>
      </c>
      <c r="M125" s="183">
        <v>0</v>
      </c>
      <c r="N125" s="183">
        <v>0</v>
      </c>
      <c r="O125" s="183">
        <v>0</v>
      </c>
      <c r="P125" s="366">
        <v>0</v>
      </c>
      <c r="Q125" s="183">
        <v>0</v>
      </c>
      <c r="R125" s="183">
        <v>0</v>
      </c>
      <c r="S125" s="183">
        <v>0</v>
      </c>
      <c r="T125" s="183">
        <v>0</v>
      </c>
      <c r="U125" s="183">
        <v>0</v>
      </c>
      <c r="V125" s="183">
        <v>0</v>
      </c>
      <c r="W125" s="183">
        <v>0</v>
      </c>
      <c r="X125" s="183">
        <v>0</v>
      </c>
      <c r="Y125" s="183">
        <v>0</v>
      </c>
      <c r="Z125" s="183">
        <v>0</v>
      </c>
      <c r="AA125" s="183">
        <v>0</v>
      </c>
      <c r="AB125" s="183">
        <v>0</v>
      </c>
      <c r="AC125" s="396">
        <v>0</v>
      </c>
      <c r="AD125" s="183">
        <v>0</v>
      </c>
      <c r="AE125" s="183">
        <v>0</v>
      </c>
      <c r="AF125" s="183">
        <v>0</v>
      </c>
      <c r="AG125" s="183">
        <v>0</v>
      </c>
      <c r="AH125" s="183">
        <v>0</v>
      </c>
      <c r="AI125" s="183">
        <v>0</v>
      </c>
      <c r="AJ125" s="183">
        <v>0</v>
      </c>
      <c r="AK125" s="183">
        <v>0</v>
      </c>
      <c r="AL125" s="183">
        <v>0</v>
      </c>
      <c r="AM125" s="183">
        <v>0</v>
      </c>
      <c r="AN125" s="183">
        <v>0</v>
      </c>
      <c r="AO125" s="394">
        <v>0</v>
      </c>
      <c r="AP125" s="98">
        <v>0</v>
      </c>
      <c r="AQ125" s="98">
        <v>0</v>
      </c>
      <c r="AR125" s="98">
        <v>0</v>
      </c>
      <c r="AS125" s="98">
        <v>0</v>
      </c>
      <c r="AT125" s="98">
        <v>0</v>
      </c>
      <c r="AU125" s="98">
        <v>0</v>
      </c>
      <c r="AV125" s="98">
        <v>0</v>
      </c>
      <c r="AW125" s="98">
        <v>0</v>
      </c>
      <c r="AX125" s="98">
        <v>0</v>
      </c>
      <c r="AY125" s="98">
        <v>0</v>
      </c>
      <c r="AZ125" s="98">
        <v>0</v>
      </c>
      <c r="BA125" s="98">
        <v>0</v>
      </c>
      <c r="BB125" s="245">
        <v>0</v>
      </c>
      <c r="BC125" s="246">
        <v>0</v>
      </c>
      <c r="BD125" s="246">
        <v>0</v>
      </c>
      <c r="BE125" s="246">
        <v>0</v>
      </c>
      <c r="BF125" s="246">
        <v>0</v>
      </c>
      <c r="BG125" s="246">
        <v>0</v>
      </c>
      <c r="BH125" s="246">
        <v>0</v>
      </c>
      <c r="BI125" s="246">
        <v>0</v>
      </c>
      <c r="BJ125" s="246">
        <v>0</v>
      </c>
      <c r="BK125" s="246">
        <v>0</v>
      </c>
      <c r="BL125" s="246">
        <v>0</v>
      </c>
      <c r="BM125" s="246">
        <v>0</v>
      </c>
      <c r="BN125" s="439">
        <f t="shared" si="50"/>
        <v>0</v>
      </c>
      <c r="BO125" s="246">
        <v>0</v>
      </c>
      <c r="BP125" s="246">
        <v>0</v>
      </c>
      <c r="BQ125" s="246">
        <v>0</v>
      </c>
      <c r="BR125" s="246">
        <v>0</v>
      </c>
      <c r="BS125" s="246">
        <v>0</v>
      </c>
      <c r="BT125" s="246">
        <v>0</v>
      </c>
      <c r="BU125" s="246">
        <v>0</v>
      </c>
      <c r="BV125" s="246">
        <v>0</v>
      </c>
      <c r="BW125" s="246">
        <v>0</v>
      </c>
      <c r="BX125" s="246">
        <v>0</v>
      </c>
      <c r="BY125" s="246">
        <v>0</v>
      </c>
      <c r="BZ125" s="98">
        <v>8</v>
      </c>
      <c r="CA125" s="478">
        <f t="shared" si="28"/>
        <v>8</v>
      </c>
      <c r="CB125" s="98">
        <v>14</v>
      </c>
      <c r="CC125" s="98">
        <v>12</v>
      </c>
      <c r="CD125" s="98">
        <v>15</v>
      </c>
      <c r="CE125" s="98">
        <v>121</v>
      </c>
      <c r="CF125" s="98">
        <v>16</v>
      </c>
      <c r="CG125" s="98">
        <v>22</v>
      </c>
      <c r="CH125" s="98">
        <v>29</v>
      </c>
      <c r="CI125" s="98">
        <v>30</v>
      </c>
      <c r="CJ125" s="98">
        <v>34</v>
      </c>
      <c r="CK125" s="246">
        <v>40</v>
      </c>
      <c r="CL125" s="98">
        <v>35</v>
      </c>
      <c r="CM125" s="243">
        <v>37</v>
      </c>
      <c r="CN125" s="98">
        <v>36</v>
      </c>
      <c r="CO125" s="579">
        <f t="shared" si="52"/>
        <v>0</v>
      </c>
      <c r="CP125" s="80">
        <f t="shared" si="53"/>
        <v>14</v>
      </c>
      <c r="CQ125" s="27">
        <f t="shared" si="51"/>
        <v>36</v>
      </c>
      <c r="CR125" s="365">
        <f t="shared" si="48"/>
        <v>157.14285714285717</v>
      </c>
      <c r="CX125" s="233"/>
      <c r="CY125" s="233"/>
      <c r="CZ125" s="233"/>
      <c r="DA125" s="233"/>
      <c r="DB125" s="233"/>
      <c r="DC125" s="233"/>
      <c r="DD125" s="233"/>
      <c r="DE125" s="233"/>
      <c r="DF125" s="233"/>
      <c r="DG125" s="233"/>
      <c r="DH125" s="233"/>
      <c r="DI125" s="233"/>
      <c r="DJ125" s="233"/>
      <c r="DK125" s="233"/>
      <c r="DL125" s="233"/>
      <c r="DM125" s="233"/>
      <c r="DN125" s="233"/>
      <c r="DO125" s="233"/>
    </row>
    <row r="126" spans="1:3397" s="38" customFormat="1" ht="20.100000000000001" customHeight="1" thickBot="1" x14ac:dyDescent="0.35">
      <c r="A126" s="542"/>
      <c r="B126" s="343" t="s">
        <v>72</v>
      </c>
      <c r="C126" s="341"/>
      <c r="D126" s="185">
        <f t="shared" ref="D126:AI126" si="54">SUM(D127:D156)</f>
        <v>1278</v>
      </c>
      <c r="E126" s="169">
        <f t="shared" si="54"/>
        <v>1159</v>
      </c>
      <c r="F126" s="169">
        <f t="shared" si="54"/>
        <v>1363</v>
      </c>
      <c r="G126" s="169">
        <f t="shared" si="54"/>
        <v>1303</v>
      </c>
      <c r="H126" s="169">
        <f t="shared" si="54"/>
        <v>1437</v>
      </c>
      <c r="I126" s="169">
        <f t="shared" si="54"/>
        <v>1427</v>
      </c>
      <c r="J126" s="169">
        <f t="shared" si="54"/>
        <v>1443</v>
      </c>
      <c r="K126" s="169">
        <f t="shared" si="54"/>
        <v>1253</v>
      </c>
      <c r="L126" s="169">
        <f t="shared" si="54"/>
        <v>1317</v>
      </c>
      <c r="M126" s="169">
        <f t="shared" si="54"/>
        <v>1293</v>
      </c>
      <c r="N126" s="169">
        <f t="shared" si="54"/>
        <v>1341</v>
      </c>
      <c r="O126" s="421">
        <f t="shared" si="54"/>
        <v>1452</v>
      </c>
      <c r="P126" s="169">
        <f t="shared" si="54"/>
        <v>16066</v>
      </c>
      <c r="Q126" s="185">
        <f t="shared" si="54"/>
        <v>1123</v>
      </c>
      <c r="R126" s="169">
        <f t="shared" si="54"/>
        <v>1114</v>
      </c>
      <c r="S126" s="169">
        <f t="shared" si="54"/>
        <v>1377</v>
      </c>
      <c r="T126" s="169">
        <f t="shared" si="54"/>
        <v>1365</v>
      </c>
      <c r="U126" s="169">
        <f t="shared" si="54"/>
        <v>1391</v>
      </c>
      <c r="V126" s="169">
        <f t="shared" si="54"/>
        <v>1516</v>
      </c>
      <c r="W126" s="169">
        <f t="shared" si="54"/>
        <v>1344</v>
      </c>
      <c r="X126" s="169">
        <f t="shared" si="54"/>
        <v>1286</v>
      </c>
      <c r="Y126" s="169">
        <f t="shared" si="54"/>
        <v>1294</v>
      </c>
      <c r="Z126" s="169">
        <f t="shared" si="54"/>
        <v>1301</v>
      </c>
      <c r="AA126" s="169">
        <f t="shared" si="54"/>
        <v>1209</v>
      </c>
      <c r="AB126" s="421">
        <f t="shared" si="54"/>
        <v>1570</v>
      </c>
      <c r="AC126" s="169">
        <f t="shared" si="54"/>
        <v>15890</v>
      </c>
      <c r="AD126" s="185">
        <f t="shared" si="54"/>
        <v>1201</v>
      </c>
      <c r="AE126" s="169">
        <f t="shared" si="54"/>
        <v>1159</v>
      </c>
      <c r="AF126" s="169">
        <f t="shared" si="54"/>
        <v>1296</v>
      </c>
      <c r="AG126" s="169">
        <f t="shared" si="54"/>
        <v>1199</v>
      </c>
      <c r="AH126" s="169">
        <f t="shared" si="54"/>
        <v>1384</v>
      </c>
      <c r="AI126" s="169">
        <f t="shared" si="54"/>
        <v>1273</v>
      </c>
      <c r="AJ126" s="169">
        <f t="shared" ref="AJ126:BM126" si="55">SUM(AJ127:AJ156)</f>
        <v>1309</v>
      </c>
      <c r="AK126" s="169">
        <f t="shared" si="55"/>
        <v>1523</v>
      </c>
      <c r="AL126" s="169">
        <f t="shared" si="55"/>
        <v>1448</v>
      </c>
      <c r="AM126" s="169">
        <f t="shared" si="55"/>
        <v>1308</v>
      </c>
      <c r="AN126" s="169">
        <f t="shared" si="55"/>
        <v>1408</v>
      </c>
      <c r="AO126" s="421">
        <f t="shared" si="55"/>
        <v>1496</v>
      </c>
      <c r="AP126" s="169">
        <f t="shared" si="55"/>
        <v>1302</v>
      </c>
      <c r="AQ126" s="169">
        <f t="shared" si="55"/>
        <v>1244</v>
      </c>
      <c r="AR126" s="169">
        <f t="shared" si="55"/>
        <v>1562</v>
      </c>
      <c r="AS126" s="169">
        <f t="shared" si="55"/>
        <v>1473</v>
      </c>
      <c r="AT126" s="169">
        <f t="shared" si="55"/>
        <v>1774</v>
      </c>
      <c r="AU126" s="169">
        <f t="shared" si="55"/>
        <v>1379</v>
      </c>
      <c r="AV126" s="169">
        <f t="shared" si="55"/>
        <v>1455</v>
      </c>
      <c r="AW126" s="169">
        <f t="shared" si="55"/>
        <v>1463</v>
      </c>
      <c r="AX126" s="169">
        <f t="shared" si="55"/>
        <v>1389</v>
      </c>
      <c r="AY126" s="169">
        <f t="shared" si="55"/>
        <v>1506</v>
      </c>
      <c r="AZ126" s="169">
        <f t="shared" si="55"/>
        <v>1319</v>
      </c>
      <c r="BA126" s="169">
        <f t="shared" si="55"/>
        <v>1312</v>
      </c>
      <c r="BB126" s="185">
        <f t="shared" si="55"/>
        <v>1404</v>
      </c>
      <c r="BC126" s="169">
        <f t="shared" si="55"/>
        <v>1231</v>
      </c>
      <c r="BD126" s="169">
        <f t="shared" si="55"/>
        <v>1360</v>
      </c>
      <c r="BE126" s="169">
        <f t="shared" si="55"/>
        <v>1453</v>
      </c>
      <c r="BF126" s="169">
        <f t="shared" si="55"/>
        <v>1409</v>
      </c>
      <c r="BG126" s="169">
        <f t="shared" si="55"/>
        <v>1333</v>
      </c>
      <c r="BH126" s="169">
        <f t="shared" si="55"/>
        <v>1468</v>
      </c>
      <c r="BI126" s="169">
        <f t="shared" si="55"/>
        <v>1513</v>
      </c>
      <c r="BJ126" s="169">
        <f t="shared" si="55"/>
        <v>1469</v>
      </c>
      <c r="BK126" s="169">
        <f t="shared" si="55"/>
        <v>1605</v>
      </c>
      <c r="BL126" s="169">
        <f t="shared" si="55"/>
        <v>1480</v>
      </c>
      <c r="BM126" s="169">
        <f t="shared" si="55"/>
        <v>1459</v>
      </c>
      <c r="BN126" s="171">
        <f t="shared" si="50"/>
        <v>17184</v>
      </c>
      <c r="BO126" s="169">
        <f t="shared" ref="BO126:CL126" si="56">SUM(BO127:BO156)</f>
        <v>1441</v>
      </c>
      <c r="BP126" s="169">
        <f t="shared" si="56"/>
        <v>1370</v>
      </c>
      <c r="BQ126" s="169">
        <f t="shared" si="56"/>
        <v>1413</v>
      </c>
      <c r="BR126" s="169">
        <f t="shared" si="56"/>
        <v>1496</v>
      </c>
      <c r="BS126" s="169">
        <f t="shared" si="56"/>
        <v>1559</v>
      </c>
      <c r="BT126" s="169">
        <f t="shared" si="56"/>
        <v>1442</v>
      </c>
      <c r="BU126" s="169">
        <f t="shared" si="56"/>
        <v>1569</v>
      </c>
      <c r="BV126" s="169">
        <f t="shared" si="56"/>
        <v>1631</v>
      </c>
      <c r="BW126" s="169">
        <f t="shared" si="56"/>
        <v>1660</v>
      </c>
      <c r="BX126" s="169">
        <f t="shared" si="56"/>
        <v>1710</v>
      </c>
      <c r="BY126" s="169">
        <f t="shared" si="56"/>
        <v>1399</v>
      </c>
      <c r="BZ126" s="169">
        <f t="shared" si="56"/>
        <v>1975</v>
      </c>
      <c r="CA126" s="171">
        <f t="shared" si="28"/>
        <v>18665</v>
      </c>
      <c r="CB126" s="169">
        <f t="shared" si="56"/>
        <v>1741</v>
      </c>
      <c r="CC126" s="169">
        <f t="shared" si="56"/>
        <v>1527</v>
      </c>
      <c r="CD126" s="169">
        <f t="shared" si="56"/>
        <v>1817</v>
      </c>
      <c r="CE126" s="169">
        <f t="shared" si="56"/>
        <v>1883</v>
      </c>
      <c r="CF126" s="169">
        <f t="shared" si="56"/>
        <v>1685</v>
      </c>
      <c r="CG126" s="169">
        <f t="shared" ref="CG126:CH126" si="57">SUM(CG127:CG156)</f>
        <v>1864</v>
      </c>
      <c r="CH126" s="169">
        <f t="shared" si="57"/>
        <v>2134</v>
      </c>
      <c r="CI126" s="169">
        <f t="shared" si="56"/>
        <v>2080</v>
      </c>
      <c r="CJ126" s="169">
        <f t="shared" si="56"/>
        <v>2144</v>
      </c>
      <c r="CK126" s="169">
        <f t="shared" si="56"/>
        <v>2271</v>
      </c>
      <c r="CL126" s="169">
        <f t="shared" si="56"/>
        <v>2080</v>
      </c>
      <c r="CM126" s="421">
        <f t="shared" ref="CM126:CN126" si="58">SUM(CM127:CM156)</f>
        <v>2347</v>
      </c>
      <c r="CN126" s="421">
        <f t="shared" si="58"/>
        <v>2023</v>
      </c>
      <c r="CO126" s="581">
        <f t="shared" si="52"/>
        <v>1441</v>
      </c>
      <c r="CP126" s="372">
        <f t="shared" si="53"/>
        <v>1741</v>
      </c>
      <c r="CQ126" s="373">
        <f t="shared" si="51"/>
        <v>2023</v>
      </c>
      <c r="CR126" s="176">
        <f t="shared" si="48"/>
        <v>16.197587593337161</v>
      </c>
      <c r="CS126" s="233"/>
      <c r="CT126" s="233"/>
      <c r="CU126" s="233"/>
      <c r="CV126" s="233"/>
      <c r="CW126" s="233"/>
      <c r="CX126" s="233"/>
      <c r="CY126" s="233"/>
      <c r="CZ126" s="233"/>
      <c r="DA126" s="233"/>
      <c r="DB126" s="233"/>
      <c r="DC126" s="233"/>
      <c r="DD126" s="233"/>
      <c r="DE126" s="233"/>
      <c r="DF126" s="233"/>
      <c r="DG126" s="233"/>
      <c r="DH126" s="233"/>
      <c r="DI126" s="233"/>
      <c r="DJ126" s="233"/>
      <c r="DK126" s="233"/>
      <c r="DL126" s="233"/>
      <c r="DM126" s="233"/>
      <c r="DN126" s="233"/>
      <c r="DO126" s="233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  <c r="IW126" s="10"/>
      <c r="IX126" s="10"/>
      <c r="IY126" s="10"/>
      <c r="IZ126" s="10"/>
      <c r="JA126" s="10"/>
      <c r="JB126" s="10"/>
      <c r="JC126" s="10"/>
      <c r="JD126" s="10"/>
      <c r="JE126" s="10"/>
      <c r="JF126" s="10"/>
      <c r="JG126" s="10"/>
      <c r="JH126" s="10"/>
      <c r="JI126" s="10"/>
      <c r="JJ126" s="10"/>
      <c r="JK126" s="10"/>
      <c r="JL126" s="10"/>
      <c r="JM126" s="10"/>
      <c r="JN126" s="10"/>
      <c r="JO126" s="10"/>
      <c r="JP126" s="10"/>
      <c r="JQ126" s="10"/>
      <c r="JR126" s="10"/>
      <c r="JS126" s="10"/>
      <c r="JT126" s="10"/>
      <c r="JU126" s="10"/>
      <c r="JV126" s="10"/>
      <c r="JW126" s="10"/>
      <c r="JX126" s="10"/>
      <c r="JY126" s="10"/>
      <c r="JZ126" s="10"/>
      <c r="KA126" s="10"/>
      <c r="KB126" s="10"/>
      <c r="KC126" s="10"/>
      <c r="KD126" s="10"/>
      <c r="KE126" s="10"/>
      <c r="KF126" s="10"/>
      <c r="KG126" s="10"/>
      <c r="KH126" s="10"/>
      <c r="KI126" s="10"/>
      <c r="KJ126" s="10"/>
      <c r="KK126" s="10"/>
      <c r="KL126" s="10"/>
      <c r="KM126" s="10"/>
      <c r="KN126" s="10"/>
      <c r="KO126" s="10"/>
      <c r="KP126" s="10"/>
      <c r="KQ126" s="10"/>
      <c r="KR126" s="10"/>
      <c r="KS126" s="10"/>
      <c r="KT126" s="10"/>
      <c r="KU126" s="10"/>
      <c r="KV126" s="10"/>
      <c r="KW126" s="10"/>
      <c r="KX126" s="10"/>
      <c r="KY126" s="10"/>
      <c r="KZ126" s="10"/>
      <c r="LA126" s="10"/>
      <c r="LB126" s="10"/>
      <c r="LC126" s="10"/>
      <c r="LD126" s="10"/>
      <c r="LE126" s="10"/>
      <c r="LF126" s="10"/>
      <c r="LG126" s="10"/>
      <c r="LH126" s="10"/>
      <c r="LI126" s="10"/>
      <c r="LJ126" s="10"/>
      <c r="LK126" s="10"/>
      <c r="LL126" s="10"/>
      <c r="LM126" s="10"/>
      <c r="LN126" s="10"/>
      <c r="LO126" s="10"/>
      <c r="LP126" s="10"/>
      <c r="LQ126" s="10"/>
      <c r="LR126" s="10"/>
      <c r="LS126" s="10"/>
      <c r="LT126" s="10"/>
      <c r="LU126" s="10"/>
      <c r="LV126" s="10"/>
      <c r="LW126" s="10"/>
      <c r="LX126" s="10"/>
      <c r="LY126" s="10"/>
      <c r="LZ126" s="10"/>
      <c r="MA126" s="10"/>
      <c r="MB126" s="10"/>
      <c r="MC126" s="10"/>
      <c r="MD126" s="10"/>
      <c r="ME126" s="10"/>
      <c r="MF126" s="10"/>
      <c r="MG126" s="10"/>
      <c r="MH126" s="10"/>
      <c r="MI126" s="10"/>
      <c r="MJ126" s="10"/>
      <c r="MK126" s="10"/>
      <c r="ML126" s="10"/>
      <c r="MM126" s="10"/>
      <c r="MN126" s="10"/>
      <c r="MO126" s="10"/>
      <c r="MP126" s="10"/>
      <c r="MQ126" s="10"/>
      <c r="MR126" s="10"/>
      <c r="MS126" s="10"/>
      <c r="MT126" s="10"/>
      <c r="MU126" s="10"/>
      <c r="MV126" s="10"/>
      <c r="MW126" s="10"/>
      <c r="MX126" s="10"/>
      <c r="MY126" s="10"/>
      <c r="MZ126" s="10"/>
      <c r="NA126" s="10"/>
      <c r="NB126" s="10"/>
      <c r="NC126" s="10"/>
      <c r="ND126" s="10"/>
      <c r="NE126" s="10"/>
      <c r="NF126" s="10"/>
      <c r="NG126" s="10"/>
      <c r="NH126" s="10"/>
      <c r="NI126" s="10"/>
      <c r="NJ126" s="10"/>
      <c r="NK126" s="10"/>
      <c r="NL126" s="10"/>
      <c r="NM126" s="10"/>
      <c r="NN126" s="10"/>
      <c r="NO126" s="10"/>
      <c r="NP126" s="10"/>
      <c r="NQ126" s="10"/>
      <c r="NR126" s="10"/>
      <c r="NS126" s="10"/>
      <c r="NT126" s="10"/>
      <c r="NU126" s="10"/>
      <c r="NV126" s="10"/>
      <c r="NW126" s="10"/>
      <c r="NX126" s="10"/>
      <c r="NY126" s="10"/>
      <c r="NZ126" s="10"/>
      <c r="OA126" s="10"/>
      <c r="OB126" s="10"/>
      <c r="OC126" s="10"/>
      <c r="OD126" s="10"/>
      <c r="OE126" s="10"/>
      <c r="OF126" s="10"/>
      <c r="OG126" s="10"/>
      <c r="OH126" s="10"/>
      <c r="OI126" s="10"/>
      <c r="OJ126" s="10"/>
      <c r="OK126" s="10"/>
      <c r="OL126" s="10"/>
      <c r="OM126" s="10"/>
      <c r="ON126" s="10"/>
      <c r="OO126" s="10"/>
      <c r="OP126" s="10"/>
      <c r="OQ126" s="10"/>
      <c r="OR126" s="10"/>
      <c r="OS126" s="10"/>
      <c r="OT126" s="10"/>
      <c r="OU126" s="10"/>
      <c r="OV126" s="10"/>
      <c r="OW126" s="10"/>
      <c r="OX126" s="10"/>
      <c r="OY126" s="10"/>
      <c r="OZ126" s="10"/>
      <c r="PA126" s="10"/>
      <c r="PB126" s="10"/>
      <c r="PC126" s="10"/>
      <c r="PD126" s="10"/>
      <c r="PE126" s="10"/>
      <c r="PF126" s="10"/>
      <c r="PG126" s="10"/>
      <c r="PH126" s="10"/>
      <c r="PI126" s="10"/>
      <c r="PJ126" s="10"/>
      <c r="PK126" s="10"/>
      <c r="PL126" s="10"/>
      <c r="PM126" s="10"/>
      <c r="PN126" s="10"/>
      <c r="PO126" s="10"/>
      <c r="PP126" s="10"/>
      <c r="PQ126" s="10"/>
      <c r="PR126" s="10"/>
      <c r="PS126" s="10"/>
      <c r="PT126" s="10"/>
      <c r="PU126" s="10"/>
      <c r="PV126" s="10"/>
      <c r="PW126" s="10"/>
      <c r="PX126" s="10"/>
      <c r="PY126" s="10"/>
      <c r="PZ126" s="10"/>
      <c r="QA126" s="10"/>
      <c r="QB126" s="10"/>
      <c r="QC126" s="10"/>
      <c r="QD126" s="10"/>
      <c r="QE126" s="10"/>
      <c r="QF126" s="10"/>
      <c r="QG126" s="10"/>
      <c r="QH126" s="10"/>
      <c r="QI126" s="10"/>
      <c r="QJ126" s="10"/>
      <c r="QK126" s="10"/>
      <c r="QL126" s="10"/>
      <c r="QM126" s="10"/>
      <c r="QN126" s="10"/>
      <c r="QO126" s="10"/>
      <c r="QP126" s="10"/>
      <c r="QQ126" s="10"/>
      <c r="QR126" s="10"/>
      <c r="QS126" s="10"/>
      <c r="QT126" s="10"/>
      <c r="QU126" s="10"/>
      <c r="QV126" s="10"/>
      <c r="QW126" s="10"/>
      <c r="QX126" s="10"/>
      <c r="QY126" s="10"/>
      <c r="QZ126" s="10"/>
      <c r="RA126" s="10"/>
      <c r="RB126" s="10"/>
      <c r="RC126" s="10"/>
      <c r="RD126" s="10"/>
      <c r="RE126" s="10"/>
      <c r="RF126" s="10"/>
      <c r="RG126" s="10"/>
      <c r="RH126" s="10"/>
      <c r="RI126" s="10"/>
      <c r="RJ126" s="10"/>
      <c r="RK126" s="10"/>
      <c r="RL126" s="10"/>
      <c r="RM126" s="10"/>
      <c r="RN126" s="10"/>
      <c r="RO126" s="10"/>
      <c r="RP126" s="10"/>
      <c r="RQ126" s="10"/>
      <c r="RR126" s="10"/>
      <c r="RS126" s="10"/>
      <c r="RT126" s="10"/>
      <c r="RU126" s="10"/>
      <c r="RV126" s="10"/>
      <c r="RW126" s="10"/>
      <c r="RX126" s="10"/>
      <c r="RY126" s="10"/>
      <c r="RZ126" s="10"/>
      <c r="SA126" s="10"/>
      <c r="SB126" s="10"/>
      <c r="SC126" s="10"/>
      <c r="SD126" s="10"/>
      <c r="SE126" s="10"/>
      <c r="SF126" s="10"/>
      <c r="SG126" s="10"/>
      <c r="SH126" s="10"/>
      <c r="SI126" s="10"/>
      <c r="SJ126" s="10"/>
      <c r="SK126" s="10"/>
      <c r="SL126" s="10"/>
      <c r="SM126" s="10"/>
      <c r="SN126" s="10"/>
      <c r="SO126" s="10"/>
      <c r="SP126" s="10"/>
      <c r="SQ126" s="10"/>
      <c r="SR126" s="10"/>
      <c r="SS126" s="10"/>
      <c r="ST126" s="10"/>
      <c r="SU126" s="10"/>
      <c r="SV126" s="10"/>
      <c r="SW126" s="10"/>
      <c r="SX126" s="10"/>
      <c r="SY126" s="10"/>
      <c r="SZ126" s="10"/>
      <c r="TA126" s="10"/>
      <c r="TB126" s="10"/>
      <c r="TC126" s="10"/>
      <c r="TD126" s="10"/>
      <c r="TE126" s="10"/>
      <c r="TF126" s="10"/>
      <c r="TG126" s="10"/>
      <c r="TH126" s="10"/>
      <c r="TI126" s="10"/>
      <c r="TJ126" s="10"/>
      <c r="TK126" s="10"/>
      <c r="TL126" s="10"/>
      <c r="TM126" s="10"/>
      <c r="TN126" s="10"/>
      <c r="TO126" s="10"/>
      <c r="TP126" s="10"/>
      <c r="TQ126" s="10"/>
      <c r="TR126" s="10"/>
      <c r="TS126" s="10"/>
      <c r="TT126" s="10"/>
      <c r="TU126" s="10"/>
      <c r="TV126" s="10"/>
      <c r="TW126" s="10"/>
      <c r="TX126" s="10"/>
      <c r="TY126" s="10"/>
      <c r="TZ126" s="10"/>
      <c r="UA126" s="10"/>
      <c r="UB126" s="10"/>
      <c r="UC126" s="10"/>
      <c r="UD126" s="10"/>
      <c r="UE126" s="10"/>
      <c r="UF126" s="10"/>
      <c r="UG126" s="10"/>
      <c r="UH126" s="10"/>
      <c r="UI126" s="10"/>
      <c r="UJ126" s="10"/>
      <c r="UK126" s="10"/>
      <c r="UL126" s="10"/>
      <c r="UM126" s="10"/>
      <c r="UN126" s="10"/>
      <c r="UO126" s="10"/>
      <c r="UP126" s="10"/>
      <c r="UQ126" s="10"/>
      <c r="UR126" s="10"/>
      <c r="US126" s="10"/>
      <c r="UT126" s="10"/>
      <c r="UU126" s="10"/>
      <c r="UV126" s="10"/>
      <c r="UW126" s="10"/>
      <c r="UX126" s="10"/>
      <c r="UY126" s="10"/>
      <c r="UZ126" s="10"/>
      <c r="VA126" s="10"/>
      <c r="VB126" s="10"/>
      <c r="VC126" s="10"/>
      <c r="VD126" s="10"/>
      <c r="VE126" s="10"/>
      <c r="VF126" s="10"/>
      <c r="VG126" s="10"/>
      <c r="VH126" s="10"/>
      <c r="VI126" s="10"/>
      <c r="VJ126" s="10"/>
      <c r="VK126" s="10"/>
      <c r="VL126" s="10"/>
      <c r="VM126" s="10"/>
      <c r="VN126" s="10"/>
      <c r="VO126" s="10"/>
      <c r="VP126" s="10"/>
      <c r="VQ126" s="10"/>
      <c r="VR126" s="10"/>
      <c r="VS126" s="10"/>
      <c r="VT126" s="10"/>
      <c r="VU126" s="10"/>
      <c r="VV126" s="10"/>
      <c r="VW126" s="10"/>
      <c r="VX126" s="10"/>
      <c r="VY126" s="10"/>
      <c r="VZ126" s="10"/>
      <c r="WA126" s="10"/>
      <c r="WB126" s="10"/>
      <c r="WC126" s="10"/>
      <c r="WD126" s="10"/>
      <c r="WE126" s="10"/>
      <c r="WF126" s="10"/>
      <c r="WG126" s="10"/>
      <c r="WH126" s="10"/>
      <c r="WI126" s="10"/>
      <c r="WJ126" s="10"/>
      <c r="WK126" s="10"/>
      <c r="WL126" s="10"/>
      <c r="WM126" s="10"/>
      <c r="WN126" s="10"/>
      <c r="WO126" s="10"/>
      <c r="WP126" s="10"/>
      <c r="WQ126" s="10"/>
      <c r="WR126" s="10"/>
      <c r="WS126" s="10"/>
      <c r="WT126" s="10"/>
      <c r="WU126" s="10"/>
      <c r="WV126" s="10"/>
      <c r="WW126" s="10"/>
      <c r="WX126" s="10"/>
      <c r="WY126" s="10"/>
      <c r="WZ126" s="10"/>
      <c r="XA126" s="10"/>
      <c r="XB126" s="10"/>
      <c r="XC126" s="10"/>
      <c r="XD126" s="10"/>
      <c r="XE126" s="10"/>
      <c r="XF126" s="10"/>
      <c r="XG126" s="10"/>
      <c r="XH126" s="10"/>
      <c r="XI126" s="10"/>
      <c r="XJ126" s="10"/>
      <c r="XK126" s="10"/>
      <c r="XL126" s="10"/>
      <c r="XM126" s="10"/>
      <c r="XN126" s="10"/>
      <c r="XO126" s="10"/>
      <c r="XP126" s="10"/>
      <c r="XQ126" s="10"/>
      <c r="XR126" s="10"/>
      <c r="XS126" s="10"/>
      <c r="XT126" s="10"/>
      <c r="XU126" s="10"/>
      <c r="XV126" s="10"/>
      <c r="XW126" s="10"/>
      <c r="XX126" s="10"/>
      <c r="XY126" s="10"/>
      <c r="XZ126" s="10"/>
      <c r="YA126" s="10"/>
      <c r="YB126" s="10"/>
      <c r="YC126" s="10"/>
      <c r="YD126" s="10"/>
      <c r="YE126" s="10"/>
      <c r="YF126" s="10"/>
      <c r="YG126" s="10"/>
      <c r="YH126" s="10"/>
      <c r="YI126" s="10"/>
      <c r="YJ126" s="10"/>
      <c r="YK126" s="10"/>
      <c r="YL126" s="10"/>
      <c r="YM126" s="10"/>
      <c r="YN126" s="10"/>
      <c r="YO126" s="10"/>
      <c r="YP126" s="10"/>
      <c r="YQ126" s="10"/>
      <c r="YR126" s="10"/>
      <c r="YS126" s="10"/>
      <c r="YT126" s="10"/>
      <c r="YU126" s="10"/>
      <c r="YV126" s="10"/>
      <c r="YW126" s="10"/>
      <c r="YX126" s="10"/>
      <c r="YY126" s="10"/>
      <c r="YZ126" s="10"/>
      <c r="ZA126" s="10"/>
      <c r="ZB126" s="10"/>
      <c r="ZC126" s="10"/>
      <c r="ZD126" s="10"/>
      <c r="ZE126" s="10"/>
      <c r="ZF126" s="10"/>
      <c r="ZG126" s="10"/>
      <c r="ZH126" s="10"/>
      <c r="ZI126" s="10"/>
      <c r="ZJ126" s="10"/>
      <c r="ZK126" s="10"/>
      <c r="ZL126" s="10"/>
      <c r="ZM126" s="10"/>
      <c r="ZN126" s="10"/>
      <c r="ZO126" s="10"/>
      <c r="ZP126" s="10"/>
      <c r="ZQ126" s="10"/>
      <c r="ZR126" s="10"/>
      <c r="ZS126" s="10"/>
      <c r="ZT126" s="10"/>
      <c r="ZU126" s="10"/>
      <c r="ZV126" s="10"/>
      <c r="ZW126" s="10"/>
      <c r="ZX126" s="10"/>
      <c r="ZY126" s="10"/>
      <c r="ZZ126" s="10"/>
      <c r="AAA126" s="10"/>
      <c r="AAB126" s="10"/>
      <c r="AAC126" s="10"/>
      <c r="AAD126" s="10"/>
      <c r="AAE126" s="10"/>
      <c r="AAF126" s="10"/>
      <c r="AAG126" s="10"/>
      <c r="AAH126" s="10"/>
      <c r="AAI126" s="10"/>
      <c r="AAJ126" s="10"/>
      <c r="AAK126" s="10"/>
      <c r="AAL126" s="10"/>
      <c r="AAM126" s="10"/>
      <c r="AAN126" s="10"/>
      <c r="AAO126" s="10"/>
      <c r="AAP126" s="10"/>
      <c r="AAQ126" s="10"/>
      <c r="AAR126" s="10"/>
      <c r="AAS126" s="10"/>
      <c r="AAT126" s="10"/>
      <c r="AAU126" s="10"/>
      <c r="AAV126" s="10"/>
      <c r="AAW126" s="10"/>
      <c r="AAX126" s="10"/>
      <c r="AAY126" s="10"/>
      <c r="AAZ126" s="10"/>
      <c r="ABA126" s="10"/>
      <c r="ABB126" s="10"/>
      <c r="ABC126" s="10"/>
      <c r="ABD126" s="10"/>
      <c r="ABE126" s="10"/>
      <c r="ABF126" s="10"/>
      <c r="ABG126" s="10"/>
      <c r="ABH126" s="10"/>
      <c r="ABI126" s="10"/>
      <c r="ABJ126" s="10"/>
      <c r="ABK126" s="10"/>
      <c r="ABL126" s="10"/>
      <c r="ABM126" s="10"/>
      <c r="ABN126" s="10"/>
      <c r="ABO126" s="10"/>
      <c r="ABP126" s="10"/>
      <c r="ABQ126" s="10"/>
      <c r="ABR126" s="10"/>
      <c r="ABS126" s="10"/>
      <c r="ABT126" s="10"/>
      <c r="ABU126" s="10"/>
      <c r="ABV126" s="10"/>
      <c r="ABW126" s="10"/>
      <c r="ABX126" s="10"/>
      <c r="ABY126" s="10"/>
      <c r="ABZ126" s="10"/>
      <c r="ACA126" s="10"/>
      <c r="ACB126" s="10"/>
      <c r="ACC126" s="10"/>
      <c r="ACD126" s="10"/>
      <c r="ACE126" s="10"/>
      <c r="ACF126" s="10"/>
      <c r="ACG126" s="10"/>
      <c r="ACH126" s="10"/>
      <c r="ACI126" s="10"/>
      <c r="ACJ126" s="10"/>
      <c r="ACK126" s="10"/>
      <c r="ACL126" s="10"/>
      <c r="ACM126" s="10"/>
      <c r="ACN126" s="10"/>
      <c r="ACO126" s="10"/>
      <c r="ACP126" s="10"/>
      <c r="ACQ126" s="10"/>
      <c r="ACR126" s="10"/>
      <c r="ACS126" s="10"/>
      <c r="ACT126" s="10"/>
      <c r="ACU126" s="10"/>
      <c r="ACV126" s="10"/>
      <c r="ACW126" s="10"/>
      <c r="ACX126" s="10"/>
      <c r="ACY126" s="10"/>
      <c r="ACZ126" s="10"/>
      <c r="ADA126" s="10"/>
      <c r="ADB126" s="10"/>
      <c r="ADC126" s="10"/>
      <c r="ADD126" s="10"/>
      <c r="ADE126" s="10"/>
      <c r="ADF126" s="10"/>
      <c r="ADG126" s="10"/>
      <c r="ADH126" s="10"/>
      <c r="ADI126" s="10"/>
      <c r="ADJ126" s="10"/>
      <c r="ADK126" s="10"/>
      <c r="ADL126" s="10"/>
      <c r="ADM126" s="10"/>
      <c r="ADN126" s="10"/>
      <c r="ADO126" s="10"/>
      <c r="ADP126" s="10"/>
      <c r="ADQ126" s="10"/>
      <c r="ADR126" s="10"/>
      <c r="ADS126" s="10"/>
      <c r="ADT126" s="10"/>
      <c r="ADU126" s="10"/>
      <c r="ADV126" s="10"/>
      <c r="ADW126" s="10"/>
      <c r="ADX126" s="10"/>
      <c r="ADY126" s="10"/>
      <c r="ADZ126" s="10"/>
      <c r="AEA126" s="10"/>
      <c r="AEB126" s="10"/>
      <c r="AEC126" s="10"/>
      <c r="AED126" s="10"/>
      <c r="AEE126" s="10"/>
      <c r="AEF126" s="10"/>
      <c r="AEG126" s="10"/>
      <c r="AEH126" s="10"/>
      <c r="AEI126" s="10"/>
      <c r="AEJ126" s="10"/>
      <c r="AEK126" s="10"/>
      <c r="AEL126" s="10"/>
      <c r="AEM126" s="10"/>
      <c r="AEN126" s="10"/>
      <c r="AEO126" s="10"/>
      <c r="AEP126" s="10"/>
      <c r="AEQ126" s="10"/>
      <c r="AER126" s="10"/>
      <c r="AES126" s="10"/>
      <c r="AET126" s="10"/>
      <c r="AEU126" s="10"/>
      <c r="AEV126" s="10"/>
      <c r="AEW126" s="10"/>
      <c r="AEX126" s="10"/>
      <c r="AEY126" s="10"/>
      <c r="AEZ126" s="10"/>
      <c r="AFA126" s="10"/>
      <c r="AFB126" s="10"/>
      <c r="AFC126" s="10"/>
      <c r="AFD126" s="10"/>
      <c r="AFE126" s="10"/>
      <c r="AFF126" s="10"/>
      <c r="AFG126" s="10"/>
      <c r="AFH126" s="10"/>
      <c r="AFI126" s="10"/>
      <c r="AFJ126" s="10"/>
      <c r="AFK126" s="10"/>
      <c r="AFL126" s="10"/>
      <c r="AFM126" s="10"/>
      <c r="AFN126" s="10"/>
      <c r="AFO126" s="10"/>
      <c r="AFP126" s="10"/>
      <c r="AFQ126" s="10"/>
      <c r="AFR126" s="10"/>
      <c r="AFS126" s="10"/>
      <c r="AFT126" s="10"/>
      <c r="AFU126" s="10"/>
      <c r="AFV126" s="10"/>
      <c r="AFW126" s="10"/>
      <c r="AFX126" s="10"/>
      <c r="AFY126" s="10"/>
      <c r="AFZ126" s="10"/>
      <c r="AGA126" s="10"/>
      <c r="AGB126" s="10"/>
      <c r="AGC126" s="10"/>
      <c r="AGD126" s="10"/>
      <c r="AGE126" s="10"/>
      <c r="AGF126" s="10"/>
      <c r="AGG126" s="10"/>
      <c r="AGH126" s="10"/>
      <c r="AGI126" s="10"/>
      <c r="AGJ126" s="10"/>
      <c r="AGK126" s="10"/>
      <c r="AGL126" s="10"/>
      <c r="AGM126" s="10"/>
      <c r="AGN126" s="10"/>
      <c r="AGO126" s="10"/>
      <c r="AGP126" s="10"/>
      <c r="AGQ126" s="10"/>
      <c r="AGR126" s="10"/>
      <c r="AGS126" s="10"/>
      <c r="AGT126" s="10"/>
      <c r="AGU126" s="10"/>
      <c r="AGV126" s="10"/>
      <c r="AGW126" s="10"/>
      <c r="AGX126" s="10"/>
      <c r="AGY126" s="10"/>
      <c r="AGZ126" s="10"/>
      <c r="AHA126" s="10"/>
      <c r="AHB126" s="10"/>
      <c r="AHC126" s="10"/>
      <c r="AHD126" s="10"/>
      <c r="AHE126" s="10"/>
      <c r="AHF126" s="10"/>
      <c r="AHG126" s="10"/>
      <c r="AHH126" s="10"/>
      <c r="AHI126" s="10"/>
      <c r="AHJ126" s="10"/>
      <c r="AHK126" s="10"/>
      <c r="AHL126" s="10"/>
      <c r="AHM126" s="10"/>
      <c r="AHN126" s="10"/>
      <c r="AHO126" s="10"/>
      <c r="AHP126" s="10"/>
      <c r="AHQ126" s="10"/>
      <c r="AHR126" s="10"/>
      <c r="AHS126" s="10"/>
      <c r="AHT126" s="10"/>
      <c r="AHU126" s="10"/>
      <c r="AHV126" s="10"/>
      <c r="AHW126" s="10"/>
      <c r="AHX126" s="10"/>
      <c r="AHY126" s="10"/>
      <c r="AHZ126" s="10"/>
      <c r="AIA126" s="10"/>
      <c r="AIB126" s="10"/>
      <c r="AIC126" s="10"/>
      <c r="AID126" s="10"/>
      <c r="AIE126" s="10"/>
      <c r="AIF126" s="10"/>
      <c r="AIG126" s="10"/>
      <c r="AIH126" s="10"/>
      <c r="AII126" s="10"/>
      <c r="AIJ126" s="10"/>
      <c r="AIK126" s="10"/>
      <c r="AIL126" s="10"/>
      <c r="AIM126" s="10"/>
      <c r="AIN126" s="10"/>
      <c r="AIO126" s="10"/>
      <c r="AIP126" s="10"/>
      <c r="AIQ126" s="10"/>
      <c r="AIR126" s="10"/>
      <c r="AIS126" s="10"/>
      <c r="AIT126" s="10"/>
      <c r="AIU126" s="10"/>
      <c r="AIV126" s="10"/>
      <c r="AIW126" s="10"/>
      <c r="AIX126" s="10"/>
      <c r="AIY126" s="10"/>
      <c r="AIZ126" s="10"/>
      <c r="AJA126" s="10"/>
      <c r="AJB126" s="10"/>
      <c r="AJC126" s="10"/>
      <c r="AJD126" s="10"/>
      <c r="AJE126" s="10"/>
      <c r="AJF126" s="10"/>
      <c r="AJG126" s="10"/>
      <c r="AJH126" s="10"/>
      <c r="AJI126" s="10"/>
      <c r="AJJ126" s="10"/>
      <c r="AJK126" s="10"/>
      <c r="AJL126" s="10"/>
      <c r="AJM126" s="10"/>
      <c r="AJN126" s="10"/>
      <c r="AJO126" s="10"/>
      <c r="AJP126" s="10"/>
      <c r="AJQ126" s="10"/>
      <c r="AJR126" s="10"/>
      <c r="AJS126" s="10"/>
      <c r="AJT126" s="10"/>
      <c r="AJU126" s="10"/>
      <c r="AJV126" s="10"/>
      <c r="AJW126" s="10"/>
      <c r="AJX126" s="10"/>
      <c r="AJY126" s="10"/>
      <c r="AJZ126" s="10"/>
      <c r="AKA126" s="10"/>
      <c r="AKB126" s="10"/>
      <c r="AKC126" s="10"/>
      <c r="AKD126" s="10"/>
      <c r="AKE126" s="10"/>
      <c r="AKF126" s="10"/>
      <c r="AKG126" s="10"/>
      <c r="AKH126" s="10"/>
      <c r="AKI126" s="10"/>
      <c r="AKJ126" s="10"/>
      <c r="AKK126" s="10"/>
      <c r="AKL126" s="10"/>
      <c r="AKM126" s="10"/>
      <c r="AKN126" s="10"/>
      <c r="AKO126" s="10"/>
      <c r="AKP126" s="10"/>
      <c r="AKQ126" s="10"/>
      <c r="AKR126" s="10"/>
      <c r="AKS126" s="10"/>
      <c r="AKT126" s="10"/>
      <c r="AKU126" s="10"/>
      <c r="AKV126" s="10"/>
      <c r="AKW126" s="10"/>
      <c r="AKX126" s="10"/>
      <c r="AKY126" s="10"/>
      <c r="AKZ126" s="10"/>
      <c r="ALA126" s="10"/>
      <c r="ALB126" s="10"/>
      <c r="ALC126" s="10"/>
      <c r="ALD126" s="10"/>
      <c r="ALE126" s="10"/>
      <c r="ALF126" s="10"/>
      <c r="ALG126" s="10"/>
      <c r="ALH126" s="10"/>
      <c r="ALI126" s="10"/>
      <c r="ALJ126" s="10"/>
      <c r="ALK126" s="10"/>
      <c r="ALL126" s="10"/>
      <c r="ALM126" s="10"/>
      <c r="ALN126" s="10"/>
      <c r="ALO126" s="10"/>
      <c r="ALP126" s="10"/>
      <c r="ALQ126" s="10"/>
      <c r="ALR126" s="10"/>
      <c r="ALS126" s="10"/>
      <c r="ALT126" s="10"/>
      <c r="ALU126" s="10"/>
      <c r="ALV126" s="10"/>
      <c r="ALW126" s="10"/>
      <c r="ALX126" s="10"/>
      <c r="ALY126" s="10"/>
      <c r="ALZ126" s="10"/>
      <c r="AMA126" s="10"/>
      <c r="AMB126" s="10"/>
      <c r="AMC126" s="10"/>
      <c r="AMD126" s="10"/>
      <c r="AME126" s="10"/>
      <c r="AMF126" s="10"/>
      <c r="AMG126" s="10"/>
      <c r="AMH126" s="10"/>
      <c r="AMI126" s="10"/>
      <c r="AMJ126" s="10"/>
      <c r="AMK126" s="10"/>
      <c r="AML126" s="10"/>
      <c r="AMM126" s="10"/>
      <c r="AMN126" s="10"/>
      <c r="AMO126" s="10"/>
      <c r="AMP126" s="10"/>
      <c r="AMQ126" s="10"/>
      <c r="AMR126" s="10"/>
      <c r="AMS126" s="10"/>
      <c r="AMT126" s="10"/>
      <c r="AMU126" s="10"/>
      <c r="AMV126" s="10"/>
      <c r="AMW126" s="10"/>
      <c r="AMX126" s="10"/>
      <c r="AMY126" s="10"/>
      <c r="AMZ126" s="10"/>
      <c r="ANA126" s="10"/>
      <c r="ANB126" s="10"/>
      <c r="ANC126" s="10"/>
      <c r="AND126" s="10"/>
      <c r="ANE126" s="10"/>
      <c r="ANF126" s="10"/>
      <c r="ANG126" s="10"/>
      <c r="ANH126" s="10"/>
      <c r="ANI126" s="10"/>
      <c r="ANJ126" s="10"/>
      <c r="ANK126" s="10"/>
      <c r="ANL126" s="10"/>
      <c r="ANM126" s="10"/>
      <c r="ANN126" s="10"/>
      <c r="ANO126" s="10"/>
      <c r="ANP126" s="10"/>
      <c r="ANQ126" s="10"/>
      <c r="ANR126" s="10"/>
      <c r="ANS126" s="10"/>
      <c r="ANT126" s="10"/>
      <c r="ANU126" s="10"/>
      <c r="ANV126" s="10"/>
      <c r="ANW126" s="10"/>
      <c r="ANX126" s="10"/>
      <c r="ANY126" s="10"/>
      <c r="ANZ126" s="10"/>
      <c r="AOA126" s="10"/>
      <c r="AOB126" s="10"/>
      <c r="AOC126" s="10"/>
      <c r="AOD126" s="10"/>
      <c r="AOE126" s="10"/>
      <c r="AOF126" s="10"/>
      <c r="AOG126" s="10"/>
      <c r="AOH126" s="10"/>
      <c r="AOI126" s="10"/>
      <c r="AOJ126" s="10"/>
      <c r="AOK126" s="10"/>
      <c r="AOL126" s="10"/>
      <c r="AOM126" s="10"/>
      <c r="AON126" s="10"/>
      <c r="AOO126" s="10"/>
      <c r="AOP126" s="10"/>
      <c r="AOQ126" s="10"/>
      <c r="AOR126" s="10"/>
      <c r="AOS126" s="10"/>
      <c r="AOT126" s="10"/>
      <c r="AOU126" s="10"/>
      <c r="AOV126" s="10"/>
      <c r="AOW126" s="10"/>
      <c r="AOX126" s="10"/>
      <c r="AOY126" s="10"/>
      <c r="AOZ126" s="10"/>
      <c r="APA126" s="10"/>
      <c r="APB126" s="10"/>
      <c r="APC126" s="10"/>
      <c r="APD126" s="10"/>
      <c r="APE126" s="10"/>
      <c r="APF126" s="10"/>
      <c r="APG126" s="10"/>
      <c r="APH126" s="10"/>
      <c r="API126" s="10"/>
      <c r="APJ126" s="10"/>
      <c r="APK126" s="10"/>
      <c r="APL126" s="10"/>
      <c r="APM126" s="10"/>
      <c r="APN126" s="10"/>
      <c r="APO126" s="10"/>
      <c r="APP126" s="10"/>
      <c r="APQ126" s="10"/>
      <c r="APR126" s="10"/>
      <c r="APS126" s="10"/>
      <c r="APT126" s="10"/>
      <c r="APU126" s="10"/>
      <c r="APV126" s="10"/>
      <c r="APW126" s="10"/>
      <c r="APX126" s="10"/>
      <c r="APY126" s="10"/>
      <c r="APZ126" s="10"/>
      <c r="AQA126" s="10"/>
      <c r="AQB126" s="10"/>
      <c r="AQC126" s="10"/>
      <c r="AQD126" s="10"/>
      <c r="AQE126" s="10"/>
      <c r="AQF126" s="10"/>
      <c r="AQG126" s="10"/>
      <c r="AQH126" s="10"/>
      <c r="AQI126" s="10"/>
      <c r="AQJ126" s="10"/>
      <c r="AQK126" s="10"/>
      <c r="AQL126" s="10"/>
      <c r="AQM126" s="10"/>
      <c r="AQN126" s="10"/>
      <c r="AQO126" s="10"/>
      <c r="AQP126" s="10"/>
      <c r="AQQ126" s="10"/>
      <c r="AQR126" s="10"/>
      <c r="AQS126" s="10"/>
      <c r="AQT126" s="10"/>
      <c r="AQU126" s="10"/>
      <c r="AQV126" s="10"/>
      <c r="AQW126" s="10"/>
      <c r="AQX126" s="10"/>
      <c r="AQY126" s="10"/>
      <c r="AQZ126" s="10"/>
      <c r="ARA126" s="10"/>
      <c r="ARB126" s="10"/>
      <c r="ARC126" s="10"/>
      <c r="ARD126" s="10"/>
      <c r="ARE126" s="10"/>
      <c r="ARF126" s="10"/>
      <c r="ARG126" s="10"/>
      <c r="ARH126" s="10"/>
      <c r="ARI126" s="10"/>
      <c r="ARJ126" s="10"/>
      <c r="ARK126" s="10"/>
      <c r="ARL126" s="10"/>
      <c r="ARM126" s="10"/>
      <c r="ARN126" s="10"/>
      <c r="ARO126" s="10"/>
      <c r="ARP126" s="10"/>
      <c r="ARQ126" s="10"/>
      <c r="ARR126" s="10"/>
      <c r="ARS126" s="10"/>
      <c r="ART126" s="10"/>
      <c r="ARU126" s="10"/>
      <c r="ARV126" s="10"/>
      <c r="ARW126" s="10"/>
      <c r="ARX126" s="10"/>
      <c r="ARY126" s="10"/>
      <c r="ARZ126" s="10"/>
      <c r="ASA126" s="10"/>
      <c r="ASB126" s="10"/>
      <c r="ASC126" s="10"/>
      <c r="ASD126" s="10"/>
      <c r="ASE126" s="10"/>
      <c r="ASF126" s="10"/>
      <c r="ASG126" s="10"/>
      <c r="ASH126" s="10"/>
      <c r="ASI126" s="10"/>
      <c r="ASJ126" s="10"/>
      <c r="ASK126" s="10"/>
      <c r="ASL126" s="10"/>
      <c r="ASM126" s="10"/>
      <c r="ASN126" s="10"/>
      <c r="ASO126" s="10"/>
      <c r="ASP126" s="10"/>
      <c r="ASQ126" s="10"/>
      <c r="ASR126" s="10"/>
      <c r="ASS126" s="10"/>
      <c r="AST126" s="10"/>
      <c r="ASU126" s="10"/>
      <c r="ASV126" s="10"/>
      <c r="ASW126" s="10"/>
      <c r="ASX126" s="10"/>
      <c r="ASY126" s="10"/>
      <c r="ASZ126" s="10"/>
      <c r="ATA126" s="10"/>
      <c r="ATB126" s="10"/>
      <c r="ATC126" s="10"/>
      <c r="ATD126" s="10"/>
      <c r="ATE126" s="10"/>
      <c r="ATF126" s="10"/>
      <c r="ATG126" s="10"/>
      <c r="ATH126" s="10"/>
      <c r="ATI126" s="10"/>
      <c r="ATJ126" s="10"/>
      <c r="ATK126" s="10"/>
      <c r="ATL126" s="10"/>
      <c r="ATM126" s="10"/>
      <c r="ATN126" s="10"/>
      <c r="ATO126" s="10"/>
      <c r="ATP126" s="10"/>
      <c r="ATQ126" s="10"/>
      <c r="ATR126" s="10"/>
      <c r="ATS126" s="10"/>
      <c r="ATT126" s="10"/>
      <c r="ATU126" s="10"/>
      <c r="ATV126" s="10"/>
      <c r="ATW126" s="10"/>
      <c r="ATX126" s="10"/>
      <c r="ATY126" s="10"/>
      <c r="ATZ126" s="10"/>
      <c r="AUA126" s="10"/>
      <c r="AUB126" s="10"/>
      <c r="AUC126" s="10"/>
      <c r="AUD126" s="10"/>
      <c r="AUE126" s="10"/>
      <c r="AUF126" s="10"/>
      <c r="AUG126" s="10"/>
      <c r="AUH126" s="10"/>
      <c r="AUI126" s="10"/>
      <c r="AUJ126" s="10"/>
      <c r="AUK126" s="10"/>
      <c r="AUL126" s="10"/>
      <c r="AUM126" s="10"/>
      <c r="AUN126" s="10"/>
      <c r="AUO126" s="10"/>
      <c r="AUP126" s="10"/>
      <c r="AUQ126" s="10"/>
      <c r="AUR126" s="10"/>
      <c r="AUS126" s="10"/>
      <c r="AUT126" s="10"/>
      <c r="AUU126" s="10"/>
      <c r="AUV126" s="10"/>
      <c r="AUW126" s="10"/>
      <c r="AUX126" s="10"/>
      <c r="AUY126" s="10"/>
      <c r="AUZ126" s="10"/>
      <c r="AVA126" s="10"/>
      <c r="AVB126" s="10"/>
      <c r="AVC126" s="10"/>
      <c r="AVD126" s="10"/>
      <c r="AVE126" s="10"/>
      <c r="AVF126" s="10"/>
      <c r="AVG126" s="10"/>
      <c r="AVH126" s="10"/>
      <c r="AVI126" s="10"/>
      <c r="AVJ126" s="10"/>
      <c r="AVK126" s="10"/>
      <c r="AVL126" s="10"/>
      <c r="AVM126" s="10"/>
      <c r="AVN126" s="10"/>
      <c r="AVO126" s="10"/>
      <c r="AVP126" s="10"/>
      <c r="AVQ126" s="10"/>
      <c r="AVR126" s="10"/>
      <c r="AVS126" s="10"/>
      <c r="AVT126" s="10"/>
      <c r="AVU126" s="10"/>
      <c r="AVV126" s="10"/>
      <c r="AVW126" s="10"/>
      <c r="AVX126" s="10"/>
      <c r="AVY126" s="10"/>
      <c r="AVZ126" s="10"/>
      <c r="AWA126" s="10"/>
      <c r="AWB126" s="10"/>
      <c r="AWC126" s="10"/>
      <c r="AWD126" s="10"/>
      <c r="AWE126" s="10"/>
      <c r="AWF126" s="10"/>
      <c r="AWG126" s="10"/>
      <c r="AWH126" s="10"/>
      <c r="AWI126" s="10"/>
      <c r="AWJ126" s="10"/>
      <c r="AWK126" s="10"/>
      <c r="AWL126" s="10"/>
      <c r="AWM126" s="10"/>
      <c r="AWN126" s="10"/>
      <c r="AWO126" s="10"/>
      <c r="AWP126" s="10"/>
      <c r="AWQ126" s="10"/>
      <c r="AWR126" s="10"/>
      <c r="AWS126" s="10"/>
      <c r="AWT126" s="10"/>
      <c r="AWU126" s="10"/>
      <c r="AWV126" s="10"/>
      <c r="AWW126" s="10"/>
      <c r="AWX126" s="10"/>
      <c r="AWY126" s="10"/>
      <c r="AWZ126" s="10"/>
      <c r="AXA126" s="10"/>
      <c r="AXB126" s="10"/>
      <c r="AXC126" s="10"/>
      <c r="AXD126" s="10"/>
      <c r="AXE126" s="10"/>
      <c r="AXF126" s="10"/>
      <c r="AXG126" s="10"/>
      <c r="AXH126" s="10"/>
      <c r="AXI126" s="10"/>
      <c r="AXJ126" s="10"/>
      <c r="AXK126" s="10"/>
      <c r="AXL126" s="10"/>
      <c r="AXM126" s="10"/>
      <c r="AXN126" s="10"/>
      <c r="AXO126" s="10"/>
      <c r="AXP126" s="10"/>
      <c r="AXQ126" s="10"/>
      <c r="AXR126" s="10"/>
      <c r="AXS126" s="10"/>
      <c r="AXT126" s="10"/>
      <c r="AXU126" s="10"/>
      <c r="AXV126" s="10"/>
      <c r="AXW126" s="10"/>
      <c r="AXX126" s="10"/>
      <c r="AXY126" s="10"/>
      <c r="AXZ126" s="10"/>
      <c r="AYA126" s="10"/>
      <c r="AYB126" s="10"/>
      <c r="AYC126" s="10"/>
      <c r="AYD126" s="10"/>
      <c r="AYE126" s="10"/>
      <c r="AYF126" s="10"/>
      <c r="AYG126" s="10"/>
      <c r="AYH126" s="10"/>
      <c r="AYI126" s="10"/>
      <c r="AYJ126" s="10"/>
      <c r="AYK126" s="10"/>
      <c r="AYL126" s="10"/>
      <c r="AYM126" s="10"/>
      <c r="AYN126" s="10"/>
      <c r="AYO126" s="10"/>
      <c r="AYP126" s="10"/>
      <c r="AYQ126" s="10"/>
      <c r="AYR126" s="10"/>
      <c r="AYS126" s="10"/>
      <c r="AYT126" s="10"/>
      <c r="AYU126" s="10"/>
      <c r="AYV126" s="10"/>
      <c r="AYW126" s="10"/>
      <c r="AYX126" s="10"/>
      <c r="AYY126" s="10"/>
      <c r="AYZ126" s="10"/>
      <c r="AZA126" s="10"/>
      <c r="AZB126" s="10"/>
      <c r="AZC126" s="10"/>
      <c r="AZD126" s="10"/>
      <c r="AZE126" s="10"/>
      <c r="AZF126" s="10"/>
      <c r="AZG126" s="10"/>
      <c r="AZH126" s="10"/>
      <c r="AZI126" s="10"/>
      <c r="AZJ126" s="10"/>
      <c r="AZK126" s="10"/>
      <c r="AZL126" s="10"/>
      <c r="AZM126" s="10"/>
      <c r="AZN126" s="10"/>
      <c r="AZO126" s="10"/>
      <c r="AZP126" s="10"/>
      <c r="AZQ126" s="10"/>
      <c r="AZR126" s="10"/>
      <c r="AZS126" s="10"/>
      <c r="AZT126" s="10"/>
      <c r="AZU126" s="10"/>
      <c r="AZV126" s="10"/>
      <c r="AZW126" s="10"/>
      <c r="AZX126" s="10"/>
      <c r="AZY126" s="10"/>
      <c r="AZZ126" s="10"/>
      <c r="BAA126" s="10"/>
      <c r="BAB126" s="10"/>
      <c r="BAC126" s="10"/>
      <c r="BAD126" s="10"/>
      <c r="BAE126" s="10"/>
      <c r="BAF126" s="10"/>
      <c r="BAG126" s="10"/>
      <c r="BAH126" s="10"/>
      <c r="BAI126" s="10"/>
      <c r="BAJ126" s="10"/>
      <c r="BAK126" s="10"/>
      <c r="BAL126" s="10"/>
      <c r="BAM126" s="10"/>
      <c r="BAN126" s="10"/>
      <c r="BAO126" s="10"/>
      <c r="BAP126" s="10"/>
      <c r="BAQ126" s="10"/>
      <c r="BAR126" s="10"/>
      <c r="BAS126" s="10"/>
      <c r="BAT126" s="10"/>
      <c r="BAU126" s="10"/>
      <c r="BAV126" s="10"/>
      <c r="BAW126" s="10"/>
      <c r="BAX126" s="10"/>
      <c r="BAY126" s="10"/>
      <c r="BAZ126" s="10"/>
      <c r="BBA126" s="10"/>
      <c r="BBB126" s="10"/>
      <c r="BBC126" s="10"/>
      <c r="BBD126" s="10"/>
      <c r="BBE126" s="10"/>
      <c r="BBF126" s="10"/>
      <c r="BBG126" s="10"/>
      <c r="BBH126" s="10"/>
      <c r="BBI126" s="10"/>
      <c r="BBJ126" s="10"/>
      <c r="BBK126" s="10"/>
      <c r="BBL126" s="10"/>
      <c r="BBM126" s="10"/>
      <c r="BBN126" s="10"/>
      <c r="BBO126" s="10"/>
      <c r="BBP126" s="10"/>
      <c r="BBQ126" s="10"/>
      <c r="BBR126" s="10"/>
      <c r="BBS126" s="10"/>
      <c r="BBT126" s="10"/>
      <c r="BBU126" s="10"/>
      <c r="BBV126" s="10"/>
      <c r="BBW126" s="10"/>
      <c r="BBX126" s="10"/>
      <c r="BBY126" s="10"/>
      <c r="BBZ126" s="10"/>
      <c r="BCA126" s="10"/>
      <c r="BCB126" s="10"/>
      <c r="BCC126" s="10"/>
      <c r="BCD126" s="10"/>
      <c r="BCE126" s="10"/>
      <c r="BCF126" s="10"/>
      <c r="BCG126" s="10"/>
      <c r="BCH126" s="10"/>
      <c r="BCI126" s="10"/>
      <c r="BCJ126" s="10"/>
      <c r="BCK126" s="10"/>
      <c r="BCL126" s="10"/>
      <c r="BCM126" s="10"/>
      <c r="BCN126" s="10"/>
      <c r="BCO126" s="10"/>
      <c r="BCP126" s="10"/>
      <c r="BCQ126" s="10"/>
      <c r="BCR126" s="10"/>
      <c r="BCS126" s="10"/>
      <c r="BCT126" s="10"/>
      <c r="BCU126" s="10"/>
      <c r="BCV126" s="10"/>
      <c r="BCW126" s="10"/>
      <c r="BCX126" s="10"/>
      <c r="BCY126" s="10"/>
      <c r="BCZ126" s="10"/>
      <c r="BDA126" s="10"/>
      <c r="BDB126" s="10"/>
      <c r="BDC126" s="10"/>
      <c r="BDD126" s="10"/>
      <c r="BDE126" s="10"/>
      <c r="BDF126" s="10"/>
      <c r="BDG126" s="10"/>
      <c r="BDH126" s="10"/>
      <c r="BDI126" s="10"/>
      <c r="BDJ126" s="10"/>
      <c r="BDK126" s="10"/>
      <c r="BDL126" s="10"/>
      <c r="BDM126" s="10"/>
      <c r="BDN126" s="10"/>
      <c r="BDO126" s="10"/>
      <c r="BDP126" s="10"/>
      <c r="BDQ126" s="10"/>
      <c r="BDR126" s="10"/>
      <c r="BDS126" s="10"/>
      <c r="BDT126" s="10"/>
      <c r="BDU126" s="10"/>
      <c r="BDV126" s="10"/>
      <c r="BDW126" s="10"/>
      <c r="BDX126" s="10"/>
      <c r="BDY126" s="10"/>
      <c r="BDZ126" s="10"/>
      <c r="BEA126" s="10"/>
      <c r="BEB126" s="10"/>
      <c r="BEC126" s="10"/>
      <c r="BED126" s="10"/>
      <c r="BEE126" s="10"/>
      <c r="BEF126" s="10"/>
      <c r="BEG126" s="10"/>
      <c r="BEH126" s="10"/>
      <c r="BEI126" s="10"/>
      <c r="BEJ126" s="10"/>
      <c r="BEK126" s="10"/>
      <c r="BEL126" s="10"/>
      <c r="BEM126" s="10"/>
      <c r="BEN126" s="10"/>
      <c r="BEO126" s="10"/>
      <c r="BEP126" s="10"/>
      <c r="BEQ126" s="10"/>
      <c r="BER126" s="10"/>
      <c r="BES126" s="10"/>
      <c r="BET126" s="10"/>
      <c r="BEU126" s="10"/>
      <c r="BEV126" s="10"/>
      <c r="BEW126" s="10"/>
      <c r="BEX126" s="10"/>
      <c r="BEY126" s="10"/>
      <c r="BEZ126" s="10"/>
      <c r="BFA126" s="10"/>
      <c r="BFB126" s="10"/>
      <c r="BFC126" s="10"/>
      <c r="BFD126" s="10"/>
      <c r="BFE126" s="10"/>
      <c r="BFF126" s="10"/>
      <c r="BFG126" s="10"/>
      <c r="BFH126" s="10"/>
      <c r="BFI126" s="10"/>
      <c r="BFJ126" s="10"/>
      <c r="BFK126" s="10"/>
      <c r="BFL126" s="10"/>
      <c r="BFM126" s="10"/>
      <c r="BFN126" s="10"/>
      <c r="BFO126" s="10"/>
      <c r="BFP126" s="10"/>
      <c r="BFQ126" s="10"/>
      <c r="BFR126" s="10"/>
      <c r="BFS126" s="10"/>
      <c r="BFT126" s="10"/>
      <c r="BFU126" s="10"/>
      <c r="BFV126" s="10"/>
      <c r="BFW126" s="10"/>
      <c r="BFX126" s="10"/>
      <c r="BFY126" s="10"/>
      <c r="BFZ126" s="10"/>
      <c r="BGA126" s="10"/>
      <c r="BGB126" s="10"/>
      <c r="BGC126" s="10"/>
      <c r="BGD126" s="10"/>
      <c r="BGE126" s="10"/>
      <c r="BGF126" s="10"/>
      <c r="BGG126" s="10"/>
      <c r="BGH126" s="10"/>
      <c r="BGI126" s="10"/>
      <c r="BGJ126" s="10"/>
      <c r="BGK126" s="10"/>
      <c r="BGL126" s="10"/>
      <c r="BGM126" s="10"/>
      <c r="BGN126" s="10"/>
      <c r="BGO126" s="10"/>
      <c r="BGP126" s="10"/>
      <c r="BGQ126" s="10"/>
      <c r="BGR126" s="10"/>
      <c r="BGS126" s="10"/>
      <c r="BGT126" s="10"/>
      <c r="BGU126" s="10"/>
      <c r="BGV126" s="10"/>
      <c r="BGW126" s="10"/>
      <c r="BGX126" s="10"/>
      <c r="BGY126" s="10"/>
      <c r="BGZ126" s="10"/>
      <c r="BHA126" s="10"/>
      <c r="BHB126" s="10"/>
      <c r="BHC126" s="10"/>
      <c r="BHD126" s="10"/>
      <c r="BHE126" s="10"/>
      <c r="BHF126" s="10"/>
      <c r="BHG126" s="10"/>
      <c r="BHH126" s="10"/>
      <c r="BHI126" s="10"/>
      <c r="BHJ126" s="10"/>
      <c r="BHK126" s="10"/>
      <c r="BHL126" s="10"/>
      <c r="BHM126" s="10"/>
      <c r="BHN126" s="10"/>
      <c r="BHO126" s="10"/>
      <c r="BHP126" s="10"/>
      <c r="BHQ126" s="10"/>
      <c r="BHR126" s="10"/>
      <c r="BHS126" s="10"/>
      <c r="BHT126" s="10"/>
      <c r="BHU126" s="10"/>
      <c r="BHV126" s="10"/>
      <c r="BHW126" s="10"/>
      <c r="BHX126" s="10"/>
      <c r="BHY126" s="10"/>
      <c r="BHZ126" s="10"/>
      <c r="BIA126" s="10"/>
      <c r="BIB126" s="10"/>
      <c r="BIC126" s="10"/>
      <c r="BID126" s="10"/>
      <c r="BIE126" s="10"/>
      <c r="BIF126" s="10"/>
      <c r="BIG126" s="10"/>
      <c r="BIH126" s="10"/>
      <c r="BII126" s="10"/>
      <c r="BIJ126" s="10"/>
      <c r="BIK126" s="10"/>
      <c r="BIL126" s="10"/>
      <c r="BIM126" s="10"/>
      <c r="BIN126" s="10"/>
      <c r="BIO126" s="10"/>
      <c r="BIP126" s="10"/>
      <c r="BIQ126" s="10"/>
      <c r="BIR126" s="10"/>
      <c r="BIS126" s="10"/>
      <c r="BIT126" s="10"/>
      <c r="BIU126" s="10"/>
      <c r="BIV126" s="10"/>
      <c r="BIW126" s="10"/>
      <c r="BIX126" s="10"/>
      <c r="BIY126" s="10"/>
      <c r="BIZ126" s="10"/>
      <c r="BJA126" s="10"/>
      <c r="BJB126" s="10"/>
      <c r="BJC126" s="10"/>
      <c r="BJD126" s="10"/>
      <c r="BJE126" s="10"/>
      <c r="BJF126" s="10"/>
      <c r="BJG126" s="10"/>
      <c r="BJH126" s="10"/>
      <c r="BJI126" s="10"/>
      <c r="BJJ126" s="10"/>
      <c r="BJK126" s="10"/>
      <c r="BJL126" s="10"/>
      <c r="BJM126" s="10"/>
      <c r="BJN126" s="10"/>
      <c r="BJO126" s="10"/>
      <c r="BJP126" s="10"/>
      <c r="BJQ126" s="10"/>
      <c r="BJR126" s="10"/>
      <c r="BJS126" s="10"/>
      <c r="BJT126" s="10"/>
      <c r="BJU126" s="10"/>
      <c r="BJV126" s="10"/>
      <c r="BJW126" s="10"/>
      <c r="BJX126" s="10"/>
      <c r="BJY126" s="10"/>
      <c r="BJZ126" s="10"/>
      <c r="BKA126" s="10"/>
      <c r="BKB126" s="10"/>
      <c r="BKC126" s="10"/>
      <c r="BKD126" s="10"/>
      <c r="BKE126" s="10"/>
      <c r="BKF126" s="10"/>
      <c r="BKG126" s="10"/>
      <c r="BKH126" s="10"/>
      <c r="BKI126" s="10"/>
      <c r="BKJ126" s="10"/>
      <c r="BKK126" s="10"/>
      <c r="BKL126" s="10"/>
      <c r="BKM126" s="10"/>
      <c r="BKN126" s="10"/>
      <c r="BKO126" s="10"/>
      <c r="BKP126" s="10"/>
      <c r="BKQ126" s="10"/>
      <c r="BKR126" s="10"/>
      <c r="BKS126" s="10"/>
      <c r="BKT126" s="10"/>
      <c r="BKU126" s="10"/>
      <c r="BKV126" s="10"/>
      <c r="BKW126" s="10"/>
      <c r="BKX126" s="10"/>
      <c r="BKY126" s="10"/>
      <c r="BKZ126" s="10"/>
      <c r="BLA126" s="10"/>
      <c r="BLB126" s="10"/>
      <c r="BLC126" s="10"/>
      <c r="BLD126" s="10"/>
      <c r="BLE126" s="10"/>
      <c r="BLF126" s="10"/>
      <c r="BLG126" s="10"/>
      <c r="BLH126" s="10"/>
      <c r="BLI126" s="10"/>
      <c r="BLJ126" s="10"/>
      <c r="BLK126" s="10"/>
      <c r="BLL126" s="10"/>
      <c r="BLM126" s="10"/>
      <c r="BLN126" s="10"/>
      <c r="BLO126" s="10"/>
      <c r="BLP126" s="10"/>
      <c r="BLQ126" s="10"/>
      <c r="BLR126" s="10"/>
      <c r="BLS126" s="10"/>
      <c r="BLT126" s="10"/>
      <c r="BLU126" s="10"/>
      <c r="BLV126" s="10"/>
      <c r="BLW126" s="10"/>
      <c r="BLX126" s="10"/>
      <c r="BLY126" s="10"/>
      <c r="BLZ126" s="10"/>
      <c r="BMA126" s="10"/>
      <c r="BMB126" s="10"/>
      <c r="BMC126" s="10"/>
      <c r="BMD126" s="10"/>
      <c r="BME126" s="10"/>
      <c r="BMF126" s="10"/>
      <c r="BMG126" s="10"/>
      <c r="BMH126" s="10"/>
      <c r="BMI126" s="10"/>
      <c r="BMJ126" s="10"/>
      <c r="BMK126" s="10"/>
      <c r="BML126" s="10"/>
      <c r="BMM126" s="10"/>
      <c r="BMN126" s="10"/>
      <c r="BMO126" s="10"/>
      <c r="BMP126" s="10"/>
      <c r="BMQ126" s="10"/>
      <c r="BMR126" s="10"/>
      <c r="BMS126" s="10"/>
      <c r="BMT126" s="10"/>
      <c r="BMU126" s="10"/>
      <c r="BMV126" s="10"/>
      <c r="BMW126" s="10"/>
      <c r="BMX126" s="10"/>
      <c r="BMY126" s="10"/>
      <c r="BMZ126" s="10"/>
      <c r="BNA126" s="10"/>
      <c r="BNB126" s="10"/>
      <c r="BNC126" s="10"/>
      <c r="BND126" s="10"/>
      <c r="BNE126" s="10"/>
      <c r="BNF126" s="10"/>
      <c r="BNG126" s="10"/>
      <c r="BNH126" s="10"/>
      <c r="BNI126" s="10"/>
      <c r="BNJ126" s="10"/>
      <c r="BNK126" s="10"/>
      <c r="BNL126" s="10"/>
      <c r="BNM126" s="10"/>
      <c r="BNN126" s="10"/>
      <c r="BNO126" s="10"/>
      <c r="BNP126" s="10"/>
      <c r="BNQ126" s="10"/>
      <c r="BNR126" s="10"/>
      <c r="BNS126" s="10"/>
      <c r="BNT126" s="10"/>
      <c r="BNU126" s="10"/>
      <c r="BNV126" s="10"/>
      <c r="BNW126" s="10"/>
      <c r="BNX126" s="10"/>
      <c r="BNY126" s="10"/>
      <c r="BNZ126" s="10"/>
      <c r="BOA126" s="10"/>
      <c r="BOB126" s="10"/>
      <c r="BOC126" s="10"/>
      <c r="BOD126" s="10"/>
      <c r="BOE126" s="10"/>
      <c r="BOF126" s="10"/>
      <c r="BOG126" s="10"/>
      <c r="BOH126" s="10"/>
      <c r="BOI126" s="10"/>
      <c r="BOJ126" s="10"/>
      <c r="BOK126" s="10"/>
      <c r="BOL126" s="10"/>
      <c r="BOM126" s="10"/>
      <c r="BON126" s="10"/>
      <c r="BOO126" s="10"/>
      <c r="BOP126" s="10"/>
      <c r="BOQ126" s="10"/>
      <c r="BOR126" s="10"/>
      <c r="BOS126" s="10"/>
      <c r="BOT126" s="10"/>
      <c r="BOU126" s="10"/>
      <c r="BOV126" s="10"/>
      <c r="BOW126" s="10"/>
      <c r="BOX126" s="10"/>
      <c r="BOY126" s="10"/>
      <c r="BOZ126" s="10"/>
      <c r="BPA126" s="10"/>
      <c r="BPB126" s="10"/>
      <c r="BPC126" s="10"/>
      <c r="BPD126" s="10"/>
      <c r="BPE126" s="10"/>
      <c r="BPF126" s="10"/>
      <c r="BPG126" s="10"/>
      <c r="BPH126" s="10"/>
      <c r="BPI126" s="10"/>
      <c r="BPJ126" s="10"/>
      <c r="BPK126" s="10"/>
      <c r="BPL126" s="10"/>
      <c r="BPM126" s="10"/>
      <c r="BPN126" s="10"/>
      <c r="BPO126" s="10"/>
      <c r="BPP126" s="10"/>
      <c r="BPQ126" s="10"/>
      <c r="BPR126" s="10"/>
      <c r="BPS126" s="10"/>
      <c r="BPT126" s="10"/>
      <c r="BPU126" s="10"/>
      <c r="BPV126" s="10"/>
      <c r="BPW126" s="10"/>
      <c r="BPX126" s="10"/>
      <c r="BPY126" s="10"/>
      <c r="BPZ126" s="10"/>
      <c r="BQA126" s="10"/>
      <c r="BQB126" s="10"/>
      <c r="BQC126" s="10"/>
      <c r="BQD126" s="10"/>
      <c r="BQE126" s="10"/>
      <c r="BQF126" s="10"/>
      <c r="BQG126" s="10"/>
      <c r="BQH126" s="10"/>
      <c r="BQI126" s="10"/>
      <c r="BQJ126" s="10"/>
      <c r="BQK126" s="10"/>
      <c r="BQL126" s="10"/>
      <c r="BQM126" s="10"/>
      <c r="BQN126" s="10"/>
      <c r="BQO126" s="10"/>
      <c r="BQP126" s="10"/>
      <c r="BQQ126" s="10"/>
      <c r="BQR126" s="10"/>
      <c r="BQS126" s="10"/>
      <c r="BQT126" s="10"/>
      <c r="BQU126" s="10"/>
      <c r="BQV126" s="10"/>
      <c r="BQW126" s="10"/>
      <c r="BQX126" s="10"/>
      <c r="BQY126" s="10"/>
      <c r="BQZ126" s="10"/>
      <c r="BRA126" s="10"/>
      <c r="BRB126" s="10"/>
      <c r="BRC126" s="10"/>
      <c r="BRD126" s="10"/>
      <c r="BRE126" s="10"/>
      <c r="BRF126" s="10"/>
      <c r="BRG126" s="10"/>
      <c r="BRH126" s="10"/>
      <c r="BRI126" s="10"/>
      <c r="BRJ126" s="10"/>
      <c r="BRK126" s="10"/>
      <c r="BRL126" s="10"/>
      <c r="BRM126" s="10"/>
      <c r="BRN126" s="10"/>
      <c r="BRO126" s="10"/>
      <c r="BRP126" s="10"/>
      <c r="BRQ126" s="10"/>
      <c r="BRR126" s="10"/>
      <c r="BRS126" s="10"/>
      <c r="BRT126" s="10"/>
      <c r="BRU126" s="10"/>
      <c r="BRV126" s="10"/>
      <c r="BRW126" s="10"/>
      <c r="BRX126" s="10"/>
      <c r="BRY126" s="10"/>
      <c r="BRZ126" s="10"/>
      <c r="BSA126" s="10"/>
      <c r="BSB126" s="10"/>
      <c r="BSC126" s="10"/>
      <c r="BSD126" s="10"/>
      <c r="BSE126" s="10"/>
      <c r="BSF126" s="10"/>
      <c r="BSG126" s="10"/>
      <c r="BSH126" s="10"/>
      <c r="BSI126" s="10"/>
      <c r="BSJ126" s="10"/>
      <c r="BSK126" s="10"/>
      <c r="BSL126" s="10"/>
      <c r="BSM126" s="10"/>
      <c r="BSN126" s="10"/>
      <c r="BSO126" s="10"/>
      <c r="BSP126" s="10"/>
      <c r="BSQ126" s="10"/>
      <c r="BSR126" s="10"/>
      <c r="BSS126" s="10"/>
      <c r="BST126" s="10"/>
      <c r="BSU126" s="10"/>
      <c r="BSV126" s="10"/>
      <c r="BSW126" s="10"/>
      <c r="BSX126" s="10"/>
      <c r="BSY126" s="10"/>
      <c r="BSZ126" s="10"/>
      <c r="BTA126" s="10"/>
      <c r="BTB126" s="10"/>
      <c r="BTC126" s="10"/>
      <c r="BTD126" s="10"/>
      <c r="BTE126" s="10"/>
      <c r="BTF126" s="10"/>
      <c r="BTG126" s="10"/>
      <c r="BTH126" s="10"/>
      <c r="BTI126" s="10"/>
      <c r="BTJ126" s="10"/>
      <c r="BTK126" s="10"/>
      <c r="BTL126" s="10"/>
      <c r="BTM126" s="10"/>
      <c r="BTN126" s="10"/>
      <c r="BTO126" s="10"/>
      <c r="BTP126" s="10"/>
      <c r="BTQ126" s="10"/>
      <c r="BTR126" s="10"/>
      <c r="BTS126" s="10"/>
      <c r="BTT126" s="10"/>
      <c r="BTU126" s="10"/>
      <c r="BTV126" s="10"/>
      <c r="BTW126" s="10"/>
      <c r="BTX126" s="10"/>
      <c r="BTY126" s="10"/>
      <c r="BTZ126" s="10"/>
      <c r="BUA126" s="10"/>
      <c r="BUB126" s="10"/>
      <c r="BUC126" s="10"/>
      <c r="BUD126" s="10"/>
      <c r="BUE126" s="10"/>
      <c r="BUF126" s="10"/>
      <c r="BUG126" s="10"/>
      <c r="BUH126" s="10"/>
      <c r="BUI126" s="10"/>
      <c r="BUJ126" s="10"/>
      <c r="BUK126" s="10"/>
      <c r="BUL126" s="10"/>
      <c r="BUM126" s="10"/>
      <c r="BUN126" s="10"/>
      <c r="BUO126" s="10"/>
      <c r="BUP126" s="10"/>
      <c r="BUQ126" s="10"/>
      <c r="BUR126" s="10"/>
      <c r="BUS126" s="10"/>
      <c r="BUT126" s="10"/>
      <c r="BUU126" s="10"/>
      <c r="BUV126" s="10"/>
      <c r="BUW126" s="10"/>
      <c r="BUX126" s="10"/>
      <c r="BUY126" s="10"/>
      <c r="BUZ126" s="10"/>
      <c r="BVA126" s="10"/>
      <c r="BVB126" s="10"/>
      <c r="BVC126" s="10"/>
      <c r="BVD126" s="10"/>
      <c r="BVE126" s="10"/>
      <c r="BVF126" s="10"/>
      <c r="BVG126" s="10"/>
      <c r="BVH126" s="10"/>
      <c r="BVI126" s="10"/>
      <c r="BVJ126" s="10"/>
      <c r="BVK126" s="10"/>
      <c r="BVL126" s="10"/>
      <c r="BVM126" s="10"/>
      <c r="BVN126" s="10"/>
      <c r="BVO126" s="10"/>
      <c r="BVP126" s="10"/>
      <c r="BVQ126" s="10"/>
      <c r="BVR126" s="10"/>
      <c r="BVS126" s="10"/>
      <c r="BVT126" s="10"/>
      <c r="BVU126" s="10"/>
      <c r="BVV126" s="10"/>
      <c r="BVW126" s="10"/>
      <c r="BVX126" s="10"/>
      <c r="BVY126" s="10"/>
      <c r="BVZ126" s="10"/>
      <c r="BWA126" s="10"/>
      <c r="BWB126" s="10"/>
      <c r="BWC126" s="10"/>
      <c r="BWD126" s="10"/>
      <c r="BWE126" s="10"/>
      <c r="BWF126" s="10"/>
      <c r="BWG126" s="10"/>
      <c r="BWH126" s="10"/>
      <c r="BWI126" s="10"/>
      <c r="BWJ126" s="10"/>
      <c r="BWK126" s="10"/>
      <c r="BWL126" s="10"/>
      <c r="BWM126" s="10"/>
      <c r="BWN126" s="10"/>
      <c r="BWO126" s="10"/>
      <c r="BWP126" s="10"/>
      <c r="BWQ126" s="10"/>
      <c r="BWR126" s="10"/>
      <c r="BWS126" s="10"/>
      <c r="BWT126" s="10"/>
      <c r="BWU126" s="10"/>
      <c r="BWV126" s="10"/>
      <c r="BWW126" s="10"/>
      <c r="BWX126" s="10"/>
      <c r="BWY126" s="10"/>
      <c r="BWZ126" s="10"/>
      <c r="BXA126" s="10"/>
      <c r="BXB126" s="10"/>
      <c r="BXC126" s="10"/>
      <c r="BXD126" s="10"/>
      <c r="BXE126" s="10"/>
      <c r="BXF126" s="10"/>
      <c r="BXG126" s="10"/>
      <c r="BXH126" s="10"/>
      <c r="BXI126" s="10"/>
      <c r="BXJ126" s="10"/>
      <c r="BXK126" s="10"/>
      <c r="BXL126" s="10"/>
      <c r="BXM126" s="10"/>
      <c r="BXN126" s="10"/>
      <c r="BXO126" s="10"/>
      <c r="BXP126" s="10"/>
      <c r="BXQ126" s="10"/>
      <c r="BXR126" s="10"/>
      <c r="BXS126" s="10"/>
      <c r="BXT126" s="10"/>
      <c r="BXU126" s="10"/>
      <c r="BXV126" s="10"/>
      <c r="BXW126" s="10"/>
      <c r="BXX126" s="10"/>
      <c r="BXY126" s="10"/>
      <c r="BXZ126" s="10"/>
      <c r="BYA126" s="10"/>
      <c r="BYB126" s="10"/>
      <c r="BYC126" s="10"/>
      <c r="BYD126" s="10"/>
      <c r="BYE126" s="10"/>
      <c r="BYF126" s="10"/>
      <c r="BYG126" s="10"/>
      <c r="BYH126" s="10"/>
      <c r="BYI126" s="10"/>
      <c r="BYJ126" s="10"/>
      <c r="BYK126" s="10"/>
      <c r="BYL126" s="10"/>
      <c r="BYM126" s="10"/>
      <c r="BYN126" s="10"/>
      <c r="BYO126" s="10"/>
      <c r="BYP126" s="10"/>
      <c r="BYQ126" s="10"/>
      <c r="BYR126" s="10"/>
      <c r="BYS126" s="10"/>
      <c r="BYT126" s="10"/>
      <c r="BYU126" s="10"/>
      <c r="BYV126" s="10"/>
      <c r="BYW126" s="10"/>
      <c r="BYX126" s="10"/>
      <c r="BYY126" s="10"/>
      <c r="BYZ126" s="10"/>
      <c r="BZA126" s="10"/>
      <c r="BZB126" s="10"/>
      <c r="BZC126" s="10"/>
      <c r="BZD126" s="10"/>
      <c r="BZE126" s="10"/>
      <c r="BZF126" s="10"/>
      <c r="BZG126" s="10"/>
      <c r="BZH126" s="10"/>
      <c r="BZI126" s="10"/>
      <c r="BZJ126" s="10"/>
      <c r="BZK126" s="10"/>
      <c r="BZL126" s="10"/>
      <c r="BZM126" s="10"/>
      <c r="BZN126" s="10"/>
      <c r="BZO126" s="10"/>
      <c r="BZP126" s="10"/>
      <c r="BZQ126" s="10"/>
      <c r="BZR126" s="10"/>
      <c r="BZS126" s="10"/>
      <c r="BZT126" s="10"/>
      <c r="BZU126" s="10"/>
      <c r="BZV126" s="10"/>
      <c r="BZW126" s="10"/>
      <c r="BZX126" s="10"/>
      <c r="BZY126" s="10"/>
      <c r="BZZ126" s="10"/>
      <c r="CAA126" s="10"/>
      <c r="CAB126" s="10"/>
      <c r="CAC126" s="10"/>
      <c r="CAD126" s="10"/>
      <c r="CAE126" s="10"/>
      <c r="CAF126" s="10"/>
      <c r="CAG126" s="10"/>
      <c r="CAH126" s="10"/>
      <c r="CAI126" s="10"/>
      <c r="CAJ126" s="10"/>
      <c r="CAK126" s="10"/>
      <c r="CAL126" s="10"/>
      <c r="CAM126" s="10"/>
      <c r="CAN126" s="10"/>
      <c r="CAO126" s="10"/>
      <c r="CAP126" s="10"/>
      <c r="CAQ126" s="10"/>
      <c r="CAR126" s="10"/>
      <c r="CAS126" s="10"/>
      <c r="CAT126" s="10"/>
      <c r="CAU126" s="10"/>
      <c r="CAV126" s="10"/>
      <c r="CAW126" s="10"/>
      <c r="CAX126" s="10"/>
      <c r="CAY126" s="10"/>
      <c r="CAZ126" s="10"/>
      <c r="CBA126" s="10"/>
      <c r="CBB126" s="10"/>
      <c r="CBC126" s="10"/>
      <c r="CBD126" s="10"/>
      <c r="CBE126" s="10"/>
      <c r="CBF126" s="10"/>
      <c r="CBG126" s="10"/>
      <c r="CBH126" s="10"/>
      <c r="CBI126" s="10"/>
      <c r="CBJ126" s="10"/>
      <c r="CBK126" s="10"/>
      <c r="CBL126" s="10"/>
      <c r="CBM126" s="10"/>
      <c r="CBN126" s="10"/>
      <c r="CBO126" s="10"/>
      <c r="CBP126" s="10"/>
      <c r="CBQ126" s="10"/>
      <c r="CBR126" s="10"/>
      <c r="CBS126" s="10"/>
      <c r="CBT126" s="10"/>
      <c r="CBU126" s="10"/>
      <c r="CBV126" s="10"/>
      <c r="CBW126" s="10"/>
      <c r="CBX126" s="10"/>
      <c r="CBY126" s="10"/>
      <c r="CBZ126" s="10"/>
      <c r="CCA126" s="10"/>
      <c r="CCB126" s="10"/>
      <c r="CCC126" s="10"/>
      <c r="CCD126" s="10"/>
      <c r="CCE126" s="10"/>
      <c r="CCF126" s="10"/>
      <c r="CCG126" s="10"/>
      <c r="CCH126" s="10"/>
      <c r="CCI126" s="10"/>
      <c r="CCJ126" s="10"/>
      <c r="CCK126" s="10"/>
      <c r="CCL126" s="10"/>
      <c r="CCM126" s="10"/>
      <c r="CCN126" s="10"/>
      <c r="CCO126" s="10"/>
      <c r="CCP126" s="10"/>
      <c r="CCQ126" s="10"/>
      <c r="CCR126" s="10"/>
      <c r="CCS126" s="10"/>
      <c r="CCT126" s="10"/>
      <c r="CCU126" s="10"/>
      <c r="CCV126" s="10"/>
      <c r="CCW126" s="10"/>
      <c r="CCX126" s="10"/>
      <c r="CCY126" s="10"/>
      <c r="CCZ126" s="10"/>
      <c r="CDA126" s="10"/>
      <c r="CDB126" s="10"/>
      <c r="CDC126" s="10"/>
      <c r="CDD126" s="10"/>
      <c r="CDE126" s="10"/>
      <c r="CDF126" s="10"/>
      <c r="CDG126" s="10"/>
      <c r="CDH126" s="10"/>
      <c r="CDI126" s="10"/>
      <c r="CDJ126" s="10"/>
      <c r="CDK126" s="10"/>
      <c r="CDL126" s="10"/>
      <c r="CDM126" s="10"/>
      <c r="CDN126" s="10"/>
      <c r="CDO126" s="10"/>
      <c r="CDP126" s="10"/>
      <c r="CDQ126" s="10"/>
      <c r="CDR126" s="10"/>
      <c r="CDS126" s="10"/>
      <c r="CDT126" s="10"/>
      <c r="CDU126" s="10"/>
      <c r="CDV126" s="10"/>
      <c r="CDW126" s="10"/>
      <c r="CDX126" s="10"/>
      <c r="CDY126" s="10"/>
      <c r="CDZ126" s="10"/>
      <c r="CEA126" s="10"/>
      <c r="CEB126" s="10"/>
      <c r="CEC126" s="10"/>
      <c r="CED126" s="10"/>
      <c r="CEE126" s="10"/>
      <c r="CEF126" s="10"/>
      <c r="CEG126" s="10"/>
      <c r="CEH126" s="10"/>
      <c r="CEI126" s="10"/>
      <c r="CEJ126" s="10"/>
      <c r="CEK126" s="10"/>
      <c r="CEL126" s="10"/>
      <c r="CEM126" s="10"/>
      <c r="CEN126" s="10"/>
      <c r="CEO126" s="10"/>
      <c r="CEP126" s="10"/>
      <c r="CEQ126" s="10"/>
      <c r="CER126" s="10"/>
      <c r="CES126" s="10"/>
      <c r="CET126" s="10"/>
      <c r="CEU126" s="10"/>
      <c r="CEV126" s="10"/>
      <c r="CEW126" s="10"/>
      <c r="CEX126" s="10"/>
      <c r="CEY126" s="10"/>
      <c r="CEZ126" s="10"/>
      <c r="CFA126" s="10"/>
      <c r="CFB126" s="10"/>
      <c r="CFC126" s="10"/>
      <c r="CFD126" s="10"/>
      <c r="CFE126" s="10"/>
      <c r="CFF126" s="10"/>
      <c r="CFG126" s="10"/>
      <c r="CFH126" s="10"/>
      <c r="CFI126" s="10"/>
      <c r="CFJ126" s="10"/>
      <c r="CFK126" s="10"/>
      <c r="CFL126" s="10"/>
      <c r="CFM126" s="10"/>
      <c r="CFN126" s="10"/>
      <c r="CFO126" s="10"/>
      <c r="CFP126" s="10"/>
      <c r="CFQ126" s="10"/>
      <c r="CFR126" s="10"/>
      <c r="CFS126" s="10"/>
      <c r="CFT126" s="10"/>
      <c r="CFU126" s="10"/>
      <c r="CFV126" s="10"/>
      <c r="CFW126" s="10"/>
      <c r="CFX126" s="10"/>
      <c r="CFY126" s="10"/>
      <c r="CFZ126" s="10"/>
      <c r="CGA126" s="10"/>
      <c r="CGB126" s="10"/>
      <c r="CGC126" s="10"/>
      <c r="CGD126" s="10"/>
      <c r="CGE126" s="10"/>
      <c r="CGF126" s="10"/>
      <c r="CGG126" s="10"/>
      <c r="CGH126" s="10"/>
      <c r="CGI126" s="10"/>
      <c r="CGJ126" s="10"/>
      <c r="CGK126" s="10"/>
      <c r="CGL126" s="10"/>
      <c r="CGM126" s="10"/>
      <c r="CGN126" s="10"/>
      <c r="CGO126" s="10"/>
      <c r="CGP126" s="10"/>
      <c r="CGQ126" s="10"/>
      <c r="CGR126" s="10"/>
      <c r="CGS126" s="10"/>
      <c r="CGT126" s="10"/>
      <c r="CGU126" s="10"/>
      <c r="CGV126" s="10"/>
      <c r="CGW126" s="10"/>
      <c r="CGX126" s="10"/>
      <c r="CGY126" s="10"/>
      <c r="CGZ126" s="10"/>
      <c r="CHA126" s="10"/>
      <c r="CHB126" s="10"/>
      <c r="CHC126" s="10"/>
      <c r="CHD126" s="10"/>
      <c r="CHE126" s="10"/>
      <c r="CHF126" s="10"/>
      <c r="CHG126" s="10"/>
      <c r="CHH126" s="10"/>
      <c r="CHI126" s="10"/>
      <c r="CHJ126" s="10"/>
      <c r="CHK126" s="10"/>
      <c r="CHL126" s="10"/>
      <c r="CHM126" s="10"/>
      <c r="CHN126" s="10"/>
      <c r="CHO126" s="10"/>
      <c r="CHP126" s="10"/>
      <c r="CHQ126" s="10"/>
      <c r="CHR126" s="10"/>
      <c r="CHS126" s="10"/>
      <c r="CHT126" s="10"/>
      <c r="CHU126" s="10"/>
      <c r="CHV126" s="10"/>
      <c r="CHW126" s="10"/>
      <c r="CHX126" s="10"/>
      <c r="CHY126" s="10"/>
      <c r="CHZ126" s="10"/>
      <c r="CIA126" s="10"/>
      <c r="CIB126" s="10"/>
      <c r="CIC126" s="10"/>
      <c r="CID126" s="10"/>
      <c r="CIE126" s="10"/>
      <c r="CIF126" s="10"/>
      <c r="CIG126" s="10"/>
      <c r="CIH126" s="10"/>
      <c r="CII126" s="10"/>
      <c r="CIJ126" s="10"/>
      <c r="CIK126" s="10"/>
      <c r="CIL126" s="10"/>
      <c r="CIM126" s="10"/>
      <c r="CIN126" s="10"/>
      <c r="CIO126" s="10"/>
      <c r="CIP126" s="10"/>
      <c r="CIQ126" s="10"/>
      <c r="CIR126" s="10"/>
      <c r="CIS126" s="10"/>
      <c r="CIT126" s="10"/>
      <c r="CIU126" s="10"/>
      <c r="CIV126" s="10"/>
      <c r="CIW126" s="10"/>
      <c r="CIX126" s="10"/>
      <c r="CIY126" s="10"/>
      <c r="CIZ126" s="10"/>
      <c r="CJA126" s="10"/>
      <c r="CJB126" s="10"/>
      <c r="CJC126" s="10"/>
      <c r="CJD126" s="10"/>
      <c r="CJE126" s="10"/>
      <c r="CJF126" s="10"/>
      <c r="CJG126" s="10"/>
      <c r="CJH126" s="10"/>
      <c r="CJI126" s="10"/>
      <c r="CJJ126" s="10"/>
      <c r="CJK126" s="10"/>
      <c r="CJL126" s="10"/>
      <c r="CJM126" s="10"/>
      <c r="CJN126" s="10"/>
      <c r="CJO126" s="10"/>
      <c r="CJP126" s="10"/>
      <c r="CJQ126" s="10"/>
      <c r="CJR126" s="10"/>
      <c r="CJS126" s="10"/>
      <c r="CJT126" s="10"/>
      <c r="CJU126" s="10"/>
      <c r="CJV126" s="10"/>
      <c r="CJW126" s="10"/>
      <c r="CJX126" s="10"/>
      <c r="CJY126" s="10"/>
      <c r="CJZ126" s="10"/>
      <c r="CKA126" s="10"/>
      <c r="CKB126" s="10"/>
      <c r="CKC126" s="10"/>
      <c r="CKD126" s="10"/>
      <c r="CKE126" s="10"/>
      <c r="CKF126" s="10"/>
      <c r="CKG126" s="10"/>
      <c r="CKH126" s="10"/>
      <c r="CKI126" s="10"/>
      <c r="CKJ126" s="10"/>
      <c r="CKK126" s="10"/>
      <c r="CKL126" s="10"/>
      <c r="CKM126" s="10"/>
      <c r="CKN126" s="10"/>
      <c r="CKO126" s="10"/>
      <c r="CKP126" s="10"/>
      <c r="CKQ126" s="10"/>
      <c r="CKR126" s="10"/>
      <c r="CKS126" s="10"/>
      <c r="CKT126" s="10"/>
      <c r="CKU126" s="10"/>
      <c r="CKV126" s="10"/>
      <c r="CKW126" s="10"/>
      <c r="CKX126" s="10"/>
      <c r="CKY126" s="10"/>
      <c r="CKZ126" s="10"/>
      <c r="CLA126" s="10"/>
      <c r="CLB126" s="10"/>
      <c r="CLC126" s="10"/>
      <c r="CLD126" s="10"/>
      <c r="CLE126" s="10"/>
      <c r="CLF126" s="10"/>
      <c r="CLG126" s="10"/>
      <c r="CLH126" s="10"/>
      <c r="CLI126" s="10"/>
      <c r="CLJ126" s="10"/>
      <c r="CLK126" s="10"/>
      <c r="CLL126" s="10"/>
      <c r="CLM126" s="10"/>
      <c r="CLN126" s="10"/>
      <c r="CLO126" s="10"/>
      <c r="CLP126" s="10"/>
      <c r="CLQ126" s="10"/>
      <c r="CLR126" s="10"/>
      <c r="CLS126" s="10"/>
      <c r="CLT126" s="10"/>
      <c r="CLU126" s="10"/>
      <c r="CLV126" s="10"/>
      <c r="CLW126" s="10"/>
      <c r="CLX126" s="10"/>
      <c r="CLY126" s="10"/>
      <c r="CLZ126" s="10"/>
      <c r="CMA126" s="10"/>
      <c r="CMB126" s="10"/>
      <c r="CMC126" s="10"/>
      <c r="CMD126" s="10"/>
      <c r="CME126" s="10"/>
      <c r="CMF126" s="10"/>
      <c r="CMG126" s="10"/>
      <c r="CMH126" s="10"/>
      <c r="CMI126" s="10"/>
      <c r="CMJ126" s="10"/>
      <c r="CMK126" s="10"/>
      <c r="CML126" s="10"/>
      <c r="CMM126" s="10"/>
      <c r="CMN126" s="10"/>
      <c r="CMO126" s="10"/>
      <c r="CMP126" s="10"/>
      <c r="CMQ126" s="10"/>
      <c r="CMR126" s="10"/>
      <c r="CMS126" s="10"/>
      <c r="CMT126" s="10"/>
      <c r="CMU126" s="10"/>
      <c r="CMV126" s="10"/>
      <c r="CMW126" s="10"/>
      <c r="CMX126" s="10"/>
      <c r="CMY126" s="10"/>
      <c r="CMZ126" s="10"/>
      <c r="CNA126" s="10"/>
      <c r="CNB126" s="10"/>
      <c r="CNC126" s="10"/>
      <c r="CND126" s="10"/>
      <c r="CNE126" s="10"/>
      <c r="CNF126" s="10"/>
      <c r="CNG126" s="10"/>
      <c r="CNH126" s="10"/>
      <c r="CNI126" s="10"/>
      <c r="CNJ126" s="10"/>
      <c r="CNK126" s="10"/>
      <c r="CNL126" s="10"/>
      <c r="CNM126" s="10"/>
      <c r="CNN126" s="10"/>
      <c r="CNO126" s="10"/>
      <c r="CNP126" s="10"/>
      <c r="CNQ126" s="10"/>
      <c r="CNR126" s="10"/>
      <c r="CNS126" s="10"/>
      <c r="CNT126" s="10"/>
      <c r="CNU126" s="10"/>
      <c r="CNV126" s="10"/>
      <c r="CNW126" s="10"/>
      <c r="CNX126" s="10"/>
      <c r="CNY126" s="10"/>
      <c r="CNZ126" s="10"/>
      <c r="COA126" s="10"/>
      <c r="COB126" s="10"/>
      <c r="COC126" s="10"/>
      <c r="COD126" s="10"/>
      <c r="COE126" s="10"/>
      <c r="COF126" s="10"/>
      <c r="COG126" s="10"/>
      <c r="COH126" s="10"/>
      <c r="COI126" s="10"/>
      <c r="COJ126" s="10"/>
      <c r="COK126" s="10"/>
      <c r="COL126" s="10"/>
      <c r="COM126" s="10"/>
      <c r="CON126" s="10"/>
      <c r="COO126" s="10"/>
      <c r="COP126" s="10"/>
      <c r="COQ126" s="10"/>
      <c r="COR126" s="10"/>
      <c r="COS126" s="10"/>
      <c r="COT126" s="10"/>
      <c r="COU126" s="10"/>
      <c r="COV126" s="10"/>
      <c r="COW126" s="10"/>
      <c r="COX126" s="10"/>
      <c r="COY126" s="10"/>
      <c r="COZ126" s="10"/>
      <c r="CPA126" s="10"/>
      <c r="CPB126" s="10"/>
      <c r="CPC126" s="10"/>
      <c r="CPD126" s="10"/>
      <c r="CPE126" s="10"/>
      <c r="CPF126" s="10"/>
      <c r="CPG126" s="10"/>
      <c r="CPH126" s="10"/>
      <c r="CPI126" s="10"/>
      <c r="CPJ126" s="10"/>
      <c r="CPK126" s="10"/>
      <c r="CPL126" s="10"/>
      <c r="CPM126" s="10"/>
      <c r="CPN126" s="10"/>
      <c r="CPO126" s="10"/>
      <c r="CPP126" s="10"/>
      <c r="CPQ126" s="10"/>
      <c r="CPR126" s="10"/>
      <c r="CPS126" s="10"/>
      <c r="CPT126" s="10"/>
      <c r="CPU126" s="10"/>
      <c r="CPV126" s="10"/>
      <c r="CPW126" s="10"/>
      <c r="CPX126" s="10"/>
      <c r="CPY126" s="10"/>
      <c r="CPZ126" s="10"/>
      <c r="CQA126" s="10"/>
      <c r="CQB126" s="10"/>
      <c r="CQC126" s="10"/>
      <c r="CQD126" s="10"/>
      <c r="CQE126" s="10"/>
      <c r="CQF126" s="10"/>
      <c r="CQG126" s="10"/>
      <c r="CQH126" s="10"/>
      <c r="CQI126" s="10"/>
      <c r="CQJ126" s="10"/>
      <c r="CQK126" s="10"/>
      <c r="CQL126" s="10"/>
      <c r="CQM126" s="10"/>
      <c r="CQN126" s="10"/>
      <c r="CQO126" s="10"/>
      <c r="CQP126" s="10"/>
      <c r="CQQ126" s="10"/>
      <c r="CQR126" s="10"/>
      <c r="CQS126" s="10"/>
      <c r="CQT126" s="10"/>
      <c r="CQU126" s="10"/>
      <c r="CQV126" s="10"/>
      <c r="CQW126" s="10"/>
      <c r="CQX126" s="10"/>
      <c r="CQY126" s="10"/>
      <c r="CQZ126" s="10"/>
      <c r="CRA126" s="10"/>
      <c r="CRB126" s="10"/>
      <c r="CRC126" s="10"/>
      <c r="CRD126" s="10"/>
      <c r="CRE126" s="10"/>
      <c r="CRF126" s="10"/>
      <c r="CRG126" s="10"/>
      <c r="CRH126" s="10"/>
      <c r="CRI126" s="10"/>
      <c r="CRJ126" s="10"/>
      <c r="CRK126" s="10"/>
      <c r="CRL126" s="10"/>
      <c r="CRM126" s="10"/>
      <c r="CRN126" s="10"/>
      <c r="CRO126" s="10"/>
      <c r="CRP126" s="10"/>
      <c r="CRQ126" s="10"/>
      <c r="CRR126" s="10"/>
      <c r="CRS126" s="10"/>
      <c r="CRT126" s="10"/>
      <c r="CRU126" s="10"/>
      <c r="CRV126" s="10"/>
      <c r="CRW126" s="10"/>
      <c r="CRX126" s="10"/>
      <c r="CRY126" s="10"/>
      <c r="CRZ126" s="10"/>
      <c r="CSA126" s="10"/>
      <c r="CSB126" s="10"/>
      <c r="CSC126" s="10"/>
      <c r="CSD126" s="10"/>
      <c r="CSE126" s="10"/>
      <c r="CSF126" s="10"/>
      <c r="CSG126" s="10"/>
      <c r="CSH126" s="10"/>
      <c r="CSI126" s="10"/>
      <c r="CSJ126" s="10"/>
      <c r="CSK126" s="10"/>
      <c r="CSL126" s="10"/>
      <c r="CSM126" s="10"/>
      <c r="CSN126" s="10"/>
      <c r="CSO126" s="10"/>
      <c r="CSP126" s="10"/>
      <c r="CSQ126" s="10"/>
      <c r="CSR126" s="10"/>
      <c r="CSS126" s="10"/>
      <c r="CST126" s="10"/>
      <c r="CSU126" s="10"/>
      <c r="CSV126" s="10"/>
      <c r="CSW126" s="10"/>
      <c r="CSX126" s="10"/>
      <c r="CSY126" s="10"/>
      <c r="CSZ126" s="10"/>
      <c r="CTA126" s="10"/>
      <c r="CTB126" s="10"/>
      <c r="CTC126" s="10"/>
      <c r="CTD126" s="10"/>
      <c r="CTE126" s="10"/>
      <c r="CTF126" s="10"/>
      <c r="CTG126" s="10"/>
      <c r="CTH126" s="10"/>
      <c r="CTI126" s="10"/>
      <c r="CTJ126" s="10"/>
      <c r="CTK126" s="10"/>
      <c r="CTL126" s="10"/>
      <c r="CTM126" s="10"/>
      <c r="CTN126" s="10"/>
      <c r="CTO126" s="10"/>
      <c r="CTP126" s="10"/>
      <c r="CTQ126" s="10"/>
      <c r="CTR126" s="10"/>
      <c r="CTS126" s="10"/>
      <c r="CTT126" s="10"/>
      <c r="CTU126" s="10"/>
      <c r="CTV126" s="10"/>
      <c r="CTW126" s="10"/>
      <c r="CTX126" s="10"/>
      <c r="CTY126" s="10"/>
      <c r="CTZ126" s="10"/>
      <c r="CUA126" s="10"/>
      <c r="CUB126" s="10"/>
      <c r="CUC126" s="10"/>
      <c r="CUD126" s="10"/>
      <c r="CUE126" s="10"/>
      <c r="CUF126" s="10"/>
      <c r="CUG126" s="10"/>
      <c r="CUH126" s="10"/>
      <c r="CUI126" s="10"/>
      <c r="CUJ126" s="10"/>
      <c r="CUK126" s="10"/>
      <c r="CUL126" s="10"/>
      <c r="CUM126" s="10"/>
      <c r="CUN126" s="10"/>
      <c r="CUO126" s="10"/>
      <c r="CUP126" s="10"/>
      <c r="CUQ126" s="10"/>
      <c r="CUR126" s="10"/>
      <c r="CUS126" s="10"/>
      <c r="CUT126" s="10"/>
      <c r="CUU126" s="10"/>
      <c r="CUV126" s="10"/>
      <c r="CUW126" s="10"/>
      <c r="CUX126" s="10"/>
      <c r="CUY126" s="10"/>
      <c r="CUZ126" s="10"/>
      <c r="CVA126" s="10"/>
      <c r="CVB126" s="10"/>
      <c r="CVC126" s="10"/>
      <c r="CVD126" s="10"/>
      <c r="CVE126" s="10"/>
      <c r="CVF126" s="10"/>
      <c r="CVG126" s="10"/>
      <c r="CVH126" s="10"/>
      <c r="CVI126" s="10"/>
      <c r="CVJ126" s="10"/>
      <c r="CVK126" s="10"/>
      <c r="CVL126" s="10"/>
      <c r="CVM126" s="10"/>
      <c r="CVN126" s="10"/>
      <c r="CVO126" s="10"/>
      <c r="CVP126" s="10"/>
      <c r="CVQ126" s="10"/>
      <c r="CVR126" s="10"/>
      <c r="CVS126" s="10"/>
      <c r="CVT126" s="10"/>
      <c r="CVU126" s="10"/>
      <c r="CVV126" s="10"/>
      <c r="CVW126" s="10"/>
      <c r="CVX126" s="10"/>
      <c r="CVY126" s="10"/>
      <c r="CVZ126" s="10"/>
      <c r="CWA126" s="10"/>
      <c r="CWB126" s="10"/>
      <c r="CWC126" s="10"/>
      <c r="CWD126" s="10"/>
      <c r="CWE126" s="10"/>
      <c r="CWF126" s="10"/>
      <c r="CWG126" s="10"/>
      <c r="CWH126" s="10"/>
      <c r="CWI126" s="10"/>
      <c r="CWJ126" s="10"/>
      <c r="CWK126" s="10"/>
      <c r="CWL126" s="10"/>
      <c r="CWM126" s="10"/>
      <c r="CWN126" s="10"/>
      <c r="CWO126" s="10"/>
      <c r="CWP126" s="10"/>
      <c r="CWQ126" s="10"/>
      <c r="CWR126" s="10"/>
      <c r="CWS126" s="10"/>
      <c r="CWT126" s="10"/>
      <c r="CWU126" s="10"/>
      <c r="CWV126" s="10"/>
      <c r="CWW126" s="10"/>
      <c r="CWX126" s="10"/>
      <c r="CWY126" s="10"/>
      <c r="CWZ126" s="10"/>
      <c r="CXA126" s="10"/>
      <c r="CXB126" s="10"/>
      <c r="CXC126" s="10"/>
      <c r="CXD126" s="10"/>
      <c r="CXE126" s="10"/>
      <c r="CXF126" s="10"/>
      <c r="CXG126" s="10"/>
      <c r="CXH126" s="10"/>
      <c r="CXI126" s="10"/>
      <c r="CXJ126" s="10"/>
      <c r="CXK126" s="10"/>
      <c r="CXL126" s="10"/>
      <c r="CXM126" s="10"/>
      <c r="CXN126" s="10"/>
      <c r="CXO126" s="10"/>
      <c r="CXP126" s="10"/>
      <c r="CXQ126" s="10"/>
      <c r="CXR126" s="10"/>
      <c r="CXS126" s="10"/>
      <c r="CXT126" s="10"/>
      <c r="CXU126" s="10"/>
      <c r="CXV126" s="10"/>
      <c r="CXW126" s="10"/>
      <c r="CXX126" s="10"/>
      <c r="CXY126" s="10"/>
      <c r="CXZ126" s="10"/>
      <c r="CYA126" s="10"/>
      <c r="CYB126" s="10"/>
      <c r="CYC126" s="10"/>
      <c r="CYD126" s="10"/>
      <c r="CYE126" s="10"/>
      <c r="CYF126" s="10"/>
      <c r="CYG126" s="10"/>
      <c r="CYH126" s="10"/>
      <c r="CYI126" s="10"/>
      <c r="CYJ126" s="10"/>
      <c r="CYK126" s="10"/>
      <c r="CYL126" s="10"/>
      <c r="CYM126" s="10"/>
      <c r="CYN126" s="10"/>
      <c r="CYO126" s="10"/>
      <c r="CYP126" s="10"/>
      <c r="CYQ126" s="10"/>
      <c r="CYR126" s="10"/>
      <c r="CYS126" s="10"/>
      <c r="CYT126" s="10"/>
      <c r="CYU126" s="10"/>
      <c r="CYV126" s="10"/>
      <c r="CYW126" s="10"/>
      <c r="CYX126" s="10"/>
      <c r="CYY126" s="10"/>
      <c r="CYZ126" s="10"/>
      <c r="CZA126" s="10"/>
      <c r="CZB126" s="10"/>
      <c r="CZC126" s="10"/>
      <c r="CZD126" s="10"/>
      <c r="CZE126" s="10"/>
      <c r="CZF126" s="10"/>
      <c r="CZG126" s="10"/>
      <c r="CZH126" s="10"/>
      <c r="CZI126" s="10"/>
      <c r="CZJ126" s="10"/>
      <c r="CZK126" s="10"/>
      <c r="CZL126" s="10"/>
      <c r="CZM126" s="10"/>
      <c r="CZN126" s="10"/>
      <c r="CZO126" s="10"/>
      <c r="CZP126" s="10"/>
      <c r="CZQ126" s="10"/>
      <c r="CZR126" s="10"/>
      <c r="CZS126" s="10"/>
      <c r="CZT126" s="10"/>
      <c r="CZU126" s="10"/>
      <c r="CZV126" s="10"/>
      <c r="CZW126" s="10"/>
      <c r="CZX126" s="10"/>
      <c r="CZY126" s="10"/>
      <c r="CZZ126" s="10"/>
      <c r="DAA126" s="10"/>
      <c r="DAB126" s="10"/>
      <c r="DAC126" s="10"/>
      <c r="DAD126" s="10"/>
      <c r="DAE126" s="10"/>
      <c r="DAF126" s="10"/>
      <c r="DAG126" s="10"/>
      <c r="DAH126" s="10"/>
      <c r="DAI126" s="10"/>
      <c r="DAJ126" s="10"/>
      <c r="DAK126" s="10"/>
      <c r="DAL126" s="10"/>
      <c r="DAM126" s="10"/>
      <c r="DAN126" s="10"/>
      <c r="DAO126" s="10"/>
      <c r="DAP126" s="10"/>
      <c r="DAQ126" s="10"/>
      <c r="DAR126" s="10"/>
      <c r="DAS126" s="10"/>
      <c r="DAT126" s="10"/>
      <c r="DAU126" s="10"/>
      <c r="DAV126" s="10"/>
      <c r="DAW126" s="10"/>
      <c r="DAX126" s="10"/>
      <c r="DAY126" s="10"/>
      <c r="DAZ126" s="10"/>
      <c r="DBA126" s="10"/>
      <c r="DBB126" s="10"/>
      <c r="DBC126" s="10"/>
      <c r="DBD126" s="10"/>
      <c r="DBE126" s="10"/>
      <c r="DBF126" s="10"/>
      <c r="DBG126" s="10"/>
      <c r="DBH126" s="10"/>
      <c r="DBI126" s="10"/>
      <c r="DBJ126" s="10"/>
      <c r="DBK126" s="10"/>
      <c r="DBL126" s="10"/>
      <c r="DBM126" s="10"/>
      <c r="DBN126" s="10"/>
      <c r="DBO126" s="10"/>
      <c r="DBP126" s="10"/>
      <c r="DBQ126" s="10"/>
      <c r="DBR126" s="10"/>
      <c r="DBS126" s="10"/>
      <c r="DBT126" s="10"/>
      <c r="DBU126" s="10"/>
      <c r="DBV126" s="10"/>
      <c r="DBW126" s="10"/>
      <c r="DBX126" s="10"/>
      <c r="DBY126" s="10"/>
      <c r="DBZ126" s="10"/>
      <c r="DCA126" s="10"/>
      <c r="DCB126" s="10"/>
      <c r="DCC126" s="10"/>
      <c r="DCD126" s="10"/>
      <c r="DCE126" s="10"/>
      <c r="DCF126" s="10"/>
      <c r="DCG126" s="10"/>
      <c r="DCH126" s="10"/>
      <c r="DCI126" s="10"/>
      <c r="DCJ126" s="10"/>
      <c r="DCK126" s="10"/>
      <c r="DCL126" s="10"/>
      <c r="DCM126" s="10"/>
      <c r="DCN126" s="10"/>
      <c r="DCO126" s="10"/>
      <c r="DCP126" s="10"/>
      <c r="DCQ126" s="10"/>
      <c r="DCR126" s="10"/>
      <c r="DCS126" s="10"/>
      <c r="DCT126" s="10"/>
      <c r="DCU126" s="10"/>
      <c r="DCV126" s="10"/>
      <c r="DCW126" s="10"/>
      <c r="DCX126" s="10"/>
      <c r="DCY126" s="10"/>
      <c r="DCZ126" s="10"/>
      <c r="DDA126" s="10"/>
      <c r="DDB126" s="10"/>
      <c r="DDC126" s="10"/>
      <c r="DDD126" s="10"/>
      <c r="DDE126" s="10"/>
      <c r="DDF126" s="10"/>
      <c r="DDG126" s="10"/>
      <c r="DDH126" s="10"/>
      <c r="DDI126" s="10"/>
      <c r="DDJ126" s="10"/>
      <c r="DDK126" s="10"/>
      <c r="DDL126" s="10"/>
      <c r="DDM126" s="10"/>
      <c r="DDN126" s="10"/>
      <c r="DDO126" s="10"/>
      <c r="DDP126" s="10"/>
      <c r="DDQ126" s="10"/>
      <c r="DDR126" s="10"/>
      <c r="DDS126" s="10"/>
      <c r="DDT126" s="10"/>
      <c r="DDU126" s="10"/>
      <c r="DDV126" s="10"/>
      <c r="DDW126" s="10"/>
      <c r="DDX126" s="10"/>
      <c r="DDY126" s="10"/>
      <c r="DDZ126" s="10"/>
      <c r="DEA126" s="10"/>
      <c r="DEB126" s="10"/>
      <c r="DEC126" s="10"/>
      <c r="DED126" s="10"/>
      <c r="DEE126" s="10"/>
      <c r="DEF126" s="10"/>
      <c r="DEG126" s="10"/>
      <c r="DEH126" s="10"/>
      <c r="DEI126" s="10"/>
      <c r="DEJ126" s="10"/>
      <c r="DEK126" s="10"/>
      <c r="DEL126" s="10"/>
      <c r="DEM126" s="10"/>
      <c r="DEN126" s="10"/>
      <c r="DEO126" s="10"/>
      <c r="DEP126" s="10"/>
      <c r="DEQ126" s="10"/>
      <c r="DER126" s="10"/>
      <c r="DES126" s="10"/>
      <c r="DET126" s="10"/>
      <c r="DEU126" s="10"/>
      <c r="DEV126" s="10"/>
      <c r="DEW126" s="10"/>
      <c r="DEX126" s="10"/>
      <c r="DEY126" s="10"/>
      <c r="DEZ126" s="10"/>
      <c r="DFA126" s="10"/>
      <c r="DFB126" s="10"/>
      <c r="DFC126" s="10"/>
      <c r="DFD126" s="10"/>
      <c r="DFE126" s="10"/>
      <c r="DFF126" s="10"/>
      <c r="DFG126" s="10"/>
      <c r="DFH126" s="10"/>
      <c r="DFI126" s="10"/>
      <c r="DFJ126" s="10"/>
      <c r="DFK126" s="10"/>
      <c r="DFL126" s="10"/>
      <c r="DFM126" s="10"/>
      <c r="DFN126" s="10"/>
      <c r="DFO126" s="10"/>
      <c r="DFP126" s="10"/>
      <c r="DFQ126" s="10"/>
      <c r="DFR126" s="10"/>
      <c r="DFS126" s="10"/>
      <c r="DFT126" s="10"/>
      <c r="DFU126" s="10"/>
      <c r="DFV126" s="10"/>
      <c r="DFW126" s="10"/>
      <c r="DFX126" s="10"/>
      <c r="DFY126" s="10"/>
      <c r="DFZ126" s="10"/>
      <c r="DGA126" s="10"/>
      <c r="DGB126" s="10"/>
      <c r="DGC126" s="10"/>
      <c r="DGD126" s="10"/>
      <c r="DGE126" s="10"/>
      <c r="DGF126" s="10"/>
      <c r="DGG126" s="10"/>
      <c r="DGH126" s="10"/>
      <c r="DGI126" s="10"/>
      <c r="DGJ126" s="10"/>
      <c r="DGK126" s="10"/>
      <c r="DGL126" s="10"/>
      <c r="DGM126" s="10"/>
      <c r="DGN126" s="10"/>
      <c r="DGO126" s="10"/>
      <c r="DGP126" s="10"/>
      <c r="DGQ126" s="10"/>
      <c r="DGR126" s="10"/>
      <c r="DGS126" s="10"/>
      <c r="DGT126" s="10"/>
      <c r="DGU126" s="10"/>
      <c r="DGV126" s="10"/>
      <c r="DGW126" s="10"/>
      <c r="DGX126" s="10"/>
      <c r="DGY126" s="10"/>
      <c r="DGZ126" s="10"/>
      <c r="DHA126" s="10"/>
      <c r="DHB126" s="10"/>
      <c r="DHC126" s="10"/>
      <c r="DHD126" s="10"/>
      <c r="DHE126" s="10"/>
      <c r="DHF126" s="10"/>
      <c r="DHG126" s="10"/>
      <c r="DHH126" s="10"/>
      <c r="DHI126" s="10"/>
      <c r="DHJ126" s="10"/>
      <c r="DHK126" s="10"/>
      <c r="DHL126" s="10"/>
      <c r="DHM126" s="10"/>
      <c r="DHN126" s="10"/>
      <c r="DHO126" s="10"/>
      <c r="DHP126" s="10"/>
      <c r="DHQ126" s="10"/>
      <c r="DHR126" s="10"/>
      <c r="DHS126" s="10"/>
      <c r="DHT126" s="10"/>
      <c r="DHU126" s="10"/>
      <c r="DHV126" s="10"/>
      <c r="DHW126" s="10"/>
      <c r="DHX126" s="10"/>
      <c r="DHY126" s="10"/>
      <c r="DHZ126" s="10"/>
      <c r="DIA126" s="10"/>
      <c r="DIB126" s="10"/>
      <c r="DIC126" s="10"/>
      <c r="DID126" s="10"/>
      <c r="DIE126" s="10"/>
      <c r="DIF126" s="10"/>
      <c r="DIG126" s="10"/>
      <c r="DIH126" s="10"/>
      <c r="DII126" s="10"/>
      <c r="DIJ126" s="10"/>
      <c r="DIK126" s="10"/>
      <c r="DIL126" s="10"/>
      <c r="DIM126" s="10"/>
      <c r="DIN126" s="10"/>
      <c r="DIO126" s="10"/>
      <c r="DIP126" s="10"/>
      <c r="DIQ126" s="10"/>
      <c r="DIR126" s="10"/>
      <c r="DIS126" s="10"/>
      <c r="DIT126" s="10"/>
      <c r="DIU126" s="10"/>
      <c r="DIV126" s="10"/>
      <c r="DIW126" s="10"/>
      <c r="DIX126" s="10"/>
      <c r="DIY126" s="10"/>
      <c r="DIZ126" s="10"/>
      <c r="DJA126" s="10"/>
      <c r="DJB126" s="10"/>
      <c r="DJC126" s="10"/>
      <c r="DJD126" s="10"/>
      <c r="DJE126" s="10"/>
      <c r="DJF126" s="10"/>
      <c r="DJG126" s="10"/>
      <c r="DJH126" s="10"/>
      <c r="DJI126" s="10"/>
      <c r="DJJ126" s="10"/>
      <c r="DJK126" s="10"/>
      <c r="DJL126" s="10"/>
      <c r="DJM126" s="10"/>
      <c r="DJN126" s="10"/>
      <c r="DJO126" s="10"/>
      <c r="DJP126" s="10"/>
      <c r="DJQ126" s="10"/>
      <c r="DJR126" s="10"/>
      <c r="DJS126" s="10"/>
      <c r="DJT126" s="10"/>
      <c r="DJU126" s="10"/>
      <c r="DJV126" s="10"/>
      <c r="DJW126" s="10"/>
      <c r="DJX126" s="10"/>
      <c r="DJY126" s="10"/>
      <c r="DJZ126" s="10"/>
      <c r="DKA126" s="10"/>
      <c r="DKB126" s="10"/>
      <c r="DKC126" s="10"/>
      <c r="DKD126" s="10"/>
      <c r="DKE126" s="10"/>
      <c r="DKF126" s="10"/>
      <c r="DKG126" s="10"/>
      <c r="DKH126" s="10"/>
      <c r="DKI126" s="10"/>
      <c r="DKJ126" s="10"/>
      <c r="DKK126" s="10"/>
      <c r="DKL126" s="10"/>
      <c r="DKM126" s="10"/>
      <c r="DKN126" s="10"/>
      <c r="DKO126" s="10"/>
      <c r="DKP126" s="10"/>
      <c r="DKQ126" s="10"/>
      <c r="DKR126" s="10"/>
      <c r="DKS126" s="10"/>
      <c r="DKT126" s="10"/>
      <c r="DKU126" s="10"/>
      <c r="DKV126" s="10"/>
      <c r="DKW126" s="10"/>
      <c r="DKX126" s="10"/>
      <c r="DKY126" s="10"/>
      <c r="DKZ126" s="10"/>
      <c r="DLA126" s="10"/>
      <c r="DLB126" s="10"/>
      <c r="DLC126" s="10"/>
      <c r="DLD126" s="10"/>
      <c r="DLE126" s="10"/>
      <c r="DLF126" s="10"/>
      <c r="DLG126" s="10"/>
      <c r="DLH126" s="10"/>
      <c r="DLI126" s="10"/>
      <c r="DLJ126" s="10"/>
      <c r="DLK126" s="10"/>
      <c r="DLL126" s="10"/>
      <c r="DLM126" s="10"/>
      <c r="DLN126" s="10"/>
      <c r="DLO126" s="10"/>
      <c r="DLP126" s="10"/>
      <c r="DLQ126" s="10"/>
      <c r="DLR126" s="10"/>
      <c r="DLS126" s="10"/>
      <c r="DLT126" s="10"/>
      <c r="DLU126" s="10"/>
      <c r="DLV126" s="10"/>
      <c r="DLW126" s="10"/>
      <c r="DLX126" s="10"/>
      <c r="DLY126" s="10"/>
      <c r="DLZ126" s="10"/>
      <c r="DMA126" s="10"/>
      <c r="DMB126" s="10"/>
      <c r="DMC126" s="10"/>
      <c r="DMD126" s="10"/>
      <c r="DME126" s="10"/>
      <c r="DMF126" s="10"/>
      <c r="DMG126" s="10"/>
      <c r="DMH126" s="10"/>
      <c r="DMI126" s="10"/>
      <c r="DMJ126" s="10"/>
      <c r="DMK126" s="10"/>
      <c r="DML126" s="10"/>
      <c r="DMM126" s="10"/>
      <c r="DMN126" s="10"/>
      <c r="DMO126" s="10"/>
      <c r="DMP126" s="10"/>
      <c r="DMQ126" s="10"/>
      <c r="DMR126" s="10"/>
      <c r="DMS126" s="10"/>
      <c r="DMT126" s="10"/>
      <c r="DMU126" s="10"/>
      <c r="DMV126" s="10"/>
      <c r="DMW126" s="10"/>
      <c r="DMX126" s="10"/>
      <c r="DMY126" s="10"/>
      <c r="DMZ126" s="10"/>
      <c r="DNA126" s="10"/>
      <c r="DNB126" s="10"/>
      <c r="DNC126" s="10"/>
      <c r="DND126" s="10"/>
      <c r="DNE126" s="10"/>
      <c r="DNF126" s="10"/>
      <c r="DNG126" s="10"/>
      <c r="DNH126" s="10"/>
      <c r="DNI126" s="10"/>
      <c r="DNJ126" s="10"/>
      <c r="DNK126" s="10"/>
      <c r="DNL126" s="10"/>
      <c r="DNM126" s="10"/>
      <c r="DNN126" s="10"/>
      <c r="DNO126" s="10"/>
      <c r="DNP126" s="10"/>
      <c r="DNQ126" s="10"/>
      <c r="DNR126" s="10"/>
      <c r="DNS126" s="10"/>
      <c r="DNT126" s="10"/>
      <c r="DNU126" s="10"/>
      <c r="DNV126" s="10"/>
      <c r="DNW126" s="10"/>
      <c r="DNX126" s="10"/>
      <c r="DNY126" s="10"/>
      <c r="DNZ126" s="10"/>
      <c r="DOA126" s="10"/>
      <c r="DOB126" s="10"/>
      <c r="DOC126" s="10"/>
      <c r="DOD126" s="10"/>
      <c r="DOE126" s="10"/>
      <c r="DOF126" s="10"/>
      <c r="DOG126" s="10"/>
      <c r="DOH126" s="10"/>
      <c r="DOI126" s="10"/>
      <c r="DOJ126" s="10"/>
      <c r="DOK126" s="10"/>
      <c r="DOL126" s="10"/>
      <c r="DOM126" s="10"/>
      <c r="DON126" s="10"/>
      <c r="DOO126" s="10"/>
      <c r="DOP126" s="10"/>
      <c r="DOQ126" s="10"/>
      <c r="DOR126" s="10"/>
      <c r="DOS126" s="10"/>
      <c r="DOT126" s="10"/>
      <c r="DOU126" s="10"/>
      <c r="DOV126" s="10"/>
      <c r="DOW126" s="10"/>
      <c r="DOX126" s="10"/>
      <c r="DOY126" s="10"/>
      <c r="DOZ126" s="10"/>
      <c r="DPA126" s="10"/>
      <c r="DPB126" s="10"/>
      <c r="DPC126" s="10"/>
      <c r="DPD126" s="10"/>
      <c r="DPE126" s="10"/>
      <c r="DPF126" s="10"/>
      <c r="DPG126" s="10"/>
      <c r="DPH126" s="10"/>
      <c r="DPI126" s="10"/>
      <c r="DPJ126" s="10"/>
      <c r="DPK126" s="10"/>
      <c r="DPL126" s="10"/>
      <c r="DPM126" s="10"/>
      <c r="DPN126" s="10"/>
      <c r="DPO126" s="10"/>
      <c r="DPP126" s="10"/>
      <c r="DPQ126" s="10"/>
      <c r="DPR126" s="10"/>
      <c r="DPS126" s="10"/>
      <c r="DPT126" s="10"/>
      <c r="DPU126" s="10"/>
      <c r="DPV126" s="10"/>
      <c r="DPW126" s="10"/>
      <c r="DPX126" s="10"/>
      <c r="DPY126" s="10"/>
      <c r="DPZ126" s="10"/>
      <c r="DQA126" s="10"/>
      <c r="DQB126" s="10"/>
      <c r="DQC126" s="10"/>
      <c r="DQD126" s="10"/>
      <c r="DQE126" s="10"/>
      <c r="DQF126" s="10"/>
      <c r="DQG126" s="10"/>
      <c r="DQH126" s="10"/>
      <c r="DQI126" s="10"/>
      <c r="DQJ126" s="10"/>
      <c r="DQK126" s="10"/>
      <c r="DQL126" s="10"/>
      <c r="DQM126" s="10"/>
      <c r="DQN126" s="10"/>
      <c r="DQO126" s="10"/>
      <c r="DQP126" s="10"/>
      <c r="DQQ126" s="10"/>
      <c r="DQR126" s="10"/>
      <c r="DQS126" s="10"/>
      <c r="DQT126" s="10"/>
      <c r="DQU126" s="10"/>
      <c r="DQV126" s="10"/>
      <c r="DQW126" s="10"/>
      <c r="DQX126" s="10"/>
      <c r="DQY126" s="10"/>
      <c r="DQZ126" s="10"/>
      <c r="DRA126" s="10"/>
      <c r="DRB126" s="10"/>
      <c r="DRC126" s="10"/>
      <c r="DRD126" s="10"/>
      <c r="DRE126" s="10"/>
      <c r="DRF126" s="10"/>
      <c r="DRG126" s="10"/>
      <c r="DRH126" s="10"/>
      <c r="DRI126" s="10"/>
      <c r="DRJ126" s="10"/>
      <c r="DRK126" s="10"/>
      <c r="DRL126" s="10"/>
      <c r="DRM126" s="10"/>
      <c r="DRN126" s="10"/>
      <c r="DRO126" s="10"/>
      <c r="DRP126" s="10"/>
      <c r="DRQ126" s="10"/>
      <c r="DRR126" s="10"/>
      <c r="DRS126" s="10"/>
      <c r="DRT126" s="10"/>
      <c r="DRU126" s="10"/>
      <c r="DRV126" s="10"/>
      <c r="DRW126" s="10"/>
      <c r="DRX126" s="10"/>
      <c r="DRY126" s="10"/>
      <c r="DRZ126" s="10"/>
      <c r="DSA126" s="10"/>
      <c r="DSB126" s="10"/>
      <c r="DSC126" s="10"/>
      <c r="DSD126" s="10"/>
      <c r="DSE126" s="10"/>
      <c r="DSF126" s="10"/>
      <c r="DSG126" s="10"/>
      <c r="DSH126" s="10"/>
      <c r="DSI126" s="10"/>
      <c r="DSJ126" s="10"/>
      <c r="DSK126" s="10"/>
      <c r="DSL126" s="10"/>
      <c r="DSM126" s="10"/>
      <c r="DSN126" s="10"/>
      <c r="DSO126" s="10"/>
      <c r="DSP126" s="10"/>
      <c r="DSQ126" s="10"/>
      <c r="DSR126" s="10"/>
      <c r="DSS126" s="10"/>
      <c r="DST126" s="10"/>
      <c r="DSU126" s="10"/>
      <c r="DSV126" s="10"/>
      <c r="DSW126" s="10"/>
      <c r="DSX126" s="10"/>
      <c r="DSY126" s="10"/>
      <c r="DSZ126" s="10"/>
      <c r="DTA126" s="10"/>
      <c r="DTB126" s="10"/>
      <c r="DTC126" s="10"/>
      <c r="DTD126" s="10"/>
      <c r="DTE126" s="10"/>
      <c r="DTF126" s="10"/>
      <c r="DTG126" s="10"/>
      <c r="DTH126" s="10"/>
      <c r="DTI126" s="10"/>
      <c r="DTJ126" s="10"/>
      <c r="DTK126" s="10"/>
      <c r="DTL126" s="10"/>
      <c r="DTM126" s="10"/>
      <c r="DTN126" s="10"/>
      <c r="DTO126" s="10"/>
      <c r="DTP126" s="10"/>
      <c r="DTQ126" s="10"/>
      <c r="DTR126" s="10"/>
      <c r="DTS126" s="10"/>
      <c r="DTT126" s="10"/>
      <c r="DTU126" s="10"/>
      <c r="DTV126" s="10"/>
      <c r="DTW126" s="10"/>
      <c r="DTX126" s="10"/>
      <c r="DTY126" s="10"/>
      <c r="DTZ126" s="10"/>
      <c r="DUA126" s="10"/>
      <c r="DUB126" s="10"/>
      <c r="DUC126" s="10"/>
      <c r="DUD126" s="10"/>
      <c r="DUE126" s="10"/>
      <c r="DUF126" s="10"/>
      <c r="DUG126" s="10"/>
      <c r="DUH126" s="10"/>
      <c r="DUI126" s="10"/>
      <c r="DUJ126" s="10"/>
      <c r="DUK126" s="10"/>
      <c r="DUL126" s="10"/>
      <c r="DUM126" s="10"/>
      <c r="DUN126" s="10"/>
      <c r="DUO126" s="10"/>
      <c r="DUP126" s="10"/>
      <c r="DUQ126" s="10"/>
      <c r="DUR126" s="10"/>
      <c r="DUS126" s="10"/>
      <c r="DUT126" s="10"/>
      <c r="DUU126" s="10"/>
      <c r="DUV126" s="10"/>
      <c r="DUW126" s="10"/>
      <c r="DUX126" s="10"/>
      <c r="DUY126" s="10"/>
      <c r="DUZ126" s="10"/>
      <c r="DVA126" s="10"/>
      <c r="DVB126" s="10"/>
      <c r="DVC126" s="10"/>
      <c r="DVD126" s="10"/>
      <c r="DVE126" s="10"/>
      <c r="DVF126" s="10"/>
      <c r="DVG126" s="10"/>
      <c r="DVH126" s="10"/>
      <c r="DVI126" s="10"/>
      <c r="DVJ126" s="10"/>
      <c r="DVK126" s="10"/>
      <c r="DVL126" s="10"/>
      <c r="DVM126" s="10"/>
      <c r="DVN126" s="10"/>
      <c r="DVO126" s="10"/>
      <c r="DVP126" s="10"/>
      <c r="DVQ126" s="10"/>
      <c r="DVR126" s="10"/>
      <c r="DVS126" s="10"/>
      <c r="DVT126" s="10"/>
      <c r="DVU126" s="10"/>
      <c r="DVV126" s="10"/>
      <c r="DVW126" s="10"/>
      <c r="DVX126" s="10"/>
      <c r="DVY126" s="10"/>
      <c r="DVZ126" s="10"/>
      <c r="DWA126" s="10"/>
      <c r="DWB126" s="10"/>
      <c r="DWC126" s="10"/>
      <c r="DWD126" s="10"/>
      <c r="DWE126" s="10"/>
      <c r="DWF126" s="10"/>
      <c r="DWG126" s="10"/>
      <c r="DWH126" s="10"/>
      <c r="DWI126" s="10"/>
      <c r="DWJ126" s="10"/>
      <c r="DWK126" s="10"/>
      <c r="DWL126" s="10"/>
      <c r="DWM126" s="10"/>
      <c r="DWN126" s="10"/>
      <c r="DWO126" s="10"/>
      <c r="DWP126" s="10"/>
      <c r="DWQ126" s="10"/>
      <c r="DWR126" s="10"/>
      <c r="DWS126" s="10"/>
      <c r="DWT126" s="10"/>
      <c r="DWU126" s="10"/>
      <c r="DWV126" s="10"/>
      <c r="DWW126" s="10"/>
      <c r="DWX126" s="10"/>
      <c r="DWY126" s="10"/>
      <c r="DWZ126" s="10"/>
      <c r="DXA126" s="10"/>
      <c r="DXB126" s="10"/>
      <c r="DXC126" s="10"/>
      <c r="DXD126" s="10"/>
      <c r="DXE126" s="10"/>
      <c r="DXF126" s="10"/>
      <c r="DXG126" s="10"/>
      <c r="DXH126" s="10"/>
      <c r="DXI126" s="10"/>
      <c r="DXJ126" s="10"/>
      <c r="DXK126" s="10"/>
      <c r="DXL126" s="10"/>
      <c r="DXM126" s="10"/>
      <c r="DXN126" s="10"/>
      <c r="DXO126" s="10"/>
      <c r="DXP126" s="10"/>
      <c r="DXQ126" s="10"/>
      <c r="DXR126" s="10"/>
      <c r="DXS126" s="10"/>
      <c r="DXT126" s="10"/>
      <c r="DXU126" s="10"/>
      <c r="DXV126" s="10"/>
      <c r="DXW126" s="10"/>
      <c r="DXX126" s="10"/>
      <c r="DXY126" s="10"/>
      <c r="DXZ126" s="10"/>
      <c r="DYA126" s="10"/>
      <c r="DYB126" s="10"/>
      <c r="DYC126" s="10"/>
      <c r="DYD126" s="10"/>
      <c r="DYE126" s="10"/>
      <c r="DYF126" s="10"/>
      <c r="DYG126" s="10"/>
      <c r="DYH126" s="10"/>
      <c r="DYI126" s="10"/>
      <c r="DYJ126" s="10"/>
      <c r="DYK126" s="10"/>
      <c r="DYL126" s="10"/>
      <c r="DYM126" s="10"/>
      <c r="DYN126" s="10"/>
      <c r="DYO126" s="10"/>
      <c r="DYP126" s="10"/>
      <c r="DYQ126" s="10"/>
      <c r="DYR126" s="10"/>
      <c r="DYS126" s="10"/>
      <c r="DYT126" s="10"/>
      <c r="DYU126" s="10"/>
      <c r="DYV126" s="10"/>
      <c r="DYW126" s="10"/>
      <c r="DYX126" s="10"/>
      <c r="DYY126" s="10"/>
      <c r="DYZ126" s="10"/>
      <c r="DZA126" s="10"/>
      <c r="DZB126" s="10"/>
      <c r="DZC126" s="10"/>
      <c r="DZD126" s="10"/>
      <c r="DZE126" s="10"/>
      <c r="DZF126" s="10"/>
      <c r="DZG126" s="10"/>
      <c r="DZH126" s="10"/>
      <c r="DZI126" s="10"/>
      <c r="DZJ126" s="10"/>
      <c r="DZK126" s="10"/>
      <c r="DZL126" s="10"/>
      <c r="DZM126" s="10"/>
      <c r="DZN126" s="10"/>
      <c r="DZO126" s="10"/>
      <c r="DZP126" s="10"/>
      <c r="DZQ126" s="10"/>
    </row>
    <row r="127" spans="1:3397" ht="20.100000000000001" customHeight="1" x14ac:dyDescent="0.25">
      <c r="A127" s="542"/>
      <c r="B127" s="172" t="s">
        <v>8</v>
      </c>
      <c r="C127" s="129" t="s">
        <v>132</v>
      </c>
      <c r="D127" s="186">
        <v>513</v>
      </c>
      <c r="E127" s="187">
        <v>435</v>
      </c>
      <c r="F127" s="187">
        <v>550</v>
      </c>
      <c r="G127" s="187">
        <v>474</v>
      </c>
      <c r="H127" s="187">
        <v>578</v>
      </c>
      <c r="I127" s="187">
        <v>637</v>
      </c>
      <c r="J127" s="187">
        <v>669</v>
      </c>
      <c r="K127" s="187">
        <v>533</v>
      </c>
      <c r="L127" s="187">
        <v>565</v>
      </c>
      <c r="M127" s="187">
        <v>540</v>
      </c>
      <c r="N127" s="187">
        <v>569</v>
      </c>
      <c r="O127" s="187">
        <v>641</v>
      </c>
      <c r="P127" s="176">
        <v>6704</v>
      </c>
      <c r="Q127" s="188">
        <v>465</v>
      </c>
      <c r="R127" s="188">
        <v>469</v>
      </c>
      <c r="S127" s="188">
        <v>580</v>
      </c>
      <c r="T127" s="188">
        <v>595</v>
      </c>
      <c r="U127" s="188">
        <v>611</v>
      </c>
      <c r="V127" s="188">
        <v>682</v>
      </c>
      <c r="W127" s="188">
        <v>620</v>
      </c>
      <c r="X127" s="188">
        <v>577</v>
      </c>
      <c r="Y127" s="188">
        <v>511</v>
      </c>
      <c r="Z127" s="189">
        <v>552</v>
      </c>
      <c r="AA127" s="189">
        <v>472</v>
      </c>
      <c r="AB127" s="189">
        <v>570</v>
      </c>
      <c r="AC127" s="170">
        <v>6704</v>
      </c>
      <c r="AD127" s="175">
        <v>443</v>
      </c>
      <c r="AE127" s="175">
        <v>440</v>
      </c>
      <c r="AF127" s="175">
        <v>537</v>
      </c>
      <c r="AG127" s="175">
        <v>484</v>
      </c>
      <c r="AH127" s="175">
        <v>542</v>
      </c>
      <c r="AI127" s="175">
        <v>493</v>
      </c>
      <c r="AJ127" s="175">
        <v>423</v>
      </c>
      <c r="AK127" s="175">
        <v>430</v>
      </c>
      <c r="AL127" s="175">
        <v>446</v>
      </c>
      <c r="AM127" s="175">
        <v>398</v>
      </c>
      <c r="AN127" s="175">
        <v>437</v>
      </c>
      <c r="AO127" s="175">
        <v>517</v>
      </c>
      <c r="AP127" s="138">
        <v>385</v>
      </c>
      <c r="AQ127" s="98">
        <v>271</v>
      </c>
      <c r="AR127" s="98">
        <v>366</v>
      </c>
      <c r="AS127" s="98">
        <v>382</v>
      </c>
      <c r="AT127" s="98">
        <v>434</v>
      </c>
      <c r="AU127" s="98">
        <v>337</v>
      </c>
      <c r="AV127" s="98">
        <v>278</v>
      </c>
      <c r="AW127" s="98">
        <v>286</v>
      </c>
      <c r="AX127" s="98">
        <v>258</v>
      </c>
      <c r="AY127" s="98">
        <v>279</v>
      </c>
      <c r="AZ127" s="98">
        <v>215</v>
      </c>
      <c r="BA127" s="98">
        <v>225</v>
      </c>
      <c r="BB127" s="112">
        <v>273</v>
      </c>
      <c r="BC127" s="98">
        <v>222</v>
      </c>
      <c r="BD127" s="98">
        <v>222</v>
      </c>
      <c r="BE127" s="98">
        <v>234</v>
      </c>
      <c r="BF127" s="98">
        <v>176</v>
      </c>
      <c r="BG127" s="98">
        <v>177</v>
      </c>
      <c r="BH127" s="98">
        <v>169</v>
      </c>
      <c r="BI127" s="98">
        <v>218</v>
      </c>
      <c r="BJ127" s="98">
        <v>153</v>
      </c>
      <c r="BK127" s="98">
        <v>180</v>
      </c>
      <c r="BL127" s="98">
        <v>125</v>
      </c>
      <c r="BM127" s="98">
        <v>183</v>
      </c>
      <c r="BN127" s="439">
        <f t="shared" si="50"/>
        <v>2332</v>
      </c>
      <c r="BO127" s="34">
        <v>197</v>
      </c>
      <c r="BP127" s="34">
        <v>200</v>
      </c>
      <c r="BQ127" s="34">
        <v>246</v>
      </c>
      <c r="BR127" s="34">
        <v>235</v>
      </c>
      <c r="BS127" s="34">
        <v>267</v>
      </c>
      <c r="BT127" s="34">
        <v>202</v>
      </c>
      <c r="BU127" s="34">
        <v>188</v>
      </c>
      <c r="BV127" s="34">
        <v>246</v>
      </c>
      <c r="BW127" s="34">
        <v>63</v>
      </c>
      <c r="BX127" s="34">
        <v>45</v>
      </c>
      <c r="BY127" s="34">
        <v>21</v>
      </c>
      <c r="BZ127" s="34">
        <v>21</v>
      </c>
      <c r="CA127" s="478">
        <f t="shared" si="28"/>
        <v>1931</v>
      </c>
      <c r="CB127" s="98">
        <v>24</v>
      </c>
      <c r="CC127" s="98">
        <v>5</v>
      </c>
      <c r="CD127" s="98">
        <v>0</v>
      </c>
      <c r="CE127" s="98">
        <v>2</v>
      </c>
      <c r="CF127" s="98">
        <v>1</v>
      </c>
      <c r="CG127" s="98">
        <v>1</v>
      </c>
      <c r="CH127" s="98">
        <v>5</v>
      </c>
      <c r="CI127" s="98">
        <v>10</v>
      </c>
      <c r="CJ127" s="98">
        <v>3</v>
      </c>
      <c r="CK127" s="98">
        <v>11</v>
      </c>
      <c r="CL127" s="98">
        <v>5</v>
      </c>
      <c r="CM127" s="243">
        <v>22</v>
      </c>
      <c r="CN127" s="98">
        <v>4</v>
      </c>
      <c r="CO127" s="579">
        <f t="shared" si="52"/>
        <v>197</v>
      </c>
      <c r="CP127" s="80">
        <f t="shared" si="53"/>
        <v>24</v>
      </c>
      <c r="CQ127" s="27">
        <f t="shared" si="51"/>
        <v>4</v>
      </c>
      <c r="CR127" s="364">
        <f t="shared" si="48"/>
        <v>-83.333333333333343</v>
      </c>
      <c r="CX127" s="233"/>
      <c r="CY127" s="233"/>
      <c r="CZ127" s="233"/>
      <c r="DA127" s="233"/>
      <c r="DB127" s="233"/>
      <c r="DC127" s="233"/>
      <c r="DD127" s="233"/>
      <c r="DE127" s="233"/>
      <c r="DF127" s="233"/>
      <c r="DG127" s="233"/>
      <c r="DH127" s="233"/>
      <c r="DI127" s="233"/>
      <c r="DJ127" s="233"/>
      <c r="DK127" s="233"/>
      <c r="DL127" s="233"/>
      <c r="DM127" s="233"/>
      <c r="DN127" s="233"/>
      <c r="DO127" s="233"/>
    </row>
    <row r="128" spans="1:3397" ht="20.100000000000001" customHeight="1" x14ac:dyDescent="0.25">
      <c r="A128" s="542"/>
      <c r="B128" s="172" t="s">
        <v>9</v>
      </c>
      <c r="C128" s="173" t="s">
        <v>10</v>
      </c>
      <c r="D128" s="186">
        <v>47</v>
      </c>
      <c r="E128" s="187">
        <v>41</v>
      </c>
      <c r="F128" s="187">
        <v>60</v>
      </c>
      <c r="G128" s="187">
        <v>56</v>
      </c>
      <c r="H128" s="187">
        <v>61</v>
      </c>
      <c r="I128" s="187">
        <v>53</v>
      </c>
      <c r="J128" s="187">
        <v>48</v>
      </c>
      <c r="K128" s="187">
        <v>46</v>
      </c>
      <c r="L128" s="187">
        <v>39</v>
      </c>
      <c r="M128" s="187">
        <v>40</v>
      </c>
      <c r="N128" s="187">
        <v>65</v>
      </c>
      <c r="O128" s="187">
        <v>50</v>
      </c>
      <c r="P128" s="170">
        <v>606</v>
      </c>
      <c r="Q128" s="179">
        <v>36</v>
      </c>
      <c r="R128" s="179">
        <v>31</v>
      </c>
      <c r="S128" s="179">
        <v>49</v>
      </c>
      <c r="T128" s="179">
        <v>35</v>
      </c>
      <c r="U128" s="179">
        <v>38</v>
      </c>
      <c r="V128" s="179">
        <v>48</v>
      </c>
      <c r="W128" s="179">
        <v>34</v>
      </c>
      <c r="X128" s="179">
        <v>28</v>
      </c>
      <c r="Y128" s="179">
        <v>44</v>
      </c>
      <c r="Z128" s="190">
        <v>50</v>
      </c>
      <c r="AA128" s="190">
        <v>45</v>
      </c>
      <c r="AB128" s="190">
        <v>44</v>
      </c>
      <c r="AC128" s="170">
        <v>482</v>
      </c>
      <c r="AD128" s="180">
        <v>46</v>
      </c>
      <c r="AE128" s="180">
        <v>52</v>
      </c>
      <c r="AF128" s="180">
        <v>44</v>
      </c>
      <c r="AG128" s="180">
        <v>32</v>
      </c>
      <c r="AH128" s="180">
        <v>47</v>
      </c>
      <c r="AI128" s="180">
        <v>45</v>
      </c>
      <c r="AJ128" s="180">
        <v>60</v>
      </c>
      <c r="AK128" s="180">
        <v>51</v>
      </c>
      <c r="AL128" s="180">
        <v>55</v>
      </c>
      <c r="AM128" s="240">
        <v>48</v>
      </c>
      <c r="AN128" s="240">
        <v>49</v>
      </c>
      <c r="AO128" s="240">
        <v>59</v>
      </c>
      <c r="AP128" s="138">
        <v>40</v>
      </c>
      <c r="AQ128" s="98">
        <v>40</v>
      </c>
      <c r="AR128" s="98">
        <v>63</v>
      </c>
      <c r="AS128" s="98">
        <v>50</v>
      </c>
      <c r="AT128" s="98">
        <v>71</v>
      </c>
      <c r="AU128" s="98">
        <v>44</v>
      </c>
      <c r="AV128" s="98">
        <v>59</v>
      </c>
      <c r="AW128" s="98">
        <v>57</v>
      </c>
      <c r="AX128" s="98">
        <v>40</v>
      </c>
      <c r="AY128" s="98">
        <v>51</v>
      </c>
      <c r="AZ128" s="98">
        <v>36</v>
      </c>
      <c r="BA128" s="98">
        <v>40</v>
      </c>
      <c r="BB128" s="138">
        <v>39</v>
      </c>
      <c r="BC128" s="98">
        <v>56</v>
      </c>
      <c r="BD128" s="98">
        <v>56</v>
      </c>
      <c r="BE128" s="98">
        <v>45</v>
      </c>
      <c r="BF128" s="98">
        <v>50</v>
      </c>
      <c r="BG128" s="98">
        <v>50</v>
      </c>
      <c r="BH128" s="98">
        <v>50</v>
      </c>
      <c r="BI128" s="98">
        <v>50</v>
      </c>
      <c r="BJ128" s="98">
        <v>62</v>
      </c>
      <c r="BK128" s="98">
        <v>64</v>
      </c>
      <c r="BL128" s="98">
        <v>63</v>
      </c>
      <c r="BM128" s="98">
        <v>55</v>
      </c>
      <c r="BN128" s="439">
        <f t="shared" si="50"/>
        <v>640</v>
      </c>
      <c r="BO128" s="98">
        <v>55</v>
      </c>
      <c r="BP128" s="98">
        <v>54</v>
      </c>
      <c r="BQ128" s="98">
        <v>49</v>
      </c>
      <c r="BR128" s="98">
        <v>53</v>
      </c>
      <c r="BS128" s="98">
        <v>56</v>
      </c>
      <c r="BT128" s="98">
        <v>54</v>
      </c>
      <c r="BU128" s="98">
        <v>66</v>
      </c>
      <c r="BV128" s="98">
        <v>56</v>
      </c>
      <c r="BW128" s="98">
        <v>69</v>
      </c>
      <c r="BX128" s="98">
        <v>75</v>
      </c>
      <c r="BY128" s="98">
        <v>62</v>
      </c>
      <c r="BZ128" s="98">
        <v>66</v>
      </c>
      <c r="CA128" s="478">
        <f t="shared" si="28"/>
        <v>715</v>
      </c>
      <c r="CB128" s="98">
        <v>50</v>
      </c>
      <c r="CC128" s="98">
        <v>48</v>
      </c>
      <c r="CD128" s="98">
        <v>53</v>
      </c>
      <c r="CE128" s="98">
        <v>57</v>
      </c>
      <c r="CF128" s="98">
        <v>39</v>
      </c>
      <c r="CG128" s="98">
        <v>68</v>
      </c>
      <c r="CH128" s="98">
        <v>56</v>
      </c>
      <c r="CI128" s="98">
        <v>53</v>
      </c>
      <c r="CJ128" s="98">
        <v>56</v>
      </c>
      <c r="CK128" s="98">
        <v>61</v>
      </c>
      <c r="CL128" s="98">
        <v>55</v>
      </c>
      <c r="CM128" s="243">
        <v>54</v>
      </c>
      <c r="CN128" s="98">
        <v>58</v>
      </c>
      <c r="CO128" s="579">
        <f t="shared" si="52"/>
        <v>55</v>
      </c>
      <c r="CP128" s="80">
        <f t="shared" si="53"/>
        <v>50</v>
      </c>
      <c r="CQ128" s="27">
        <f t="shared" si="51"/>
        <v>58</v>
      </c>
      <c r="CR128" s="365">
        <f t="shared" si="48"/>
        <v>15.999999999999993</v>
      </c>
      <c r="CX128" s="233"/>
      <c r="CY128" s="233"/>
      <c r="CZ128" s="233"/>
      <c r="DA128" s="233"/>
      <c r="DB128" s="233"/>
      <c r="DC128" s="233"/>
      <c r="DD128" s="233"/>
      <c r="DE128" s="233"/>
      <c r="DF128" s="233"/>
      <c r="DG128" s="233"/>
      <c r="DH128" s="233"/>
      <c r="DI128" s="233"/>
      <c r="DJ128" s="233"/>
      <c r="DK128" s="233"/>
      <c r="DL128" s="233"/>
      <c r="DM128" s="233"/>
      <c r="DN128" s="233"/>
      <c r="DO128" s="233"/>
    </row>
    <row r="129" spans="1:119" ht="20.100000000000001" customHeight="1" x14ac:dyDescent="0.25">
      <c r="A129" s="542"/>
      <c r="B129" s="172" t="s">
        <v>11</v>
      </c>
      <c r="C129" s="173" t="s">
        <v>12</v>
      </c>
      <c r="D129" s="186">
        <v>45</v>
      </c>
      <c r="E129" s="187">
        <v>45</v>
      </c>
      <c r="F129" s="187">
        <v>71</v>
      </c>
      <c r="G129" s="187">
        <v>70</v>
      </c>
      <c r="H129" s="187">
        <v>54</v>
      </c>
      <c r="I129" s="187">
        <v>50</v>
      </c>
      <c r="J129" s="187">
        <v>61</v>
      </c>
      <c r="K129" s="187">
        <v>44</v>
      </c>
      <c r="L129" s="187">
        <v>45</v>
      </c>
      <c r="M129" s="187">
        <v>41</v>
      </c>
      <c r="N129" s="187">
        <v>43</v>
      </c>
      <c r="O129" s="187">
        <v>50</v>
      </c>
      <c r="P129" s="170">
        <v>619</v>
      </c>
      <c r="Q129" s="179">
        <v>37</v>
      </c>
      <c r="R129" s="179">
        <v>31</v>
      </c>
      <c r="S129" s="179">
        <v>43</v>
      </c>
      <c r="T129" s="179">
        <v>33</v>
      </c>
      <c r="U129" s="179">
        <v>33</v>
      </c>
      <c r="V129" s="179">
        <v>41</v>
      </c>
      <c r="W129" s="179">
        <v>34</v>
      </c>
      <c r="X129" s="179">
        <v>32</v>
      </c>
      <c r="Y129" s="179">
        <v>35</v>
      </c>
      <c r="Z129" s="190">
        <v>48</v>
      </c>
      <c r="AA129" s="190">
        <v>39</v>
      </c>
      <c r="AB129" s="190">
        <v>51</v>
      </c>
      <c r="AC129" s="170">
        <v>457</v>
      </c>
      <c r="AD129" s="180">
        <v>48</v>
      </c>
      <c r="AE129" s="180">
        <v>45</v>
      </c>
      <c r="AF129" s="180">
        <v>51</v>
      </c>
      <c r="AG129" s="180">
        <v>30</v>
      </c>
      <c r="AH129" s="180">
        <v>48</v>
      </c>
      <c r="AI129" s="180">
        <v>48</v>
      </c>
      <c r="AJ129" s="180">
        <v>58</v>
      </c>
      <c r="AK129" s="180">
        <v>48</v>
      </c>
      <c r="AL129" s="180">
        <v>47</v>
      </c>
      <c r="AM129" s="240">
        <v>57</v>
      </c>
      <c r="AN129" s="240">
        <v>47</v>
      </c>
      <c r="AO129" s="240">
        <v>58</v>
      </c>
      <c r="AP129" s="138">
        <v>41</v>
      </c>
      <c r="AQ129" s="98">
        <v>30</v>
      </c>
      <c r="AR129" s="98">
        <v>60</v>
      </c>
      <c r="AS129" s="98">
        <v>41</v>
      </c>
      <c r="AT129" s="98">
        <v>52</v>
      </c>
      <c r="AU129" s="98">
        <v>43</v>
      </c>
      <c r="AV129" s="98">
        <v>55</v>
      </c>
      <c r="AW129" s="98">
        <v>54</v>
      </c>
      <c r="AX129" s="98">
        <v>44</v>
      </c>
      <c r="AY129" s="98">
        <v>46</v>
      </c>
      <c r="AZ129" s="98">
        <v>38</v>
      </c>
      <c r="BA129" s="98">
        <v>43</v>
      </c>
      <c r="BB129" s="138">
        <v>34</v>
      </c>
      <c r="BC129" s="98">
        <v>28</v>
      </c>
      <c r="BD129" s="98">
        <v>49</v>
      </c>
      <c r="BE129" s="98">
        <v>48</v>
      </c>
      <c r="BF129" s="98">
        <v>59</v>
      </c>
      <c r="BG129" s="98">
        <v>49</v>
      </c>
      <c r="BH129" s="98">
        <v>51</v>
      </c>
      <c r="BI129" s="98">
        <v>53</v>
      </c>
      <c r="BJ129" s="98">
        <v>59</v>
      </c>
      <c r="BK129" s="98">
        <v>63</v>
      </c>
      <c r="BL129" s="98">
        <v>61</v>
      </c>
      <c r="BM129" s="98">
        <v>52</v>
      </c>
      <c r="BN129" s="439">
        <f t="shared" si="50"/>
        <v>606</v>
      </c>
      <c r="BO129" s="98">
        <v>52</v>
      </c>
      <c r="BP129" s="98">
        <v>50</v>
      </c>
      <c r="BQ129" s="98">
        <v>53</v>
      </c>
      <c r="BR129" s="98">
        <v>45</v>
      </c>
      <c r="BS129" s="98">
        <v>58</v>
      </c>
      <c r="BT129" s="98">
        <v>42</v>
      </c>
      <c r="BU129" s="98">
        <v>67</v>
      </c>
      <c r="BV129" s="98">
        <v>50</v>
      </c>
      <c r="BW129" s="98">
        <v>67</v>
      </c>
      <c r="BX129" s="98">
        <v>76</v>
      </c>
      <c r="BY129" s="98">
        <v>64</v>
      </c>
      <c r="BZ129" s="98">
        <v>56</v>
      </c>
      <c r="CA129" s="478">
        <f t="shared" si="28"/>
        <v>680</v>
      </c>
      <c r="CB129" s="98">
        <v>51</v>
      </c>
      <c r="CC129" s="98">
        <v>38</v>
      </c>
      <c r="CD129" s="98">
        <v>60</v>
      </c>
      <c r="CE129" s="98">
        <v>55</v>
      </c>
      <c r="CF129" s="98">
        <v>49</v>
      </c>
      <c r="CG129" s="98">
        <v>56</v>
      </c>
      <c r="CH129" s="98">
        <v>63</v>
      </c>
      <c r="CI129" s="98">
        <v>48</v>
      </c>
      <c r="CJ129" s="98">
        <v>57</v>
      </c>
      <c r="CK129" s="98">
        <v>61</v>
      </c>
      <c r="CL129" s="98">
        <v>52</v>
      </c>
      <c r="CM129" s="243">
        <v>64</v>
      </c>
      <c r="CN129" s="98">
        <v>60</v>
      </c>
      <c r="CO129" s="579">
        <f t="shared" si="52"/>
        <v>52</v>
      </c>
      <c r="CP129" s="80">
        <f t="shared" si="53"/>
        <v>51</v>
      </c>
      <c r="CQ129" s="27">
        <f t="shared" si="51"/>
        <v>60</v>
      </c>
      <c r="CR129" s="365">
        <f t="shared" si="48"/>
        <v>17.647058823529417</v>
      </c>
      <c r="CX129" s="233"/>
      <c r="CY129" s="233"/>
      <c r="CZ129" s="233"/>
      <c r="DA129" s="233"/>
      <c r="DB129" s="233"/>
      <c r="DC129" s="233"/>
      <c r="DD129" s="233"/>
      <c r="DE129" s="233"/>
      <c r="DF129" s="233"/>
      <c r="DG129" s="233"/>
      <c r="DH129" s="233"/>
      <c r="DI129" s="233"/>
      <c r="DJ129" s="233"/>
      <c r="DK129" s="233"/>
      <c r="DL129" s="233"/>
      <c r="DM129" s="233"/>
      <c r="DN129" s="233"/>
      <c r="DO129" s="233"/>
    </row>
    <row r="130" spans="1:119" ht="20.100000000000001" customHeight="1" x14ac:dyDescent="0.25">
      <c r="A130" s="542"/>
      <c r="B130" s="172" t="s">
        <v>13</v>
      </c>
      <c r="C130" s="130" t="s">
        <v>134</v>
      </c>
      <c r="D130" s="186">
        <v>1</v>
      </c>
      <c r="E130" s="187">
        <v>1</v>
      </c>
      <c r="F130" s="187">
        <v>1</v>
      </c>
      <c r="G130" s="187">
        <v>1</v>
      </c>
      <c r="H130" s="187">
        <v>2</v>
      </c>
      <c r="I130" s="187">
        <v>2</v>
      </c>
      <c r="J130" s="187">
        <v>1</v>
      </c>
      <c r="K130" s="187">
        <v>2</v>
      </c>
      <c r="L130" s="187">
        <v>1</v>
      </c>
      <c r="M130" s="187">
        <v>1</v>
      </c>
      <c r="N130" s="187">
        <v>1</v>
      </c>
      <c r="O130" s="187">
        <v>1</v>
      </c>
      <c r="P130" s="170">
        <v>15</v>
      </c>
      <c r="Q130" s="179">
        <v>1</v>
      </c>
      <c r="R130" s="179">
        <v>1</v>
      </c>
      <c r="S130" s="179">
        <v>1</v>
      </c>
      <c r="T130" s="179">
        <v>1</v>
      </c>
      <c r="U130" s="179">
        <v>1</v>
      </c>
      <c r="V130" s="179">
        <v>1</v>
      </c>
      <c r="W130" s="179">
        <v>1</v>
      </c>
      <c r="X130" s="179">
        <v>1</v>
      </c>
      <c r="Y130" s="179">
        <v>1</v>
      </c>
      <c r="Z130" s="190">
        <v>1</v>
      </c>
      <c r="AA130" s="190">
        <v>1</v>
      </c>
      <c r="AB130" s="190">
        <v>1</v>
      </c>
      <c r="AC130" s="170">
        <v>12</v>
      </c>
      <c r="AD130" s="180">
        <v>1</v>
      </c>
      <c r="AE130" s="180">
        <v>1</v>
      </c>
      <c r="AF130" s="180">
        <v>1</v>
      </c>
      <c r="AG130" s="180">
        <v>1</v>
      </c>
      <c r="AH130" s="180">
        <v>1</v>
      </c>
      <c r="AI130" s="180">
        <v>1</v>
      </c>
      <c r="AJ130" s="180">
        <v>3</v>
      </c>
      <c r="AK130" s="180">
        <v>1</v>
      </c>
      <c r="AL130" s="180">
        <v>1</v>
      </c>
      <c r="AM130" s="240">
        <v>1</v>
      </c>
      <c r="AN130" s="240">
        <v>1</v>
      </c>
      <c r="AO130" s="240">
        <v>1</v>
      </c>
      <c r="AP130" s="138">
        <v>1</v>
      </c>
      <c r="AQ130" s="98">
        <v>1</v>
      </c>
      <c r="AR130" s="98">
        <v>1</v>
      </c>
      <c r="AS130" s="98">
        <v>1</v>
      </c>
      <c r="AT130" s="98">
        <v>2</v>
      </c>
      <c r="AU130" s="98">
        <v>1</v>
      </c>
      <c r="AV130" s="98">
        <v>1</v>
      </c>
      <c r="AW130" s="98">
        <v>1</v>
      </c>
      <c r="AX130" s="98">
        <v>0</v>
      </c>
      <c r="AY130" s="98">
        <v>2</v>
      </c>
      <c r="AZ130" s="98">
        <v>1</v>
      </c>
      <c r="BA130" s="98">
        <v>1</v>
      </c>
      <c r="BB130" s="138">
        <v>1</v>
      </c>
      <c r="BC130" s="98">
        <v>1</v>
      </c>
      <c r="BD130" s="98">
        <v>1</v>
      </c>
      <c r="BE130" s="98">
        <v>1</v>
      </c>
      <c r="BF130" s="98">
        <v>2</v>
      </c>
      <c r="BG130" s="98">
        <v>1</v>
      </c>
      <c r="BH130" s="98">
        <v>1</v>
      </c>
      <c r="BI130" s="98">
        <v>2</v>
      </c>
      <c r="BJ130" s="98">
        <v>3</v>
      </c>
      <c r="BK130" s="98">
        <v>2</v>
      </c>
      <c r="BL130" s="98">
        <v>1</v>
      </c>
      <c r="BM130" s="98">
        <v>1</v>
      </c>
      <c r="BN130" s="439">
        <f t="shared" si="50"/>
        <v>17</v>
      </c>
      <c r="BO130" s="98">
        <v>1</v>
      </c>
      <c r="BP130" s="98">
        <v>1</v>
      </c>
      <c r="BQ130" s="98">
        <v>1</v>
      </c>
      <c r="BR130" s="98">
        <v>1</v>
      </c>
      <c r="BS130" s="98">
        <v>1</v>
      </c>
      <c r="BT130" s="98">
        <v>1</v>
      </c>
      <c r="BU130" s="98">
        <v>1</v>
      </c>
      <c r="BV130" s="98">
        <v>1</v>
      </c>
      <c r="BW130" s="98">
        <v>0</v>
      </c>
      <c r="BX130" s="98">
        <v>0</v>
      </c>
      <c r="BY130" s="98">
        <v>0</v>
      </c>
      <c r="BZ130" s="98">
        <v>0</v>
      </c>
      <c r="CA130" s="478">
        <f t="shared" si="28"/>
        <v>8</v>
      </c>
      <c r="CB130" s="98">
        <v>0</v>
      </c>
      <c r="CC130" s="98">
        <v>0</v>
      </c>
      <c r="CD130" s="98">
        <v>0</v>
      </c>
      <c r="CE130" s="98">
        <v>0</v>
      </c>
      <c r="CF130" s="98">
        <v>0</v>
      </c>
      <c r="CG130" s="98">
        <v>0</v>
      </c>
      <c r="CH130" s="98">
        <v>0</v>
      </c>
      <c r="CI130" s="98">
        <v>0</v>
      </c>
      <c r="CJ130" s="98">
        <v>0</v>
      </c>
      <c r="CK130" s="98">
        <v>0</v>
      </c>
      <c r="CL130" s="98">
        <v>0</v>
      </c>
      <c r="CM130" s="243">
        <v>0</v>
      </c>
      <c r="CN130" s="98">
        <v>0</v>
      </c>
      <c r="CO130" s="579">
        <f t="shared" si="52"/>
        <v>1</v>
      </c>
      <c r="CP130" s="80">
        <f t="shared" si="53"/>
        <v>0</v>
      </c>
      <c r="CQ130" s="27">
        <f t="shared" si="51"/>
        <v>0</v>
      </c>
      <c r="CR130" s="365"/>
      <c r="CX130" s="233"/>
      <c r="CY130" s="233"/>
      <c r="CZ130" s="233"/>
      <c r="DA130" s="233"/>
      <c r="DB130" s="233"/>
      <c r="DC130" s="233"/>
      <c r="DD130" s="233"/>
      <c r="DE130" s="233"/>
      <c r="DF130" s="233"/>
      <c r="DG130" s="233"/>
      <c r="DH130" s="233"/>
      <c r="DI130" s="233"/>
      <c r="DJ130" s="233"/>
      <c r="DK130" s="233"/>
      <c r="DL130" s="233"/>
      <c r="DM130" s="233"/>
      <c r="DN130" s="233"/>
      <c r="DO130" s="233"/>
    </row>
    <row r="131" spans="1:119" ht="20.100000000000001" customHeight="1" x14ac:dyDescent="0.25">
      <c r="A131" s="542"/>
      <c r="B131" s="172" t="s">
        <v>14</v>
      </c>
      <c r="C131" s="130" t="s">
        <v>135</v>
      </c>
      <c r="D131" s="186">
        <v>0</v>
      </c>
      <c r="E131" s="187">
        <v>0</v>
      </c>
      <c r="F131" s="187">
        <v>0</v>
      </c>
      <c r="G131" s="187">
        <v>0</v>
      </c>
      <c r="H131" s="187">
        <v>0</v>
      </c>
      <c r="I131" s="187">
        <v>0</v>
      </c>
      <c r="J131" s="187">
        <v>0</v>
      </c>
      <c r="K131" s="187">
        <v>0</v>
      </c>
      <c r="L131" s="187">
        <v>0</v>
      </c>
      <c r="M131" s="187">
        <v>0</v>
      </c>
      <c r="N131" s="187">
        <v>0</v>
      </c>
      <c r="O131" s="187">
        <v>0</v>
      </c>
      <c r="P131" s="170">
        <v>0</v>
      </c>
      <c r="Q131" s="179">
        <v>0</v>
      </c>
      <c r="R131" s="179">
        <v>0</v>
      </c>
      <c r="S131" s="179">
        <v>0</v>
      </c>
      <c r="T131" s="179">
        <v>0</v>
      </c>
      <c r="U131" s="179">
        <v>0</v>
      </c>
      <c r="V131" s="179">
        <v>0</v>
      </c>
      <c r="W131" s="179">
        <v>0</v>
      </c>
      <c r="X131" s="179">
        <v>0</v>
      </c>
      <c r="Y131" s="179">
        <v>0</v>
      </c>
      <c r="Z131" s="190">
        <v>0</v>
      </c>
      <c r="AA131" s="190">
        <v>0</v>
      </c>
      <c r="AB131" s="190">
        <v>0</v>
      </c>
      <c r="AC131" s="170">
        <v>0</v>
      </c>
      <c r="AD131" s="180">
        <v>0</v>
      </c>
      <c r="AE131" s="180">
        <v>0</v>
      </c>
      <c r="AF131" s="180">
        <v>0</v>
      </c>
      <c r="AG131" s="180">
        <v>0</v>
      </c>
      <c r="AH131" s="180">
        <v>0</v>
      </c>
      <c r="AI131" s="180">
        <v>0</v>
      </c>
      <c r="AJ131" s="180">
        <v>0</v>
      </c>
      <c r="AK131" s="180">
        <v>0</v>
      </c>
      <c r="AL131" s="180">
        <v>0</v>
      </c>
      <c r="AM131" s="240">
        <v>0</v>
      </c>
      <c r="AN131" s="240">
        <v>0</v>
      </c>
      <c r="AO131" s="240">
        <v>0</v>
      </c>
      <c r="AP131" s="138">
        <v>0</v>
      </c>
      <c r="AQ131" s="98">
        <v>0</v>
      </c>
      <c r="AR131" s="98">
        <v>0</v>
      </c>
      <c r="AS131" s="98">
        <v>0</v>
      </c>
      <c r="AT131" s="98">
        <v>0</v>
      </c>
      <c r="AU131" s="98">
        <v>0</v>
      </c>
      <c r="AV131" s="98">
        <v>0</v>
      </c>
      <c r="AW131" s="98">
        <v>0</v>
      </c>
      <c r="AX131" s="98">
        <v>0</v>
      </c>
      <c r="AY131" s="98">
        <v>0</v>
      </c>
      <c r="AZ131" s="98">
        <v>0</v>
      </c>
      <c r="BA131" s="98">
        <v>0</v>
      </c>
      <c r="BB131" s="138">
        <v>0</v>
      </c>
      <c r="BC131" s="98">
        <v>0</v>
      </c>
      <c r="BD131" s="98">
        <v>0</v>
      </c>
      <c r="BE131" s="98">
        <v>0</v>
      </c>
      <c r="BF131" s="98">
        <v>0</v>
      </c>
      <c r="BG131" s="98">
        <v>0</v>
      </c>
      <c r="BH131" s="98">
        <v>0</v>
      </c>
      <c r="BI131" s="98">
        <v>0</v>
      </c>
      <c r="BJ131" s="98">
        <v>0</v>
      </c>
      <c r="BK131" s="98">
        <v>0</v>
      </c>
      <c r="BL131" s="98">
        <v>0</v>
      </c>
      <c r="BM131" s="98">
        <v>0</v>
      </c>
      <c r="BN131" s="439">
        <f t="shared" si="50"/>
        <v>0</v>
      </c>
      <c r="BO131" s="98">
        <v>0</v>
      </c>
      <c r="BP131" s="98">
        <v>0</v>
      </c>
      <c r="BQ131" s="98">
        <v>0</v>
      </c>
      <c r="BR131" s="98">
        <v>0</v>
      </c>
      <c r="BS131" s="98">
        <v>0</v>
      </c>
      <c r="BT131" s="98">
        <v>0</v>
      </c>
      <c r="BU131" s="98">
        <v>0</v>
      </c>
      <c r="BV131" s="98">
        <v>0</v>
      </c>
      <c r="BW131" s="98">
        <v>0</v>
      </c>
      <c r="BX131" s="98">
        <v>0</v>
      </c>
      <c r="BY131" s="98">
        <v>0</v>
      </c>
      <c r="BZ131" s="98">
        <v>0</v>
      </c>
      <c r="CA131" s="478">
        <f t="shared" si="28"/>
        <v>0</v>
      </c>
      <c r="CB131" s="98">
        <v>0</v>
      </c>
      <c r="CC131" s="98">
        <v>0</v>
      </c>
      <c r="CD131" s="98">
        <v>0</v>
      </c>
      <c r="CE131" s="98">
        <v>0</v>
      </c>
      <c r="CF131" s="98">
        <v>0</v>
      </c>
      <c r="CG131" s="98">
        <v>0</v>
      </c>
      <c r="CH131" s="98">
        <v>0</v>
      </c>
      <c r="CI131" s="98">
        <v>0</v>
      </c>
      <c r="CJ131" s="98">
        <v>0</v>
      </c>
      <c r="CK131" s="98">
        <v>0</v>
      </c>
      <c r="CL131" s="98">
        <v>0</v>
      </c>
      <c r="CM131" s="243">
        <v>0</v>
      </c>
      <c r="CN131" s="98">
        <v>0</v>
      </c>
      <c r="CO131" s="579">
        <f t="shared" si="52"/>
        <v>0</v>
      </c>
      <c r="CP131" s="80">
        <f t="shared" si="53"/>
        <v>0</v>
      </c>
      <c r="CQ131" s="27">
        <f t="shared" si="51"/>
        <v>0</v>
      </c>
      <c r="CR131" s="365"/>
      <c r="CX131" s="233"/>
      <c r="CY131" s="233"/>
      <c r="CZ131" s="233"/>
      <c r="DA131" s="233"/>
      <c r="DB131" s="233"/>
      <c r="DC131" s="233"/>
      <c r="DD131" s="233"/>
      <c r="DE131" s="233"/>
      <c r="DF131" s="233"/>
      <c r="DG131" s="233"/>
      <c r="DH131" s="233"/>
      <c r="DI131" s="233"/>
      <c r="DJ131" s="233"/>
      <c r="DK131" s="233"/>
      <c r="DL131" s="233"/>
      <c r="DM131" s="233"/>
      <c r="DN131" s="233"/>
      <c r="DO131" s="233"/>
    </row>
    <row r="132" spans="1:119" ht="20.100000000000001" customHeight="1" x14ac:dyDescent="0.25">
      <c r="A132" s="542"/>
      <c r="B132" s="172" t="s">
        <v>15</v>
      </c>
      <c r="C132" s="173" t="s">
        <v>16</v>
      </c>
      <c r="D132" s="186">
        <v>0</v>
      </c>
      <c r="E132" s="187">
        <v>0</v>
      </c>
      <c r="F132" s="187">
        <v>1</v>
      </c>
      <c r="G132" s="187">
        <v>1</v>
      </c>
      <c r="H132" s="187">
        <v>2</v>
      </c>
      <c r="I132" s="187">
        <v>0</v>
      </c>
      <c r="J132" s="187">
        <v>0</v>
      </c>
      <c r="K132" s="187">
        <v>0</v>
      </c>
      <c r="L132" s="187">
        <v>0</v>
      </c>
      <c r="M132" s="187">
        <v>1</v>
      </c>
      <c r="N132" s="187">
        <v>0</v>
      </c>
      <c r="O132" s="187">
        <v>0</v>
      </c>
      <c r="P132" s="170">
        <v>5</v>
      </c>
      <c r="Q132" s="179">
        <v>0</v>
      </c>
      <c r="R132" s="179">
        <v>0</v>
      </c>
      <c r="S132" s="179">
        <v>0</v>
      </c>
      <c r="T132" s="179">
        <v>0</v>
      </c>
      <c r="U132" s="179">
        <v>0</v>
      </c>
      <c r="V132" s="179">
        <v>0</v>
      </c>
      <c r="W132" s="179">
        <v>0</v>
      </c>
      <c r="X132" s="179">
        <v>0</v>
      </c>
      <c r="Y132" s="179">
        <v>0</v>
      </c>
      <c r="Z132" s="190">
        <v>0</v>
      </c>
      <c r="AA132" s="190">
        <v>12</v>
      </c>
      <c r="AB132" s="190">
        <v>148</v>
      </c>
      <c r="AC132" s="170">
        <v>160</v>
      </c>
      <c r="AD132" s="180">
        <v>5</v>
      </c>
      <c r="AE132" s="180">
        <v>2</v>
      </c>
      <c r="AF132" s="180">
        <v>3</v>
      </c>
      <c r="AG132" s="180">
        <v>4</v>
      </c>
      <c r="AH132" s="180">
        <v>18</v>
      </c>
      <c r="AI132" s="180">
        <v>5</v>
      </c>
      <c r="AJ132" s="180">
        <v>24</v>
      </c>
      <c r="AK132" s="180">
        <v>58</v>
      </c>
      <c r="AL132" s="180">
        <v>21</v>
      </c>
      <c r="AM132" s="240">
        <v>5</v>
      </c>
      <c r="AN132" s="240">
        <v>1</v>
      </c>
      <c r="AO132" s="240">
        <v>0</v>
      </c>
      <c r="AP132" s="138">
        <v>0</v>
      </c>
      <c r="AQ132" s="98">
        <v>0</v>
      </c>
      <c r="AR132" s="98">
        <v>0</v>
      </c>
      <c r="AS132" s="98">
        <v>0</v>
      </c>
      <c r="AT132" s="98">
        <v>0</v>
      </c>
      <c r="AU132" s="98">
        <v>0</v>
      </c>
      <c r="AV132" s="98">
        <v>0</v>
      </c>
      <c r="AW132" s="98">
        <v>0</v>
      </c>
      <c r="AX132" s="98">
        <v>0</v>
      </c>
      <c r="AY132" s="98">
        <v>0</v>
      </c>
      <c r="AZ132" s="98">
        <v>0</v>
      </c>
      <c r="BA132" s="98">
        <v>0</v>
      </c>
      <c r="BB132" s="138">
        <v>1</v>
      </c>
      <c r="BC132" s="98">
        <v>4</v>
      </c>
      <c r="BD132" s="98">
        <v>2</v>
      </c>
      <c r="BE132" s="98">
        <v>1</v>
      </c>
      <c r="BF132" s="98">
        <v>0</v>
      </c>
      <c r="BG132" s="98">
        <v>1</v>
      </c>
      <c r="BH132" s="98">
        <v>1</v>
      </c>
      <c r="BI132" s="98">
        <v>0</v>
      </c>
      <c r="BJ132" s="98">
        <v>0</v>
      </c>
      <c r="BK132" s="98">
        <v>2</v>
      </c>
      <c r="BL132" s="98">
        <v>2</v>
      </c>
      <c r="BM132" s="98">
        <v>0</v>
      </c>
      <c r="BN132" s="439">
        <f t="shared" si="50"/>
        <v>14</v>
      </c>
      <c r="BO132" s="98">
        <v>0</v>
      </c>
      <c r="BP132" s="98">
        <v>0</v>
      </c>
      <c r="BQ132" s="98">
        <v>0</v>
      </c>
      <c r="BR132" s="98">
        <v>0</v>
      </c>
      <c r="BS132" s="98">
        <v>0</v>
      </c>
      <c r="BT132" s="98">
        <v>0</v>
      </c>
      <c r="BU132" s="98">
        <v>0</v>
      </c>
      <c r="BV132" s="98">
        <v>0</v>
      </c>
      <c r="BW132" s="98">
        <v>0</v>
      </c>
      <c r="BX132" s="98">
        <v>0</v>
      </c>
      <c r="BY132" s="98">
        <v>0</v>
      </c>
      <c r="BZ132" s="98">
        <v>0</v>
      </c>
      <c r="CA132" s="478">
        <f t="shared" si="28"/>
        <v>0</v>
      </c>
      <c r="CB132" s="98">
        <v>0</v>
      </c>
      <c r="CC132" s="98">
        <v>0</v>
      </c>
      <c r="CD132" s="98">
        <v>0</v>
      </c>
      <c r="CE132" s="98">
        <v>0</v>
      </c>
      <c r="CF132" s="98">
        <v>0</v>
      </c>
      <c r="CG132" s="98">
        <v>0</v>
      </c>
      <c r="CH132" s="98">
        <v>0</v>
      </c>
      <c r="CI132" s="98">
        <v>0</v>
      </c>
      <c r="CJ132" s="98">
        <v>0</v>
      </c>
      <c r="CK132" s="98">
        <v>2</v>
      </c>
      <c r="CL132" s="98">
        <v>0</v>
      </c>
      <c r="CM132" s="243">
        <v>0</v>
      </c>
      <c r="CN132" s="98">
        <v>0</v>
      </c>
      <c r="CO132" s="579">
        <f t="shared" si="52"/>
        <v>0</v>
      </c>
      <c r="CP132" s="80">
        <f t="shared" si="53"/>
        <v>0</v>
      </c>
      <c r="CQ132" s="27">
        <f t="shared" si="51"/>
        <v>0</v>
      </c>
      <c r="CR132" s="365"/>
      <c r="CX132" s="233"/>
      <c r="CY132" s="233"/>
      <c r="CZ132" s="233"/>
      <c r="DA132" s="233"/>
      <c r="DB132" s="233"/>
      <c r="DC132" s="233"/>
      <c r="DD132" s="233"/>
      <c r="DE132" s="233"/>
      <c r="DF132" s="233"/>
      <c r="DG132" s="233"/>
      <c r="DH132" s="233"/>
      <c r="DI132" s="233"/>
      <c r="DJ132" s="233"/>
      <c r="DK132" s="233"/>
      <c r="DL132" s="233"/>
      <c r="DM132" s="233"/>
      <c r="DN132" s="233"/>
      <c r="DO132" s="233"/>
    </row>
    <row r="133" spans="1:119" ht="20.100000000000001" customHeight="1" x14ac:dyDescent="0.25">
      <c r="A133" s="542"/>
      <c r="B133" s="172" t="s">
        <v>19</v>
      </c>
      <c r="C133" s="173" t="s">
        <v>20</v>
      </c>
      <c r="D133" s="186">
        <v>258</v>
      </c>
      <c r="E133" s="187">
        <v>208</v>
      </c>
      <c r="F133" s="187">
        <v>237</v>
      </c>
      <c r="G133" s="187">
        <v>235</v>
      </c>
      <c r="H133" s="187">
        <v>218</v>
      </c>
      <c r="I133" s="187">
        <v>224</v>
      </c>
      <c r="J133" s="187">
        <v>253</v>
      </c>
      <c r="K133" s="187">
        <v>234</v>
      </c>
      <c r="L133" s="187">
        <v>248</v>
      </c>
      <c r="M133" s="187">
        <v>231</v>
      </c>
      <c r="N133" s="187">
        <v>234</v>
      </c>
      <c r="O133" s="187">
        <v>260</v>
      </c>
      <c r="P133" s="170">
        <v>2840</v>
      </c>
      <c r="Q133" s="179">
        <v>214</v>
      </c>
      <c r="R133" s="179">
        <v>207</v>
      </c>
      <c r="S133" s="179">
        <v>263</v>
      </c>
      <c r="T133" s="179">
        <v>254</v>
      </c>
      <c r="U133" s="179">
        <v>246</v>
      </c>
      <c r="V133" s="179">
        <v>226</v>
      </c>
      <c r="W133" s="179">
        <v>238</v>
      </c>
      <c r="X133" s="179">
        <v>238</v>
      </c>
      <c r="Y133" s="179">
        <v>246</v>
      </c>
      <c r="Z133" s="190">
        <v>233</v>
      </c>
      <c r="AA133" s="190">
        <v>238</v>
      </c>
      <c r="AB133" s="190">
        <v>250</v>
      </c>
      <c r="AC133" s="170">
        <v>2853</v>
      </c>
      <c r="AD133" s="180">
        <v>227</v>
      </c>
      <c r="AE133" s="180">
        <v>235</v>
      </c>
      <c r="AF133" s="180">
        <v>237</v>
      </c>
      <c r="AG133" s="180">
        <v>249</v>
      </c>
      <c r="AH133" s="180">
        <v>264</v>
      </c>
      <c r="AI133" s="180">
        <v>254</v>
      </c>
      <c r="AJ133" s="180">
        <v>276</v>
      </c>
      <c r="AK133" s="180">
        <v>409</v>
      </c>
      <c r="AL133" s="180">
        <v>401</v>
      </c>
      <c r="AM133" s="240">
        <v>342</v>
      </c>
      <c r="AN133" s="240">
        <v>385</v>
      </c>
      <c r="AO133" s="240">
        <v>385</v>
      </c>
      <c r="AP133" s="138">
        <v>350</v>
      </c>
      <c r="AQ133" s="98">
        <v>368</v>
      </c>
      <c r="AR133" s="98">
        <v>416</v>
      </c>
      <c r="AS133" s="98">
        <v>364</v>
      </c>
      <c r="AT133" s="98">
        <v>437</v>
      </c>
      <c r="AU133" s="98">
        <v>380</v>
      </c>
      <c r="AV133" s="98">
        <v>409</v>
      </c>
      <c r="AW133" s="98">
        <v>418</v>
      </c>
      <c r="AX133" s="98">
        <v>391</v>
      </c>
      <c r="AY133" s="98">
        <v>462</v>
      </c>
      <c r="AZ133" s="98">
        <v>386</v>
      </c>
      <c r="BA133" s="98">
        <v>416</v>
      </c>
      <c r="BB133" s="138">
        <v>403</v>
      </c>
      <c r="BC133" s="98">
        <v>351</v>
      </c>
      <c r="BD133" s="98">
        <v>379</v>
      </c>
      <c r="BE133" s="98">
        <v>442</v>
      </c>
      <c r="BF133" s="98">
        <v>446</v>
      </c>
      <c r="BG133" s="98">
        <v>403</v>
      </c>
      <c r="BH133" s="98">
        <v>467</v>
      </c>
      <c r="BI133" s="98">
        <v>453</v>
      </c>
      <c r="BJ133" s="98">
        <v>442</v>
      </c>
      <c r="BK133" s="98">
        <v>476</v>
      </c>
      <c r="BL133" s="98">
        <v>448</v>
      </c>
      <c r="BM133" s="98">
        <v>453</v>
      </c>
      <c r="BN133" s="439">
        <f t="shared" si="50"/>
        <v>5163</v>
      </c>
      <c r="BO133" s="98">
        <v>433</v>
      </c>
      <c r="BP133" s="98">
        <v>437</v>
      </c>
      <c r="BQ133" s="98">
        <v>404</v>
      </c>
      <c r="BR133" s="98">
        <v>474</v>
      </c>
      <c r="BS133" s="98">
        <v>448</v>
      </c>
      <c r="BT133" s="98">
        <v>444</v>
      </c>
      <c r="BU133" s="98">
        <v>487</v>
      </c>
      <c r="BV133" s="98">
        <v>451</v>
      </c>
      <c r="BW133" s="98">
        <v>502</v>
      </c>
      <c r="BX133" s="98">
        <v>504</v>
      </c>
      <c r="BY133" s="98">
        <v>412</v>
      </c>
      <c r="BZ133" s="98">
        <v>495</v>
      </c>
      <c r="CA133" s="478">
        <f t="shared" si="28"/>
        <v>5491</v>
      </c>
      <c r="CB133" s="98">
        <v>412</v>
      </c>
      <c r="CC133" s="98">
        <v>367</v>
      </c>
      <c r="CD133" s="98">
        <v>461</v>
      </c>
      <c r="CE133" s="98">
        <v>480</v>
      </c>
      <c r="CF133" s="98">
        <v>421</v>
      </c>
      <c r="CG133" s="98">
        <v>415</v>
      </c>
      <c r="CH133" s="98">
        <v>483</v>
      </c>
      <c r="CI133" s="98">
        <v>419</v>
      </c>
      <c r="CJ133" s="98">
        <v>462</v>
      </c>
      <c r="CK133" s="98">
        <v>454</v>
      </c>
      <c r="CL133" s="98">
        <v>442</v>
      </c>
      <c r="CM133" s="243">
        <v>475</v>
      </c>
      <c r="CN133" s="98">
        <v>408</v>
      </c>
      <c r="CO133" s="579">
        <f t="shared" si="52"/>
        <v>433</v>
      </c>
      <c r="CP133" s="80">
        <f t="shared" si="53"/>
        <v>412</v>
      </c>
      <c r="CQ133" s="27">
        <f t="shared" si="51"/>
        <v>408</v>
      </c>
      <c r="CR133" s="365">
        <f t="shared" ref="CR133:CR137" si="59">((CQ133/CP133)-1)*100</f>
        <v>-0.97087378640776656</v>
      </c>
      <c r="CX133" s="233"/>
      <c r="CY133" s="233"/>
      <c r="CZ133" s="233"/>
      <c r="DA133" s="233"/>
      <c r="DB133" s="233"/>
      <c r="DC133" s="233"/>
      <c r="DD133" s="233"/>
      <c r="DE133" s="233"/>
      <c r="DF133" s="233"/>
      <c r="DG133" s="233"/>
      <c r="DH133" s="233"/>
      <c r="DI133" s="233"/>
      <c r="DJ133" s="233"/>
      <c r="DK133" s="233"/>
      <c r="DL133" s="233"/>
      <c r="DM133" s="233"/>
      <c r="DN133" s="233"/>
      <c r="DO133" s="233"/>
    </row>
    <row r="134" spans="1:119" ht="20.100000000000001" customHeight="1" x14ac:dyDescent="0.25">
      <c r="A134" s="542"/>
      <c r="B134" s="110" t="s">
        <v>26</v>
      </c>
      <c r="C134" s="130" t="s">
        <v>124</v>
      </c>
      <c r="D134" s="186">
        <v>0</v>
      </c>
      <c r="E134" s="187">
        <v>0</v>
      </c>
      <c r="F134" s="187">
        <v>0</v>
      </c>
      <c r="G134" s="187">
        <v>0</v>
      </c>
      <c r="H134" s="187">
        <v>0</v>
      </c>
      <c r="I134" s="187">
        <v>0</v>
      </c>
      <c r="J134" s="187">
        <v>0</v>
      </c>
      <c r="K134" s="187">
        <v>0</v>
      </c>
      <c r="L134" s="187">
        <v>0</v>
      </c>
      <c r="M134" s="187">
        <v>0</v>
      </c>
      <c r="N134" s="187">
        <v>0</v>
      </c>
      <c r="O134" s="187">
        <v>0</v>
      </c>
      <c r="P134" s="170">
        <v>0</v>
      </c>
      <c r="Q134" s="179">
        <v>0</v>
      </c>
      <c r="R134" s="179">
        <v>0</v>
      </c>
      <c r="S134" s="179">
        <v>0</v>
      </c>
      <c r="T134" s="179">
        <v>0</v>
      </c>
      <c r="U134" s="179">
        <v>0</v>
      </c>
      <c r="V134" s="179">
        <v>0</v>
      </c>
      <c r="W134" s="179">
        <v>0</v>
      </c>
      <c r="X134" s="179">
        <v>0</v>
      </c>
      <c r="Y134" s="179">
        <v>0</v>
      </c>
      <c r="Z134" s="190">
        <v>0</v>
      </c>
      <c r="AA134" s="190">
        <v>0</v>
      </c>
      <c r="AB134" s="190">
        <v>0</v>
      </c>
      <c r="AC134" s="170">
        <v>0</v>
      </c>
      <c r="AD134" s="180">
        <v>0</v>
      </c>
      <c r="AE134" s="180">
        <v>0</v>
      </c>
      <c r="AF134" s="180">
        <v>0</v>
      </c>
      <c r="AG134" s="180">
        <v>0</v>
      </c>
      <c r="AH134" s="180">
        <v>0</v>
      </c>
      <c r="AI134" s="180">
        <v>0</v>
      </c>
      <c r="AJ134" s="180">
        <v>0</v>
      </c>
      <c r="AK134" s="180">
        <v>0</v>
      </c>
      <c r="AL134" s="180">
        <v>0</v>
      </c>
      <c r="AM134" s="180">
        <v>0</v>
      </c>
      <c r="AN134" s="180">
        <v>0</v>
      </c>
      <c r="AO134" s="180">
        <v>0</v>
      </c>
      <c r="AP134" s="138">
        <v>0</v>
      </c>
      <c r="AQ134" s="98">
        <v>0</v>
      </c>
      <c r="AR134" s="98">
        <v>0</v>
      </c>
      <c r="AS134" s="98">
        <v>0</v>
      </c>
      <c r="AT134" s="98">
        <v>0</v>
      </c>
      <c r="AU134" s="98">
        <v>0</v>
      </c>
      <c r="AV134" s="98">
        <v>0</v>
      </c>
      <c r="AW134" s="98">
        <v>0</v>
      </c>
      <c r="AX134" s="98">
        <v>0</v>
      </c>
      <c r="AY134" s="98">
        <v>0</v>
      </c>
      <c r="AZ134" s="98">
        <v>0</v>
      </c>
      <c r="BA134" s="98">
        <v>0</v>
      </c>
      <c r="BB134" s="138">
        <v>0</v>
      </c>
      <c r="BC134" s="98">
        <v>0</v>
      </c>
      <c r="BD134" s="98">
        <v>0</v>
      </c>
      <c r="BE134" s="98">
        <v>0</v>
      </c>
      <c r="BF134" s="98">
        <v>0</v>
      </c>
      <c r="BG134" s="98">
        <v>0</v>
      </c>
      <c r="BH134" s="98">
        <v>0</v>
      </c>
      <c r="BI134" s="98">
        <v>0</v>
      </c>
      <c r="BJ134" s="98">
        <v>0</v>
      </c>
      <c r="BK134" s="98">
        <v>0</v>
      </c>
      <c r="BL134" s="98">
        <v>0</v>
      </c>
      <c r="BM134" s="98">
        <v>0</v>
      </c>
      <c r="BN134" s="439">
        <f t="shared" si="50"/>
        <v>0</v>
      </c>
      <c r="BO134" s="98">
        <v>0</v>
      </c>
      <c r="BP134" s="98">
        <v>0</v>
      </c>
      <c r="BQ134" s="98">
        <v>0</v>
      </c>
      <c r="BR134" s="98">
        <v>0</v>
      </c>
      <c r="BS134" s="98">
        <v>0</v>
      </c>
      <c r="BT134" s="98">
        <v>0</v>
      </c>
      <c r="BU134" s="98">
        <v>0</v>
      </c>
      <c r="BV134" s="98">
        <v>0</v>
      </c>
      <c r="BW134" s="98">
        <v>29</v>
      </c>
      <c r="BX134" s="98">
        <v>56</v>
      </c>
      <c r="BY134" s="98">
        <v>28</v>
      </c>
      <c r="BZ134" s="98">
        <v>23</v>
      </c>
      <c r="CA134" s="478">
        <f t="shared" si="28"/>
        <v>136</v>
      </c>
      <c r="CB134" s="98">
        <v>34</v>
      </c>
      <c r="CC134" s="98">
        <v>8</v>
      </c>
      <c r="CD134" s="98">
        <v>1</v>
      </c>
      <c r="CE134" s="98">
        <v>2</v>
      </c>
      <c r="CF134" s="98">
        <v>1</v>
      </c>
      <c r="CG134" s="98">
        <v>0</v>
      </c>
      <c r="CH134" s="98">
        <v>3</v>
      </c>
      <c r="CI134" s="98">
        <v>10</v>
      </c>
      <c r="CJ134" s="98">
        <v>4</v>
      </c>
      <c r="CK134" s="98">
        <v>7</v>
      </c>
      <c r="CL134" s="98">
        <v>8</v>
      </c>
      <c r="CM134" s="243">
        <v>23</v>
      </c>
      <c r="CN134" s="98">
        <v>7</v>
      </c>
      <c r="CO134" s="579">
        <f t="shared" si="52"/>
        <v>0</v>
      </c>
      <c r="CP134" s="80">
        <f t="shared" si="53"/>
        <v>34</v>
      </c>
      <c r="CQ134" s="27">
        <f t="shared" si="51"/>
        <v>7</v>
      </c>
      <c r="CR134" s="365">
        <f t="shared" si="59"/>
        <v>-79.411764705882362</v>
      </c>
      <c r="CX134" s="233"/>
      <c r="CY134" s="233"/>
      <c r="CZ134" s="233"/>
      <c r="DA134" s="233"/>
      <c r="DB134" s="233"/>
      <c r="DC134" s="233"/>
      <c r="DD134" s="233"/>
      <c r="DE134" s="233"/>
      <c r="DF134" s="233"/>
      <c r="DG134" s="233"/>
      <c r="DH134" s="233"/>
      <c r="DI134" s="233"/>
      <c r="DJ134" s="233"/>
      <c r="DK134" s="233"/>
      <c r="DL134" s="233"/>
      <c r="DM134" s="233"/>
      <c r="DN134" s="233"/>
      <c r="DO134" s="233"/>
    </row>
    <row r="135" spans="1:119" ht="20.100000000000001" customHeight="1" x14ac:dyDescent="0.25">
      <c r="A135" s="542"/>
      <c r="B135" s="110" t="s">
        <v>150</v>
      </c>
      <c r="C135" s="130" t="s">
        <v>154</v>
      </c>
      <c r="D135" s="186">
        <v>0</v>
      </c>
      <c r="E135" s="187">
        <v>0</v>
      </c>
      <c r="F135" s="187">
        <v>0</v>
      </c>
      <c r="G135" s="187">
        <v>0</v>
      </c>
      <c r="H135" s="187">
        <v>0</v>
      </c>
      <c r="I135" s="187">
        <v>0</v>
      </c>
      <c r="J135" s="187">
        <v>0</v>
      </c>
      <c r="K135" s="187">
        <v>0</v>
      </c>
      <c r="L135" s="187">
        <v>0</v>
      </c>
      <c r="M135" s="187">
        <v>0</v>
      </c>
      <c r="N135" s="187">
        <v>0</v>
      </c>
      <c r="O135" s="187">
        <v>0</v>
      </c>
      <c r="P135" s="170">
        <v>0</v>
      </c>
      <c r="Q135" s="179">
        <v>0</v>
      </c>
      <c r="R135" s="179">
        <v>0</v>
      </c>
      <c r="S135" s="179">
        <v>0</v>
      </c>
      <c r="T135" s="179">
        <v>0</v>
      </c>
      <c r="U135" s="179">
        <v>0</v>
      </c>
      <c r="V135" s="179">
        <v>0</v>
      </c>
      <c r="W135" s="179">
        <v>0</v>
      </c>
      <c r="X135" s="179">
        <v>0</v>
      </c>
      <c r="Y135" s="179">
        <v>0</v>
      </c>
      <c r="Z135" s="190">
        <v>0</v>
      </c>
      <c r="AA135" s="190">
        <v>0</v>
      </c>
      <c r="AB135" s="190">
        <v>0</v>
      </c>
      <c r="AC135" s="170">
        <v>0</v>
      </c>
      <c r="AD135" s="180">
        <v>0</v>
      </c>
      <c r="AE135" s="180">
        <v>0</v>
      </c>
      <c r="AF135" s="180">
        <v>0</v>
      </c>
      <c r="AG135" s="180">
        <v>0</v>
      </c>
      <c r="AH135" s="180">
        <v>0</v>
      </c>
      <c r="AI135" s="180">
        <v>0</v>
      </c>
      <c r="AJ135" s="180">
        <v>0</v>
      </c>
      <c r="AK135" s="180">
        <v>0</v>
      </c>
      <c r="AL135" s="180">
        <v>0</v>
      </c>
      <c r="AM135" s="180">
        <v>0</v>
      </c>
      <c r="AN135" s="180">
        <v>0</v>
      </c>
      <c r="AO135" s="180">
        <v>0</v>
      </c>
      <c r="AP135" s="138">
        <v>0</v>
      </c>
      <c r="AQ135" s="98">
        <v>0</v>
      </c>
      <c r="AR135" s="98">
        <v>0</v>
      </c>
      <c r="AS135" s="98">
        <v>0</v>
      </c>
      <c r="AT135" s="98">
        <v>0</v>
      </c>
      <c r="AU135" s="98">
        <v>0</v>
      </c>
      <c r="AV135" s="98">
        <v>0</v>
      </c>
      <c r="AW135" s="98">
        <v>0</v>
      </c>
      <c r="AX135" s="98">
        <v>0</v>
      </c>
      <c r="AY135" s="98">
        <v>0</v>
      </c>
      <c r="AZ135" s="98">
        <v>0</v>
      </c>
      <c r="BA135" s="98">
        <v>0</v>
      </c>
      <c r="BB135" s="138">
        <v>0</v>
      </c>
      <c r="BC135" s="98">
        <v>0</v>
      </c>
      <c r="BD135" s="98">
        <v>0</v>
      </c>
      <c r="BE135" s="98">
        <v>0</v>
      </c>
      <c r="BF135" s="98">
        <v>0</v>
      </c>
      <c r="BG135" s="98">
        <v>0</v>
      </c>
      <c r="BH135" s="98">
        <v>0</v>
      </c>
      <c r="BI135" s="98">
        <v>0</v>
      </c>
      <c r="BJ135" s="98">
        <v>0</v>
      </c>
      <c r="BK135" s="98">
        <v>0</v>
      </c>
      <c r="BL135" s="98">
        <v>0</v>
      </c>
      <c r="BM135" s="98">
        <v>0</v>
      </c>
      <c r="BN135" s="439">
        <f t="shared" si="50"/>
        <v>0</v>
      </c>
      <c r="BO135" s="98">
        <v>0</v>
      </c>
      <c r="BP135" s="98">
        <v>0</v>
      </c>
      <c r="BQ135" s="98">
        <v>0</v>
      </c>
      <c r="BR135" s="98">
        <v>0</v>
      </c>
      <c r="BS135" s="98">
        <v>0</v>
      </c>
      <c r="BT135" s="98">
        <v>0</v>
      </c>
      <c r="BU135" s="98">
        <v>0</v>
      </c>
      <c r="BV135" s="98">
        <v>0</v>
      </c>
      <c r="BW135" s="98">
        <v>0</v>
      </c>
      <c r="BX135" s="98">
        <v>0</v>
      </c>
      <c r="BY135" s="98">
        <v>0</v>
      </c>
      <c r="BZ135" s="98">
        <v>305</v>
      </c>
      <c r="CA135" s="478">
        <f t="shared" si="28"/>
        <v>305</v>
      </c>
      <c r="CB135" s="98">
        <v>301</v>
      </c>
      <c r="CC135" s="98">
        <v>279</v>
      </c>
      <c r="CD135" s="98">
        <v>322</v>
      </c>
      <c r="CE135" s="98">
        <v>289</v>
      </c>
      <c r="CF135" s="98">
        <v>292</v>
      </c>
      <c r="CG135" s="98">
        <v>312</v>
      </c>
      <c r="CH135" s="98">
        <v>340</v>
      </c>
      <c r="CI135" s="98">
        <v>331</v>
      </c>
      <c r="CJ135" s="98">
        <v>333</v>
      </c>
      <c r="CK135" s="98">
        <v>347</v>
      </c>
      <c r="CL135" s="98">
        <v>302</v>
      </c>
      <c r="CM135" s="243">
        <v>338</v>
      </c>
      <c r="CN135" s="98">
        <v>281</v>
      </c>
      <c r="CO135" s="579">
        <f t="shared" si="52"/>
        <v>0</v>
      </c>
      <c r="CP135" s="80">
        <f t="shared" si="53"/>
        <v>301</v>
      </c>
      <c r="CQ135" s="27">
        <f t="shared" si="51"/>
        <v>281</v>
      </c>
      <c r="CR135" s="365">
        <f t="shared" si="59"/>
        <v>-6.6445182724252483</v>
      </c>
      <c r="CX135" s="233"/>
      <c r="CY135" s="233"/>
      <c r="CZ135" s="233"/>
      <c r="DA135" s="233"/>
      <c r="DB135" s="233"/>
      <c r="DC135" s="233"/>
      <c r="DD135" s="233"/>
      <c r="DE135" s="233"/>
      <c r="DF135" s="233"/>
      <c r="DG135" s="233"/>
      <c r="DH135" s="233"/>
      <c r="DI135" s="233"/>
      <c r="DJ135" s="233"/>
      <c r="DK135" s="233"/>
      <c r="DL135" s="233"/>
      <c r="DM135" s="233"/>
      <c r="DN135" s="233"/>
      <c r="DO135" s="233"/>
    </row>
    <row r="136" spans="1:119" ht="20.100000000000001" customHeight="1" x14ac:dyDescent="0.25">
      <c r="A136" s="542"/>
      <c r="B136" s="110" t="s">
        <v>148</v>
      </c>
      <c r="C136" s="130" t="s">
        <v>153</v>
      </c>
      <c r="D136" s="186">
        <v>0</v>
      </c>
      <c r="E136" s="187">
        <v>0</v>
      </c>
      <c r="F136" s="187">
        <v>0</v>
      </c>
      <c r="G136" s="187">
        <v>0</v>
      </c>
      <c r="H136" s="187">
        <v>0</v>
      </c>
      <c r="I136" s="187">
        <v>0</v>
      </c>
      <c r="J136" s="187">
        <v>0</v>
      </c>
      <c r="K136" s="187">
        <v>0</v>
      </c>
      <c r="L136" s="187">
        <v>0</v>
      </c>
      <c r="M136" s="187">
        <v>0</v>
      </c>
      <c r="N136" s="187">
        <v>0</v>
      </c>
      <c r="O136" s="187">
        <v>0</v>
      </c>
      <c r="P136" s="170">
        <v>0</v>
      </c>
      <c r="Q136" s="179">
        <v>0</v>
      </c>
      <c r="R136" s="179">
        <v>0</v>
      </c>
      <c r="S136" s="179">
        <v>0</v>
      </c>
      <c r="T136" s="179">
        <v>0</v>
      </c>
      <c r="U136" s="179">
        <v>0</v>
      </c>
      <c r="V136" s="179">
        <v>0</v>
      </c>
      <c r="W136" s="179">
        <v>0</v>
      </c>
      <c r="X136" s="179">
        <v>0</v>
      </c>
      <c r="Y136" s="179">
        <v>0</v>
      </c>
      <c r="Z136" s="190">
        <v>0</v>
      </c>
      <c r="AA136" s="190">
        <v>0</v>
      </c>
      <c r="AB136" s="190">
        <v>0</v>
      </c>
      <c r="AC136" s="170">
        <v>0</v>
      </c>
      <c r="AD136" s="180">
        <v>0</v>
      </c>
      <c r="AE136" s="180">
        <v>0</v>
      </c>
      <c r="AF136" s="180">
        <v>0</v>
      </c>
      <c r="AG136" s="180">
        <v>0</v>
      </c>
      <c r="AH136" s="180">
        <v>0</v>
      </c>
      <c r="AI136" s="180">
        <v>0</v>
      </c>
      <c r="AJ136" s="180">
        <v>0</v>
      </c>
      <c r="AK136" s="180">
        <v>0</v>
      </c>
      <c r="AL136" s="180">
        <v>0</v>
      </c>
      <c r="AM136" s="180">
        <v>0</v>
      </c>
      <c r="AN136" s="180">
        <v>0</v>
      </c>
      <c r="AO136" s="180">
        <v>0</v>
      </c>
      <c r="AP136" s="138">
        <v>0</v>
      </c>
      <c r="AQ136" s="98">
        <v>0</v>
      </c>
      <c r="AR136" s="98">
        <v>0</v>
      </c>
      <c r="AS136" s="98">
        <v>0</v>
      </c>
      <c r="AT136" s="98">
        <v>0</v>
      </c>
      <c r="AU136" s="98">
        <v>0</v>
      </c>
      <c r="AV136" s="98">
        <v>0</v>
      </c>
      <c r="AW136" s="98">
        <v>0</v>
      </c>
      <c r="AX136" s="98">
        <v>0</v>
      </c>
      <c r="AY136" s="98">
        <v>0</v>
      </c>
      <c r="AZ136" s="98">
        <v>0</v>
      </c>
      <c r="BA136" s="98">
        <v>0</v>
      </c>
      <c r="BB136" s="138">
        <v>0</v>
      </c>
      <c r="BC136" s="98">
        <v>0</v>
      </c>
      <c r="BD136" s="98">
        <v>0</v>
      </c>
      <c r="BE136" s="98">
        <v>0</v>
      </c>
      <c r="BF136" s="98">
        <v>0</v>
      </c>
      <c r="BG136" s="98">
        <v>0</v>
      </c>
      <c r="BH136" s="98">
        <v>0</v>
      </c>
      <c r="BI136" s="98">
        <v>0</v>
      </c>
      <c r="BJ136" s="98">
        <v>0</v>
      </c>
      <c r="BK136" s="98">
        <v>0</v>
      </c>
      <c r="BL136" s="98">
        <v>0</v>
      </c>
      <c r="BM136" s="98">
        <v>0</v>
      </c>
      <c r="BN136" s="439">
        <f t="shared" si="50"/>
        <v>0</v>
      </c>
      <c r="BO136" s="98">
        <v>0</v>
      </c>
      <c r="BP136" s="98">
        <v>0</v>
      </c>
      <c r="BQ136" s="98">
        <v>0</v>
      </c>
      <c r="BR136" s="98">
        <v>0</v>
      </c>
      <c r="BS136" s="98">
        <v>0</v>
      </c>
      <c r="BT136" s="98">
        <v>0</v>
      </c>
      <c r="BU136" s="98">
        <v>0</v>
      </c>
      <c r="BV136" s="98">
        <v>0</v>
      </c>
      <c r="BW136" s="98">
        <v>0</v>
      </c>
      <c r="BX136" s="98">
        <v>0</v>
      </c>
      <c r="BY136" s="98">
        <v>0</v>
      </c>
      <c r="BZ136" s="98">
        <v>66</v>
      </c>
      <c r="CA136" s="478">
        <f t="shared" si="28"/>
        <v>66</v>
      </c>
      <c r="CB136" s="98">
        <v>59</v>
      </c>
      <c r="CC136" s="98">
        <v>57</v>
      </c>
      <c r="CD136" s="98">
        <v>73</v>
      </c>
      <c r="CE136" s="98">
        <v>65</v>
      </c>
      <c r="CF136" s="98">
        <v>66</v>
      </c>
      <c r="CG136" s="98">
        <v>84</v>
      </c>
      <c r="CH136" s="98">
        <v>82</v>
      </c>
      <c r="CI136" s="98">
        <v>64</v>
      </c>
      <c r="CJ136" s="98">
        <v>69</v>
      </c>
      <c r="CK136" s="98">
        <v>65</v>
      </c>
      <c r="CL136" s="98">
        <v>52</v>
      </c>
      <c r="CM136" s="243">
        <v>58</v>
      </c>
      <c r="CN136" s="98">
        <v>75</v>
      </c>
      <c r="CO136" s="579">
        <f t="shared" si="52"/>
        <v>0</v>
      </c>
      <c r="CP136" s="80">
        <f t="shared" si="53"/>
        <v>59</v>
      </c>
      <c r="CQ136" s="27">
        <f t="shared" si="51"/>
        <v>75</v>
      </c>
      <c r="CR136" s="365">
        <f t="shared" si="59"/>
        <v>27.118644067796605</v>
      </c>
      <c r="CX136" s="233"/>
      <c r="CY136" s="233"/>
      <c r="CZ136" s="233"/>
      <c r="DA136" s="233"/>
      <c r="DB136" s="233"/>
      <c r="DC136" s="233"/>
      <c r="DD136" s="233"/>
      <c r="DE136" s="233"/>
      <c r="DF136" s="233"/>
      <c r="DG136" s="233"/>
      <c r="DH136" s="233"/>
      <c r="DI136" s="233"/>
      <c r="DJ136" s="233"/>
      <c r="DK136" s="233"/>
      <c r="DL136" s="233"/>
      <c r="DM136" s="233"/>
      <c r="DN136" s="233"/>
      <c r="DO136" s="233"/>
    </row>
    <row r="137" spans="1:119" ht="20.100000000000001" customHeight="1" x14ac:dyDescent="0.25">
      <c r="A137" s="542"/>
      <c r="B137" s="110" t="s">
        <v>151</v>
      </c>
      <c r="C137" s="130" t="s">
        <v>155</v>
      </c>
      <c r="D137" s="186">
        <v>0</v>
      </c>
      <c r="E137" s="187">
        <v>0</v>
      </c>
      <c r="F137" s="187">
        <v>0</v>
      </c>
      <c r="G137" s="187">
        <v>0</v>
      </c>
      <c r="H137" s="187">
        <v>0</v>
      </c>
      <c r="I137" s="187">
        <v>0</v>
      </c>
      <c r="J137" s="187">
        <v>0</v>
      </c>
      <c r="K137" s="187">
        <v>0</v>
      </c>
      <c r="L137" s="187">
        <v>0</v>
      </c>
      <c r="M137" s="187">
        <v>0</v>
      </c>
      <c r="N137" s="187">
        <v>0</v>
      </c>
      <c r="O137" s="187">
        <v>0</v>
      </c>
      <c r="P137" s="170">
        <v>0</v>
      </c>
      <c r="Q137" s="179">
        <v>0</v>
      </c>
      <c r="R137" s="179">
        <v>0</v>
      </c>
      <c r="S137" s="179">
        <v>0</v>
      </c>
      <c r="T137" s="179">
        <v>0</v>
      </c>
      <c r="U137" s="179">
        <v>0</v>
      </c>
      <c r="V137" s="179">
        <v>0</v>
      </c>
      <c r="W137" s="179">
        <v>0</v>
      </c>
      <c r="X137" s="179">
        <v>0</v>
      </c>
      <c r="Y137" s="179">
        <v>0</v>
      </c>
      <c r="Z137" s="190">
        <v>0</v>
      </c>
      <c r="AA137" s="190">
        <v>0</v>
      </c>
      <c r="AB137" s="190">
        <v>0</v>
      </c>
      <c r="AC137" s="170">
        <v>0</v>
      </c>
      <c r="AD137" s="180">
        <v>0</v>
      </c>
      <c r="AE137" s="180">
        <v>0</v>
      </c>
      <c r="AF137" s="180">
        <v>0</v>
      </c>
      <c r="AG137" s="180">
        <v>0</v>
      </c>
      <c r="AH137" s="180">
        <v>0</v>
      </c>
      <c r="AI137" s="180">
        <v>0</v>
      </c>
      <c r="AJ137" s="180">
        <v>0</v>
      </c>
      <c r="AK137" s="180">
        <v>0</v>
      </c>
      <c r="AL137" s="180">
        <v>0</v>
      </c>
      <c r="AM137" s="180">
        <v>0</v>
      </c>
      <c r="AN137" s="180">
        <v>0</v>
      </c>
      <c r="AO137" s="180">
        <v>0</v>
      </c>
      <c r="AP137" s="138">
        <v>0</v>
      </c>
      <c r="AQ137" s="98">
        <v>0</v>
      </c>
      <c r="AR137" s="98">
        <v>0</v>
      </c>
      <c r="AS137" s="98">
        <v>0</v>
      </c>
      <c r="AT137" s="98">
        <v>0</v>
      </c>
      <c r="AU137" s="98">
        <v>0</v>
      </c>
      <c r="AV137" s="98">
        <v>0</v>
      </c>
      <c r="AW137" s="98">
        <v>0</v>
      </c>
      <c r="AX137" s="98">
        <v>0</v>
      </c>
      <c r="AY137" s="98">
        <v>0</v>
      </c>
      <c r="AZ137" s="98">
        <v>0</v>
      </c>
      <c r="BA137" s="98">
        <v>0</v>
      </c>
      <c r="BB137" s="138">
        <v>0</v>
      </c>
      <c r="BC137" s="98">
        <v>0</v>
      </c>
      <c r="BD137" s="98">
        <v>0</v>
      </c>
      <c r="BE137" s="98">
        <v>0</v>
      </c>
      <c r="BF137" s="98">
        <v>0</v>
      </c>
      <c r="BG137" s="98">
        <v>0</v>
      </c>
      <c r="BH137" s="98">
        <v>0</v>
      </c>
      <c r="BI137" s="98">
        <v>0</v>
      </c>
      <c r="BJ137" s="98">
        <v>0</v>
      </c>
      <c r="BK137" s="98">
        <v>0</v>
      </c>
      <c r="BL137" s="98">
        <v>0</v>
      </c>
      <c r="BM137" s="98">
        <v>0</v>
      </c>
      <c r="BN137" s="439">
        <f t="shared" si="50"/>
        <v>0</v>
      </c>
      <c r="BO137" s="98">
        <v>0</v>
      </c>
      <c r="BP137" s="98">
        <v>0</v>
      </c>
      <c r="BQ137" s="98">
        <v>0</v>
      </c>
      <c r="BR137" s="98">
        <v>0</v>
      </c>
      <c r="BS137" s="98">
        <v>0</v>
      </c>
      <c r="BT137" s="98">
        <v>0</v>
      </c>
      <c r="BU137" s="98">
        <v>0</v>
      </c>
      <c r="BV137" s="98">
        <v>0</v>
      </c>
      <c r="BW137" s="98">
        <v>0</v>
      </c>
      <c r="BX137" s="98">
        <v>0</v>
      </c>
      <c r="BY137" s="98">
        <v>0</v>
      </c>
      <c r="BZ137" s="98">
        <v>50</v>
      </c>
      <c r="CA137" s="478">
        <f t="shared" si="28"/>
        <v>50</v>
      </c>
      <c r="CB137" s="98">
        <v>45</v>
      </c>
      <c r="CC137" s="98">
        <v>33</v>
      </c>
      <c r="CD137" s="98">
        <v>25</v>
      </c>
      <c r="CE137" s="98">
        <v>30</v>
      </c>
      <c r="CF137" s="98">
        <v>27</v>
      </c>
      <c r="CG137" s="98">
        <v>25</v>
      </c>
      <c r="CH137" s="98">
        <v>25</v>
      </c>
      <c r="CI137" s="98">
        <v>28</v>
      </c>
      <c r="CJ137" s="98">
        <v>25</v>
      </c>
      <c r="CK137" s="98">
        <v>27</v>
      </c>
      <c r="CL137" s="98">
        <v>25</v>
      </c>
      <c r="CM137" s="243">
        <v>17</v>
      </c>
      <c r="CN137" s="98">
        <v>24</v>
      </c>
      <c r="CO137" s="579">
        <f t="shared" si="52"/>
        <v>0</v>
      </c>
      <c r="CP137" s="80">
        <f t="shared" si="53"/>
        <v>45</v>
      </c>
      <c r="CQ137" s="27">
        <f t="shared" si="51"/>
        <v>24</v>
      </c>
      <c r="CR137" s="365">
        <f t="shared" si="59"/>
        <v>-46.666666666666664</v>
      </c>
      <c r="CX137" s="233"/>
      <c r="CY137" s="233"/>
      <c r="CZ137" s="233"/>
      <c r="DA137" s="233"/>
      <c r="DB137" s="233"/>
      <c r="DC137" s="233"/>
      <c r="DD137" s="233"/>
      <c r="DE137" s="233"/>
      <c r="DF137" s="233"/>
      <c r="DG137" s="233"/>
      <c r="DH137" s="233"/>
      <c r="DI137" s="233"/>
      <c r="DJ137" s="233"/>
      <c r="DK137" s="233"/>
      <c r="DL137" s="233"/>
      <c r="DM137" s="233"/>
      <c r="DN137" s="233"/>
      <c r="DO137" s="233"/>
    </row>
    <row r="138" spans="1:119" ht="20.100000000000001" customHeight="1" x14ac:dyDescent="0.25">
      <c r="A138" s="542"/>
      <c r="B138" s="110" t="s">
        <v>123</v>
      </c>
      <c r="C138" s="130" t="s">
        <v>125</v>
      </c>
      <c r="D138" s="186">
        <v>0</v>
      </c>
      <c r="E138" s="187">
        <v>0</v>
      </c>
      <c r="F138" s="187">
        <v>0</v>
      </c>
      <c r="G138" s="187">
        <v>0</v>
      </c>
      <c r="H138" s="187">
        <v>0</v>
      </c>
      <c r="I138" s="187">
        <v>0</v>
      </c>
      <c r="J138" s="187">
        <v>0</v>
      </c>
      <c r="K138" s="187">
        <v>0</v>
      </c>
      <c r="L138" s="187">
        <v>0</v>
      </c>
      <c r="M138" s="187">
        <v>0</v>
      </c>
      <c r="N138" s="187">
        <v>0</v>
      </c>
      <c r="O138" s="187">
        <v>0</v>
      </c>
      <c r="P138" s="170">
        <v>0</v>
      </c>
      <c r="Q138" s="179">
        <v>0</v>
      </c>
      <c r="R138" s="179">
        <v>0</v>
      </c>
      <c r="S138" s="179">
        <v>0</v>
      </c>
      <c r="T138" s="179">
        <v>0</v>
      </c>
      <c r="U138" s="179">
        <v>0</v>
      </c>
      <c r="V138" s="179">
        <v>0</v>
      </c>
      <c r="W138" s="179">
        <v>0</v>
      </c>
      <c r="X138" s="179">
        <v>0</v>
      </c>
      <c r="Y138" s="179">
        <v>0</v>
      </c>
      <c r="Z138" s="190">
        <v>0</v>
      </c>
      <c r="AA138" s="190">
        <v>0</v>
      </c>
      <c r="AB138" s="190">
        <v>0</v>
      </c>
      <c r="AC138" s="170">
        <v>0</v>
      </c>
      <c r="AD138" s="180">
        <v>0</v>
      </c>
      <c r="AE138" s="180">
        <v>0</v>
      </c>
      <c r="AF138" s="180">
        <v>0</v>
      </c>
      <c r="AG138" s="180">
        <v>0</v>
      </c>
      <c r="AH138" s="180">
        <v>0</v>
      </c>
      <c r="AI138" s="180">
        <v>0</v>
      </c>
      <c r="AJ138" s="180">
        <v>0</v>
      </c>
      <c r="AK138" s="180">
        <v>0</v>
      </c>
      <c r="AL138" s="180">
        <v>0</v>
      </c>
      <c r="AM138" s="180">
        <v>0</v>
      </c>
      <c r="AN138" s="180">
        <v>0</v>
      </c>
      <c r="AO138" s="180">
        <v>0</v>
      </c>
      <c r="AP138" s="138">
        <v>0</v>
      </c>
      <c r="AQ138" s="98">
        <v>0</v>
      </c>
      <c r="AR138" s="98">
        <v>0</v>
      </c>
      <c r="AS138" s="98">
        <v>0</v>
      </c>
      <c r="AT138" s="98">
        <v>0</v>
      </c>
      <c r="AU138" s="98">
        <v>0</v>
      </c>
      <c r="AV138" s="98">
        <v>0</v>
      </c>
      <c r="AW138" s="98">
        <v>0</v>
      </c>
      <c r="AX138" s="98">
        <v>0</v>
      </c>
      <c r="AY138" s="98">
        <v>0</v>
      </c>
      <c r="AZ138" s="98">
        <v>0</v>
      </c>
      <c r="BA138" s="98">
        <v>0</v>
      </c>
      <c r="BB138" s="138">
        <v>0</v>
      </c>
      <c r="BC138" s="98">
        <v>0</v>
      </c>
      <c r="BD138" s="98">
        <v>0</v>
      </c>
      <c r="BE138" s="98">
        <v>0</v>
      </c>
      <c r="BF138" s="98">
        <v>0</v>
      </c>
      <c r="BG138" s="98">
        <v>0</v>
      </c>
      <c r="BH138" s="98">
        <v>0</v>
      </c>
      <c r="BI138" s="98">
        <v>0</v>
      </c>
      <c r="BJ138" s="98">
        <v>0</v>
      </c>
      <c r="BK138" s="98">
        <v>0</v>
      </c>
      <c r="BL138" s="98">
        <v>0</v>
      </c>
      <c r="BM138" s="98">
        <v>0</v>
      </c>
      <c r="BN138" s="439">
        <f t="shared" si="50"/>
        <v>0</v>
      </c>
      <c r="BO138" s="98">
        <v>0</v>
      </c>
      <c r="BP138" s="98">
        <v>0</v>
      </c>
      <c r="BQ138" s="98">
        <v>0</v>
      </c>
      <c r="BR138" s="98">
        <v>0</v>
      </c>
      <c r="BS138" s="98">
        <v>0</v>
      </c>
      <c r="BT138" s="98">
        <v>0</v>
      </c>
      <c r="BU138" s="98">
        <v>0</v>
      </c>
      <c r="BV138" s="98">
        <v>0</v>
      </c>
      <c r="BW138" s="98">
        <v>2</v>
      </c>
      <c r="BX138" s="98">
        <v>1</v>
      </c>
      <c r="BY138" s="98">
        <v>1</v>
      </c>
      <c r="BZ138" s="98">
        <v>2</v>
      </c>
      <c r="CA138" s="478">
        <f t="shared" si="28"/>
        <v>6</v>
      </c>
      <c r="CB138" s="98">
        <v>1</v>
      </c>
      <c r="CC138" s="98">
        <v>1</v>
      </c>
      <c r="CD138" s="98">
        <v>1</v>
      </c>
      <c r="CE138" s="98">
        <v>1</v>
      </c>
      <c r="CF138" s="98">
        <v>1</v>
      </c>
      <c r="CG138" s="98">
        <v>1</v>
      </c>
      <c r="CH138" s="98">
        <v>1</v>
      </c>
      <c r="CI138" s="98">
        <v>1</v>
      </c>
      <c r="CJ138" s="98">
        <v>2</v>
      </c>
      <c r="CK138" s="98">
        <v>1</v>
      </c>
      <c r="CL138" s="98">
        <v>1</v>
      </c>
      <c r="CM138" s="243">
        <v>1</v>
      </c>
      <c r="CN138" s="98">
        <v>1</v>
      </c>
      <c r="CO138" s="579">
        <f t="shared" si="52"/>
        <v>0</v>
      </c>
      <c r="CP138" s="80">
        <f t="shared" si="53"/>
        <v>1</v>
      </c>
      <c r="CQ138" s="27">
        <f t="shared" si="51"/>
        <v>1</v>
      </c>
      <c r="CR138" s="365">
        <f t="shared" ref="CR138" si="60">((CQ138/CP138)-1)*100</f>
        <v>0</v>
      </c>
      <c r="CX138" s="233"/>
      <c r="CY138" s="233"/>
      <c r="CZ138" s="233"/>
      <c r="DA138" s="233"/>
      <c r="DB138" s="233"/>
      <c r="DC138" s="233"/>
      <c r="DD138" s="233"/>
      <c r="DE138" s="233"/>
      <c r="DF138" s="233"/>
      <c r="DG138" s="233"/>
      <c r="DH138" s="233"/>
      <c r="DI138" s="233"/>
      <c r="DJ138" s="233"/>
      <c r="DK138" s="233"/>
      <c r="DL138" s="233"/>
      <c r="DM138" s="233"/>
      <c r="DN138" s="233"/>
      <c r="DO138" s="233"/>
    </row>
    <row r="139" spans="1:119" ht="20.100000000000001" customHeight="1" x14ac:dyDescent="0.25">
      <c r="A139" s="542"/>
      <c r="B139" s="110" t="s">
        <v>179</v>
      </c>
      <c r="C139" s="130" t="s">
        <v>180</v>
      </c>
      <c r="D139" s="186">
        <v>0</v>
      </c>
      <c r="E139" s="187">
        <v>0</v>
      </c>
      <c r="F139" s="187">
        <v>0</v>
      </c>
      <c r="G139" s="187">
        <v>0</v>
      </c>
      <c r="H139" s="187">
        <v>0</v>
      </c>
      <c r="I139" s="187">
        <v>0</v>
      </c>
      <c r="J139" s="187">
        <v>0</v>
      </c>
      <c r="K139" s="187">
        <v>0</v>
      </c>
      <c r="L139" s="187">
        <v>0</v>
      </c>
      <c r="M139" s="187">
        <v>0</v>
      </c>
      <c r="N139" s="187">
        <v>0</v>
      </c>
      <c r="O139" s="187">
        <v>0</v>
      </c>
      <c r="P139" s="170">
        <v>0</v>
      </c>
      <c r="Q139" s="179">
        <v>0</v>
      </c>
      <c r="R139" s="179">
        <v>0</v>
      </c>
      <c r="S139" s="179">
        <v>0</v>
      </c>
      <c r="T139" s="179">
        <v>0</v>
      </c>
      <c r="U139" s="179">
        <v>0</v>
      </c>
      <c r="V139" s="179">
        <v>0</v>
      </c>
      <c r="W139" s="179">
        <v>0</v>
      </c>
      <c r="X139" s="179">
        <v>0</v>
      </c>
      <c r="Y139" s="179">
        <v>0</v>
      </c>
      <c r="Z139" s="190">
        <v>0</v>
      </c>
      <c r="AA139" s="190">
        <v>0</v>
      </c>
      <c r="AB139" s="190">
        <v>0</v>
      </c>
      <c r="AC139" s="170">
        <v>0</v>
      </c>
      <c r="AD139" s="180">
        <v>0</v>
      </c>
      <c r="AE139" s="180">
        <v>0</v>
      </c>
      <c r="AF139" s="180">
        <v>0</v>
      </c>
      <c r="AG139" s="180">
        <v>0</v>
      </c>
      <c r="AH139" s="180">
        <v>0</v>
      </c>
      <c r="AI139" s="180">
        <v>0</v>
      </c>
      <c r="AJ139" s="180">
        <v>0</v>
      </c>
      <c r="AK139" s="180">
        <v>0</v>
      </c>
      <c r="AL139" s="180">
        <v>0</v>
      </c>
      <c r="AM139" s="180">
        <v>0</v>
      </c>
      <c r="AN139" s="180">
        <v>0</v>
      </c>
      <c r="AO139" s="180">
        <v>0</v>
      </c>
      <c r="AP139" s="138">
        <v>0</v>
      </c>
      <c r="AQ139" s="98">
        <v>0</v>
      </c>
      <c r="AR139" s="98">
        <v>0</v>
      </c>
      <c r="AS139" s="98">
        <v>0</v>
      </c>
      <c r="AT139" s="98">
        <v>0</v>
      </c>
      <c r="AU139" s="98">
        <v>0</v>
      </c>
      <c r="AV139" s="98">
        <v>0</v>
      </c>
      <c r="AW139" s="98">
        <v>0</v>
      </c>
      <c r="AX139" s="98">
        <v>0</v>
      </c>
      <c r="AY139" s="98">
        <v>0</v>
      </c>
      <c r="AZ139" s="98">
        <v>0</v>
      </c>
      <c r="BA139" s="98">
        <v>0</v>
      </c>
      <c r="BB139" s="138">
        <v>0</v>
      </c>
      <c r="BC139" s="98">
        <v>0</v>
      </c>
      <c r="BD139" s="98">
        <v>0</v>
      </c>
      <c r="BE139" s="98">
        <v>0</v>
      </c>
      <c r="BF139" s="98">
        <v>0</v>
      </c>
      <c r="BG139" s="98">
        <v>0</v>
      </c>
      <c r="BH139" s="98">
        <v>0</v>
      </c>
      <c r="BI139" s="98">
        <v>0</v>
      </c>
      <c r="BJ139" s="98">
        <v>0</v>
      </c>
      <c r="BK139" s="98">
        <v>0</v>
      </c>
      <c r="BL139" s="98">
        <v>0</v>
      </c>
      <c r="BM139" s="98">
        <v>0</v>
      </c>
      <c r="BN139" s="439">
        <f t="shared" si="50"/>
        <v>0</v>
      </c>
      <c r="BO139" s="98">
        <v>0</v>
      </c>
      <c r="BP139" s="98">
        <v>0</v>
      </c>
      <c r="BQ139" s="98">
        <v>0</v>
      </c>
      <c r="BR139" s="98">
        <v>0</v>
      </c>
      <c r="BS139" s="98">
        <v>0</v>
      </c>
      <c r="BT139" s="98">
        <v>0</v>
      </c>
      <c r="BU139" s="98">
        <v>0</v>
      </c>
      <c r="BV139" s="98">
        <v>0</v>
      </c>
      <c r="BW139" s="98">
        <v>0</v>
      </c>
      <c r="BX139" s="98">
        <v>0</v>
      </c>
      <c r="BY139" s="98">
        <v>0</v>
      </c>
      <c r="BZ139" s="98">
        <v>0</v>
      </c>
      <c r="CA139" s="478">
        <f t="shared" si="28"/>
        <v>0</v>
      </c>
      <c r="CB139" s="98">
        <v>0</v>
      </c>
      <c r="CC139" s="98">
        <v>0</v>
      </c>
      <c r="CD139" s="98">
        <v>1</v>
      </c>
      <c r="CE139" s="98">
        <v>0</v>
      </c>
      <c r="CF139" s="98">
        <v>0</v>
      </c>
      <c r="CG139" s="98">
        <v>0</v>
      </c>
      <c r="CH139" s="98">
        <v>0</v>
      </c>
      <c r="CI139" s="98">
        <v>0</v>
      </c>
      <c r="CJ139" s="98">
        <v>0</v>
      </c>
      <c r="CK139" s="98">
        <v>0</v>
      </c>
      <c r="CL139" s="98">
        <v>0</v>
      </c>
      <c r="CM139" s="243">
        <v>0</v>
      </c>
      <c r="CN139" s="98">
        <v>0</v>
      </c>
      <c r="CO139" s="579">
        <f t="shared" si="52"/>
        <v>0</v>
      </c>
      <c r="CP139" s="80">
        <f t="shared" si="53"/>
        <v>0</v>
      </c>
      <c r="CQ139" s="27">
        <f t="shared" si="51"/>
        <v>0</v>
      </c>
      <c r="CR139" s="365"/>
      <c r="CX139" s="233"/>
      <c r="CY139" s="233"/>
      <c r="CZ139" s="233"/>
      <c r="DA139" s="233"/>
      <c r="DB139" s="233"/>
      <c r="DC139" s="233"/>
      <c r="DD139" s="233"/>
      <c r="DE139" s="233"/>
      <c r="DF139" s="233"/>
      <c r="DG139" s="233"/>
      <c r="DH139" s="233"/>
      <c r="DI139" s="233"/>
      <c r="DJ139" s="233"/>
      <c r="DK139" s="233"/>
      <c r="DL139" s="233"/>
      <c r="DM139" s="233"/>
      <c r="DN139" s="233"/>
      <c r="DO139" s="233"/>
    </row>
    <row r="140" spans="1:119" ht="20.100000000000001" customHeight="1" x14ac:dyDescent="0.25">
      <c r="A140" s="542"/>
      <c r="B140" s="172" t="s">
        <v>17</v>
      </c>
      <c r="C140" s="173" t="s">
        <v>18</v>
      </c>
      <c r="D140" s="186">
        <v>187</v>
      </c>
      <c r="E140" s="187">
        <v>163</v>
      </c>
      <c r="F140" s="187">
        <v>219</v>
      </c>
      <c r="G140" s="187">
        <v>209</v>
      </c>
      <c r="H140" s="187">
        <v>206</v>
      </c>
      <c r="I140" s="187">
        <v>216</v>
      </c>
      <c r="J140" s="187">
        <v>232</v>
      </c>
      <c r="K140" s="187">
        <v>191</v>
      </c>
      <c r="L140" s="187">
        <v>235</v>
      </c>
      <c r="M140" s="187">
        <v>233</v>
      </c>
      <c r="N140" s="187">
        <v>210</v>
      </c>
      <c r="O140" s="187">
        <v>211</v>
      </c>
      <c r="P140" s="170">
        <v>2512</v>
      </c>
      <c r="Q140" s="179">
        <v>197</v>
      </c>
      <c r="R140" s="179">
        <v>190</v>
      </c>
      <c r="S140" s="179">
        <v>238</v>
      </c>
      <c r="T140" s="179">
        <v>200</v>
      </c>
      <c r="U140" s="179">
        <v>215</v>
      </c>
      <c r="V140" s="179">
        <v>205</v>
      </c>
      <c r="W140" s="179">
        <v>226</v>
      </c>
      <c r="X140" s="179">
        <v>220</v>
      </c>
      <c r="Y140" s="179">
        <v>240</v>
      </c>
      <c r="Z140" s="190">
        <v>219</v>
      </c>
      <c r="AA140" s="190">
        <v>224</v>
      </c>
      <c r="AB140" s="190">
        <v>245</v>
      </c>
      <c r="AC140" s="170">
        <v>2619</v>
      </c>
      <c r="AD140" s="180">
        <v>230</v>
      </c>
      <c r="AE140" s="180">
        <v>191</v>
      </c>
      <c r="AF140" s="180">
        <v>212</v>
      </c>
      <c r="AG140" s="180">
        <v>209</v>
      </c>
      <c r="AH140" s="180">
        <v>242</v>
      </c>
      <c r="AI140" s="180">
        <v>226</v>
      </c>
      <c r="AJ140" s="180">
        <v>225</v>
      </c>
      <c r="AK140" s="180">
        <v>325</v>
      </c>
      <c r="AL140" s="180">
        <v>312</v>
      </c>
      <c r="AM140" s="180">
        <v>294</v>
      </c>
      <c r="AN140" s="180">
        <v>288</v>
      </c>
      <c r="AO140" s="180">
        <v>298</v>
      </c>
      <c r="AP140" s="138">
        <v>291</v>
      </c>
      <c r="AQ140" s="98">
        <v>281</v>
      </c>
      <c r="AR140" s="98">
        <v>351</v>
      </c>
      <c r="AS140" s="98">
        <v>292</v>
      </c>
      <c r="AT140" s="98">
        <v>350</v>
      </c>
      <c r="AU140" s="98">
        <v>296</v>
      </c>
      <c r="AV140" s="98">
        <v>335</v>
      </c>
      <c r="AW140" s="98">
        <v>357</v>
      </c>
      <c r="AX140" s="98">
        <v>320</v>
      </c>
      <c r="AY140" s="98">
        <v>355</v>
      </c>
      <c r="AZ140" s="98">
        <v>341</v>
      </c>
      <c r="BA140" s="98">
        <v>304</v>
      </c>
      <c r="BB140" s="138">
        <v>364</v>
      </c>
      <c r="BC140" s="98">
        <v>320</v>
      </c>
      <c r="BD140" s="98">
        <v>379</v>
      </c>
      <c r="BE140" s="98">
        <v>386</v>
      </c>
      <c r="BF140" s="98">
        <v>359</v>
      </c>
      <c r="BG140" s="98">
        <v>359</v>
      </c>
      <c r="BH140" s="98">
        <v>401</v>
      </c>
      <c r="BI140" s="98">
        <v>387</v>
      </c>
      <c r="BJ140" s="98">
        <v>418</v>
      </c>
      <c r="BK140" s="98">
        <v>436</v>
      </c>
      <c r="BL140" s="98">
        <v>396</v>
      </c>
      <c r="BM140" s="98">
        <v>365</v>
      </c>
      <c r="BN140" s="439">
        <f t="shared" si="50"/>
        <v>4570</v>
      </c>
      <c r="BO140" s="98">
        <v>403</v>
      </c>
      <c r="BP140" s="98">
        <v>341</v>
      </c>
      <c r="BQ140" s="98">
        <v>364</v>
      </c>
      <c r="BR140" s="98">
        <v>359</v>
      </c>
      <c r="BS140" s="98">
        <v>385</v>
      </c>
      <c r="BT140" s="98">
        <v>346</v>
      </c>
      <c r="BU140" s="98">
        <v>415</v>
      </c>
      <c r="BV140" s="98">
        <v>435</v>
      </c>
      <c r="BW140" s="98">
        <v>417</v>
      </c>
      <c r="BX140" s="98">
        <v>411</v>
      </c>
      <c r="BY140" s="98">
        <v>372</v>
      </c>
      <c r="BZ140" s="98">
        <v>394</v>
      </c>
      <c r="CA140" s="478">
        <f t="shared" si="28"/>
        <v>4642</v>
      </c>
      <c r="CB140" s="98">
        <v>349</v>
      </c>
      <c r="CC140" s="98">
        <v>314</v>
      </c>
      <c r="CD140" s="98">
        <v>382</v>
      </c>
      <c r="CE140" s="98">
        <v>350</v>
      </c>
      <c r="CF140" s="98">
        <v>386</v>
      </c>
      <c r="CG140" s="98">
        <v>393</v>
      </c>
      <c r="CH140" s="98">
        <v>404</v>
      </c>
      <c r="CI140" s="98">
        <v>362</v>
      </c>
      <c r="CJ140" s="98">
        <v>406</v>
      </c>
      <c r="CK140" s="98">
        <v>419</v>
      </c>
      <c r="CL140" s="98">
        <v>359</v>
      </c>
      <c r="CM140" s="243">
        <v>404</v>
      </c>
      <c r="CN140" s="98">
        <v>347</v>
      </c>
      <c r="CO140" s="579">
        <f t="shared" si="52"/>
        <v>403</v>
      </c>
      <c r="CP140" s="80">
        <f t="shared" si="53"/>
        <v>349</v>
      </c>
      <c r="CQ140" s="27">
        <f t="shared" si="51"/>
        <v>347</v>
      </c>
      <c r="CR140" s="365">
        <f>((CQ140/CP140)-1)*100</f>
        <v>-0.57306590257879542</v>
      </c>
      <c r="CX140" s="233"/>
      <c r="CY140" s="233"/>
      <c r="CZ140" s="233"/>
      <c r="DA140" s="233"/>
      <c r="DB140" s="233"/>
      <c r="DC140" s="233"/>
      <c r="DD140" s="233"/>
      <c r="DE140" s="233"/>
      <c r="DF140" s="233"/>
      <c r="DG140" s="233"/>
      <c r="DH140" s="233"/>
      <c r="DI140" s="233"/>
      <c r="DJ140" s="233"/>
      <c r="DK140" s="233"/>
      <c r="DL140" s="233"/>
      <c r="DM140" s="233"/>
      <c r="DN140" s="233"/>
      <c r="DO140" s="233"/>
    </row>
    <row r="141" spans="1:119" ht="20.100000000000001" customHeight="1" x14ac:dyDescent="0.25">
      <c r="A141" s="542"/>
      <c r="B141" s="110" t="s">
        <v>164</v>
      </c>
      <c r="C141" s="130" t="s">
        <v>165</v>
      </c>
      <c r="D141" s="186">
        <v>0</v>
      </c>
      <c r="E141" s="187">
        <v>0</v>
      </c>
      <c r="F141" s="187">
        <v>0</v>
      </c>
      <c r="G141" s="187">
        <v>0</v>
      </c>
      <c r="H141" s="187">
        <v>0</v>
      </c>
      <c r="I141" s="187">
        <v>0</v>
      </c>
      <c r="J141" s="187">
        <v>0</v>
      </c>
      <c r="K141" s="187">
        <v>0</v>
      </c>
      <c r="L141" s="187">
        <v>0</v>
      </c>
      <c r="M141" s="187">
        <v>0</v>
      </c>
      <c r="N141" s="187">
        <v>0</v>
      </c>
      <c r="O141" s="187">
        <v>0</v>
      </c>
      <c r="P141" s="170">
        <v>0</v>
      </c>
      <c r="Q141" s="179">
        <v>0</v>
      </c>
      <c r="R141" s="179">
        <v>0</v>
      </c>
      <c r="S141" s="179">
        <v>0</v>
      </c>
      <c r="T141" s="179">
        <v>0</v>
      </c>
      <c r="U141" s="179">
        <v>0</v>
      </c>
      <c r="V141" s="179">
        <v>0</v>
      </c>
      <c r="W141" s="179">
        <v>0</v>
      </c>
      <c r="X141" s="179">
        <v>0</v>
      </c>
      <c r="Y141" s="179">
        <v>0</v>
      </c>
      <c r="Z141" s="190">
        <v>0</v>
      </c>
      <c r="AA141" s="190">
        <v>0</v>
      </c>
      <c r="AB141" s="190">
        <v>0</v>
      </c>
      <c r="AC141" s="170">
        <v>0</v>
      </c>
      <c r="AD141" s="180">
        <v>0</v>
      </c>
      <c r="AE141" s="180">
        <v>0</v>
      </c>
      <c r="AF141" s="180">
        <v>0</v>
      </c>
      <c r="AG141" s="180">
        <v>0</v>
      </c>
      <c r="AH141" s="180">
        <v>0</v>
      </c>
      <c r="AI141" s="180">
        <v>0</v>
      </c>
      <c r="AJ141" s="180">
        <v>0</v>
      </c>
      <c r="AK141" s="180">
        <v>0</v>
      </c>
      <c r="AL141" s="180">
        <v>0</v>
      </c>
      <c r="AM141" s="180">
        <v>0</v>
      </c>
      <c r="AN141" s="180">
        <v>0</v>
      </c>
      <c r="AO141" s="180">
        <v>0</v>
      </c>
      <c r="AP141" s="138">
        <v>0</v>
      </c>
      <c r="AQ141" s="98">
        <v>0</v>
      </c>
      <c r="AR141" s="98">
        <v>0</v>
      </c>
      <c r="AS141" s="98">
        <v>0</v>
      </c>
      <c r="AT141" s="98">
        <v>0</v>
      </c>
      <c r="AU141" s="98">
        <v>0</v>
      </c>
      <c r="AV141" s="98">
        <v>0</v>
      </c>
      <c r="AW141" s="98">
        <v>0</v>
      </c>
      <c r="AX141" s="98">
        <v>0</v>
      </c>
      <c r="AY141" s="98">
        <v>0</v>
      </c>
      <c r="AZ141" s="98">
        <v>0</v>
      </c>
      <c r="BA141" s="98">
        <v>0</v>
      </c>
      <c r="BB141" s="138">
        <v>0</v>
      </c>
      <c r="BC141" s="98">
        <v>0</v>
      </c>
      <c r="BD141" s="98">
        <v>0</v>
      </c>
      <c r="BE141" s="98">
        <v>0</v>
      </c>
      <c r="BF141" s="98">
        <v>0</v>
      </c>
      <c r="BG141" s="98">
        <v>0</v>
      </c>
      <c r="BH141" s="98">
        <v>0</v>
      </c>
      <c r="BI141" s="98">
        <v>0</v>
      </c>
      <c r="BJ141" s="98">
        <v>0</v>
      </c>
      <c r="BK141" s="98">
        <v>0</v>
      </c>
      <c r="BL141" s="98">
        <v>0</v>
      </c>
      <c r="BM141" s="98">
        <v>0</v>
      </c>
      <c r="BN141" s="439">
        <v>0</v>
      </c>
      <c r="BO141" s="98">
        <v>0</v>
      </c>
      <c r="BP141" s="98">
        <v>0</v>
      </c>
      <c r="BQ141" s="98">
        <v>0</v>
      </c>
      <c r="BR141" s="98">
        <v>0</v>
      </c>
      <c r="BS141" s="98">
        <v>0</v>
      </c>
      <c r="BT141" s="98">
        <v>0</v>
      </c>
      <c r="BU141" s="98">
        <v>0</v>
      </c>
      <c r="BV141" s="98">
        <v>0</v>
      </c>
      <c r="BW141" s="98">
        <v>0</v>
      </c>
      <c r="BX141" s="98">
        <v>0</v>
      </c>
      <c r="BY141" s="98">
        <v>0</v>
      </c>
      <c r="BZ141" s="98">
        <v>0</v>
      </c>
      <c r="CA141" s="478">
        <f t="shared" si="28"/>
        <v>0</v>
      </c>
      <c r="CB141" s="98">
        <v>1</v>
      </c>
      <c r="CC141" s="98">
        <v>3</v>
      </c>
      <c r="CD141" s="98">
        <v>2</v>
      </c>
      <c r="CE141" s="98">
        <v>2</v>
      </c>
      <c r="CF141" s="98">
        <v>1</v>
      </c>
      <c r="CG141" s="98">
        <v>3</v>
      </c>
      <c r="CH141" s="98">
        <v>2</v>
      </c>
      <c r="CI141" s="98">
        <v>3</v>
      </c>
      <c r="CJ141" s="98">
        <v>2</v>
      </c>
      <c r="CK141" s="98">
        <v>0</v>
      </c>
      <c r="CL141" s="98">
        <v>4</v>
      </c>
      <c r="CM141" s="243">
        <v>2</v>
      </c>
      <c r="CN141" s="98">
        <v>2</v>
      </c>
      <c r="CO141" s="579">
        <f t="shared" si="52"/>
        <v>0</v>
      </c>
      <c r="CP141" s="80">
        <f t="shared" si="53"/>
        <v>1</v>
      </c>
      <c r="CQ141" s="27">
        <f t="shared" si="51"/>
        <v>2</v>
      </c>
      <c r="CR141" s="365">
        <f>((CQ141/CP141)-1)*100</f>
        <v>100</v>
      </c>
      <c r="CX141" s="233"/>
      <c r="CY141" s="233"/>
      <c r="CZ141" s="233"/>
      <c r="DA141" s="233"/>
      <c r="DB141" s="233"/>
      <c r="DC141" s="233"/>
      <c r="DD141" s="233"/>
      <c r="DE141" s="233"/>
      <c r="DF141" s="233"/>
      <c r="DG141" s="233"/>
      <c r="DH141" s="233"/>
      <c r="DI141" s="233"/>
      <c r="DJ141" s="233"/>
      <c r="DK141" s="233"/>
      <c r="DL141" s="233"/>
      <c r="DM141" s="233"/>
      <c r="DN141" s="233"/>
      <c r="DO141" s="233"/>
    </row>
    <row r="142" spans="1:119" ht="20.100000000000001" customHeight="1" x14ac:dyDescent="0.25">
      <c r="A142" s="542"/>
      <c r="B142" s="110" t="s">
        <v>28</v>
      </c>
      <c r="C142" s="130" t="s">
        <v>29</v>
      </c>
      <c r="D142" s="186">
        <v>0</v>
      </c>
      <c r="E142" s="187">
        <v>6</v>
      </c>
      <c r="F142" s="187">
        <v>0</v>
      </c>
      <c r="G142" s="187">
        <v>2</v>
      </c>
      <c r="H142" s="187">
        <v>1</v>
      </c>
      <c r="I142" s="187">
        <v>0</v>
      </c>
      <c r="J142" s="187">
        <v>0</v>
      </c>
      <c r="K142" s="187">
        <v>0</v>
      </c>
      <c r="L142" s="187">
        <v>0</v>
      </c>
      <c r="M142" s="187">
        <v>0</v>
      </c>
      <c r="N142" s="187">
        <v>0</v>
      </c>
      <c r="O142" s="191">
        <v>0</v>
      </c>
      <c r="P142" s="170">
        <v>9</v>
      </c>
      <c r="Q142" s="179">
        <v>0</v>
      </c>
      <c r="R142" s="179">
        <v>0</v>
      </c>
      <c r="S142" s="179">
        <v>0</v>
      </c>
      <c r="T142" s="179">
        <v>0</v>
      </c>
      <c r="U142" s="179">
        <v>2</v>
      </c>
      <c r="V142" s="179">
        <v>4</v>
      </c>
      <c r="W142" s="179">
        <v>0</v>
      </c>
      <c r="X142" s="179">
        <v>0</v>
      </c>
      <c r="Y142" s="179">
        <v>0</v>
      </c>
      <c r="Z142" s="190">
        <v>0</v>
      </c>
      <c r="AA142" s="190">
        <v>0</v>
      </c>
      <c r="AB142" s="190">
        <v>2</v>
      </c>
      <c r="AC142" s="170">
        <v>8</v>
      </c>
      <c r="AD142" s="180">
        <v>2</v>
      </c>
      <c r="AE142" s="180">
        <v>0</v>
      </c>
      <c r="AF142" s="180">
        <v>0</v>
      </c>
      <c r="AG142" s="180">
        <v>0</v>
      </c>
      <c r="AH142" s="180">
        <v>0</v>
      </c>
      <c r="AI142" s="180">
        <v>0</v>
      </c>
      <c r="AJ142" s="180">
        <v>0</v>
      </c>
      <c r="AK142" s="180">
        <v>0</v>
      </c>
      <c r="AL142" s="180">
        <v>0</v>
      </c>
      <c r="AM142" s="180">
        <v>0</v>
      </c>
      <c r="AN142" s="180">
        <v>0</v>
      </c>
      <c r="AO142" s="180">
        <v>0</v>
      </c>
      <c r="AP142" s="138">
        <v>0</v>
      </c>
      <c r="AQ142" s="98">
        <v>0</v>
      </c>
      <c r="AR142" s="98">
        <v>0</v>
      </c>
      <c r="AS142" s="98">
        <v>0</v>
      </c>
      <c r="AT142" s="98">
        <v>0</v>
      </c>
      <c r="AU142" s="98">
        <v>0</v>
      </c>
      <c r="AV142" s="98">
        <v>0</v>
      </c>
      <c r="AW142" s="98">
        <v>0</v>
      </c>
      <c r="AX142" s="98">
        <v>0</v>
      </c>
      <c r="AY142" s="98">
        <v>0</v>
      </c>
      <c r="AZ142" s="98">
        <v>0</v>
      </c>
      <c r="BA142" s="98">
        <v>0</v>
      </c>
      <c r="BB142" s="138">
        <v>0</v>
      </c>
      <c r="BC142" s="98">
        <v>0</v>
      </c>
      <c r="BD142" s="98">
        <v>0</v>
      </c>
      <c r="BE142" s="98">
        <v>0</v>
      </c>
      <c r="BF142" s="98">
        <v>0</v>
      </c>
      <c r="BG142" s="98">
        <v>0</v>
      </c>
      <c r="BH142" s="98">
        <v>0</v>
      </c>
      <c r="BI142" s="98">
        <v>0</v>
      </c>
      <c r="BJ142" s="98">
        <v>0</v>
      </c>
      <c r="BK142" s="98">
        <v>0</v>
      </c>
      <c r="BL142" s="98">
        <v>0</v>
      </c>
      <c r="BM142" s="98">
        <v>0</v>
      </c>
      <c r="BN142" s="439">
        <f t="shared" ref="BN142:BN153" si="61">SUM(BB142:BM142)</f>
        <v>0</v>
      </c>
      <c r="BO142" s="98">
        <v>0</v>
      </c>
      <c r="BP142" s="98">
        <v>0</v>
      </c>
      <c r="BQ142" s="98">
        <v>0</v>
      </c>
      <c r="BR142" s="98">
        <v>1</v>
      </c>
      <c r="BS142" s="98">
        <v>0</v>
      </c>
      <c r="BT142" s="98">
        <v>0</v>
      </c>
      <c r="BU142" s="98">
        <v>1</v>
      </c>
      <c r="BV142" s="98">
        <v>7</v>
      </c>
      <c r="BW142" s="98">
        <v>2</v>
      </c>
      <c r="BX142" s="98">
        <v>0</v>
      </c>
      <c r="BY142" s="98">
        <v>3</v>
      </c>
      <c r="BZ142" s="98">
        <v>0</v>
      </c>
      <c r="CA142" s="478">
        <f t="shared" si="28"/>
        <v>14</v>
      </c>
      <c r="CB142" s="98">
        <v>0</v>
      </c>
      <c r="CC142" s="98">
        <v>0</v>
      </c>
      <c r="CD142" s="98">
        <v>0</v>
      </c>
      <c r="CE142" s="98">
        <v>0</v>
      </c>
      <c r="CF142" s="98">
        <v>0</v>
      </c>
      <c r="CG142" s="98">
        <v>2</v>
      </c>
      <c r="CH142" s="98">
        <v>5</v>
      </c>
      <c r="CI142" s="98">
        <v>7</v>
      </c>
      <c r="CJ142" s="98">
        <v>8</v>
      </c>
      <c r="CK142" s="98">
        <v>11</v>
      </c>
      <c r="CL142" s="98">
        <v>10</v>
      </c>
      <c r="CM142" s="243">
        <v>8</v>
      </c>
      <c r="CN142" s="98">
        <v>9</v>
      </c>
      <c r="CO142" s="579">
        <f t="shared" si="52"/>
        <v>0</v>
      </c>
      <c r="CP142" s="80">
        <f t="shared" si="53"/>
        <v>0</v>
      </c>
      <c r="CQ142" s="27">
        <f t="shared" si="51"/>
        <v>9</v>
      </c>
      <c r="CR142" s="365"/>
      <c r="CX142" s="233"/>
      <c r="CY142" s="233"/>
      <c r="CZ142" s="233"/>
      <c r="DA142" s="233"/>
      <c r="DB142" s="233"/>
      <c r="DC142" s="233"/>
      <c r="DD142" s="233"/>
      <c r="DE142" s="233"/>
      <c r="DF142" s="233"/>
      <c r="DG142" s="233"/>
      <c r="DH142" s="233"/>
      <c r="DI142" s="233"/>
      <c r="DJ142" s="233"/>
      <c r="DK142" s="233"/>
      <c r="DL142" s="233"/>
      <c r="DM142" s="233"/>
      <c r="DN142" s="233"/>
      <c r="DO142" s="233"/>
    </row>
    <row r="143" spans="1:119" ht="20.100000000000001" customHeight="1" x14ac:dyDescent="0.25">
      <c r="A143" s="542"/>
      <c r="B143" s="110" t="s">
        <v>30</v>
      </c>
      <c r="C143" s="130" t="s">
        <v>31</v>
      </c>
      <c r="D143" s="186">
        <v>0</v>
      </c>
      <c r="E143" s="187">
        <v>1</v>
      </c>
      <c r="F143" s="187">
        <v>0</v>
      </c>
      <c r="G143" s="187">
        <v>0</v>
      </c>
      <c r="H143" s="187">
        <v>0</v>
      </c>
      <c r="I143" s="187">
        <v>0</v>
      </c>
      <c r="J143" s="187">
        <v>0</v>
      </c>
      <c r="K143" s="187">
        <v>0</v>
      </c>
      <c r="L143" s="187">
        <v>0</v>
      </c>
      <c r="M143" s="187">
        <v>0</v>
      </c>
      <c r="N143" s="187">
        <v>0</v>
      </c>
      <c r="O143" s="191">
        <v>0</v>
      </c>
      <c r="P143" s="170">
        <v>1</v>
      </c>
      <c r="Q143" s="179">
        <v>0</v>
      </c>
      <c r="R143" s="179">
        <v>0</v>
      </c>
      <c r="S143" s="179">
        <v>0</v>
      </c>
      <c r="T143" s="179">
        <v>0</v>
      </c>
      <c r="U143" s="179">
        <v>2</v>
      </c>
      <c r="V143" s="179">
        <v>0</v>
      </c>
      <c r="W143" s="179">
        <v>0</v>
      </c>
      <c r="X143" s="179">
        <v>0</v>
      </c>
      <c r="Y143" s="179">
        <v>0</v>
      </c>
      <c r="Z143" s="190">
        <v>0</v>
      </c>
      <c r="AA143" s="190">
        <v>0</v>
      </c>
      <c r="AB143" s="190">
        <v>0</v>
      </c>
      <c r="AC143" s="170">
        <v>2</v>
      </c>
      <c r="AD143" s="180">
        <v>0</v>
      </c>
      <c r="AE143" s="180">
        <v>0</v>
      </c>
      <c r="AF143" s="180">
        <v>0</v>
      </c>
      <c r="AG143" s="180">
        <v>0</v>
      </c>
      <c r="AH143" s="180">
        <v>0</v>
      </c>
      <c r="AI143" s="180">
        <v>0</v>
      </c>
      <c r="AJ143" s="180">
        <v>0</v>
      </c>
      <c r="AK143" s="180">
        <v>0</v>
      </c>
      <c r="AL143" s="180">
        <v>0</v>
      </c>
      <c r="AM143" s="180">
        <v>0</v>
      </c>
      <c r="AN143" s="180">
        <v>0</v>
      </c>
      <c r="AO143" s="180">
        <v>0</v>
      </c>
      <c r="AP143" s="138">
        <v>0</v>
      </c>
      <c r="AQ143" s="98">
        <v>0</v>
      </c>
      <c r="AR143" s="98">
        <v>0</v>
      </c>
      <c r="AS143" s="98">
        <v>0</v>
      </c>
      <c r="AT143" s="98">
        <v>0</v>
      </c>
      <c r="AU143" s="98">
        <v>0</v>
      </c>
      <c r="AV143" s="98">
        <v>0</v>
      </c>
      <c r="AW143" s="98">
        <v>0</v>
      </c>
      <c r="AX143" s="98">
        <v>0</v>
      </c>
      <c r="AY143" s="98">
        <v>0</v>
      </c>
      <c r="AZ143" s="98">
        <v>0</v>
      </c>
      <c r="BA143" s="98">
        <v>0</v>
      </c>
      <c r="BB143" s="138">
        <v>0</v>
      </c>
      <c r="BC143" s="98">
        <v>0</v>
      </c>
      <c r="BD143" s="98">
        <v>0</v>
      </c>
      <c r="BE143" s="98">
        <v>0</v>
      </c>
      <c r="BF143" s="98">
        <v>0</v>
      </c>
      <c r="BG143" s="98">
        <v>0</v>
      </c>
      <c r="BH143" s="98">
        <v>0</v>
      </c>
      <c r="BI143" s="98">
        <v>0</v>
      </c>
      <c r="BJ143" s="98">
        <v>0</v>
      </c>
      <c r="BK143" s="98">
        <v>0</v>
      </c>
      <c r="BL143" s="98">
        <v>0</v>
      </c>
      <c r="BM143" s="98">
        <v>0</v>
      </c>
      <c r="BN143" s="439">
        <f t="shared" si="61"/>
        <v>0</v>
      </c>
      <c r="BO143" s="98">
        <v>0</v>
      </c>
      <c r="BP143" s="98">
        <v>0</v>
      </c>
      <c r="BQ143" s="98">
        <v>0</v>
      </c>
      <c r="BR143" s="98">
        <v>0</v>
      </c>
      <c r="BS143" s="98">
        <v>0</v>
      </c>
      <c r="BT143" s="98">
        <v>0</v>
      </c>
      <c r="BU143" s="98">
        <v>0</v>
      </c>
      <c r="BV143" s="98">
        <v>0</v>
      </c>
      <c r="BW143" s="98">
        <v>0</v>
      </c>
      <c r="BX143" s="98">
        <v>0</v>
      </c>
      <c r="BY143" s="98">
        <v>0</v>
      </c>
      <c r="BZ143" s="98">
        <v>0</v>
      </c>
      <c r="CA143" s="478">
        <f t="shared" si="28"/>
        <v>0</v>
      </c>
      <c r="CB143" s="98">
        <v>0</v>
      </c>
      <c r="CC143" s="98">
        <v>0</v>
      </c>
      <c r="CD143" s="98">
        <v>0</v>
      </c>
      <c r="CE143" s="98">
        <v>0</v>
      </c>
      <c r="CF143" s="98">
        <v>0</v>
      </c>
      <c r="CG143" s="98">
        <v>0</v>
      </c>
      <c r="CH143" s="98">
        <v>0</v>
      </c>
      <c r="CI143" s="98">
        <v>0</v>
      </c>
      <c r="CJ143" s="98">
        <v>0</v>
      </c>
      <c r="CK143" s="98">
        <v>0</v>
      </c>
      <c r="CL143" s="98">
        <v>0</v>
      </c>
      <c r="CM143" s="243">
        <v>0</v>
      </c>
      <c r="CN143" s="98">
        <v>0</v>
      </c>
      <c r="CO143" s="579">
        <f t="shared" si="52"/>
        <v>0</v>
      </c>
      <c r="CP143" s="80">
        <f t="shared" si="53"/>
        <v>0</v>
      </c>
      <c r="CQ143" s="27">
        <f t="shared" si="51"/>
        <v>0</v>
      </c>
      <c r="CR143" s="365"/>
      <c r="CX143" s="233"/>
      <c r="CY143" s="233"/>
      <c r="CZ143" s="233"/>
      <c r="DA143" s="233"/>
      <c r="DB143" s="233"/>
      <c r="DC143" s="233"/>
      <c r="DD143" s="233"/>
      <c r="DE143" s="233"/>
      <c r="DF143" s="233"/>
      <c r="DG143" s="233"/>
      <c r="DH143" s="233"/>
      <c r="DI143" s="233"/>
      <c r="DJ143" s="233"/>
      <c r="DK143" s="233"/>
      <c r="DL143" s="233"/>
      <c r="DM143" s="233"/>
      <c r="DN143" s="233"/>
      <c r="DO143" s="233"/>
    </row>
    <row r="144" spans="1:119" ht="20.100000000000001" customHeight="1" x14ac:dyDescent="0.25">
      <c r="A144" s="542"/>
      <c r="B144" s="110" t="s">
        <v>136</v>
      </c>
      <c r="C144" s="130" t="s">
        <v>137</v>
      </c>
      <c r="D144" s="186">
        <v>0</v>
      </c>
      <c r="E144" s="187">
        <v>3</v>
      </c>
      <c r="F144" s="187">
        <v>0</v>
      </c>
      <c r="G144" s="187">
        <v>1</v>
      </c>
      <c r="H144" s="187">
        <v>1</v>
      </c>
      <c r="I144" s="187">
        <v>0</v>
      </c>
      <c r="J144" s="187">
        <v>0</v>
      </c>
      <c r="K144" s="187">
        <v>0</v>
      </c>
      <c r="L144" s="187">
        <v>0</v>
      </c>
      <c r="M144" s="187">
        <v>0</v>
      </c>
      <c r="N144" s="187">
        <v>0</v>
      </c>
      <c r="O144" s="191">
        <v>0</v>
      </c>
      <c r="P144" s="170">
        <v>5</v>
      </c>
      <c r="Q144" s="179">
        <v>0</v>
      </c>
      <c r="R144" s="179">
        <v>0</v>
      </c>
      <c r="S144" s="179">
        <v>0</v>
      </c>
      <c r="T144" s="179">
        <v>0</v>
      </c>
      <c r="U144" s="179">
        <v>0</v>
      </c>
      <c r="V144" s="179">
        <v>2</v>
      </c>
      <c r="W144" s="179">
        <v>0</v>
      </c>
      <c r="X144" s="179">
        <v>0</v>
      </c>
      <c r="Y144" s="179">
        <v>0</v>
      </c>
      <c r="Z144" s="190">
        <v>0</v>
      </c>
      <c r="AA144" s="190">
        <v>0</v>
      </c>
      <c r="AB144" s="190">
        <v>2</v>
      </c>
      <c r="AC144" s="170">
        <v>4</v>
      </c>
      <c r="AD144" s="180">
        <v>0</v>
      </c>
      <c r="AE144" s="180">
        <v>0</v>
      </c>
      <c r="AF144" s="180">
        <v>0</v>
      </c>
      <c r="AG144" s="180">
        <v>0</v>
      </c>
      <c r="AH144" s="180">
        <v>0</v>
      </c>
      <c r="AI144" s="180">
        <v>0</v>
      </c>
      <c r="AJ144" s="180">
        <v>0</v>
      </c>
      <c r="AK144" s="180">
        <v>0</v>
      </c>
      <c r="AL144" s="180">
        <v>0</v>
      </c>
      <c r="AM144" s="180">
        <v>0</v>
      </c>
      <c r="AN144" s="180">
        <v>0</v>
      </c>
      <c r="AO144" s="180">
        <v>0</v>
      </c>
      <c r="AP144" s="138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0</v>
      </c>
      <c r="AX144" s="98">
        <v>0</v>
      </c>
      <c r="AY144" s="98">
        <v>0</v>
      </c>
      <c r="AZ144" s="98">
        <v>0</v>
      </c>
      <c r="BA144" s="98">
        <v>0</v>
      </c>
      <c r="BB144" s="138">
        <v>0</v>
      </c>
      <c r="BC144" s="98">
        <v>0</v>
      </c>
      <c r="BD144" s="98">
        <v>0</v>
      </c>
      <c r="BE144" s="98">
        <v>0</v>
      </c>
      <c r="BF144" s="98">
        <v>0</v>
      </c>
      <c r="BG144" s="98">
        <v>0</v>
      </c>
      <c r="BH144" s="98">
        <v>0</v>
      </c>
      <c r="BI144" s="98">
        <v>0</v>
      </c>
      <c r="BJ144" s="98">
        <v>0</v>
      </c>
      <c r="BK144" s="98">
        <v>0</v>
      </c>
      <c r="BL144" s="98">
        <v>0</v>
      </c>
      <c r="BM144" s="98">
        <v>0</v>
      </c>
      <c r="BN144" s="439">
        <f t="shared" si="61"/>
        <v>0</v>
      </c>
      <c r="BO144" s="98">
        <v>0</v>
      </c>
      <c r="BP144" s="98">
        <v>0</v>
      </c>
      <c r="BQ144" s="98">
        <v>0</v>
      </c>
      <c r="BR144" s="98">
        <v>1</v>
      </c>
      <c r="BS144" s="98">
        <v>0</v>
      </c>
      <c r="BT144" s="98">
        <v>0</v>
      </c>
      <c r="BU144" s="98">
        <v>1</v>
      </c>
      <c r="BV144" s="98">
        <v>7</v>
      </c>
      <c r="BW144" s="98">
        <v>2</v>
      </c>
      <c r="BX144" s="98">
        <v>0</v>
      </c>
      <c r="BY144" s="98">
        <v>3</v>
      </c>
      <c r="BZ144" s="98">
        <v>0</v>
      </c>
      <c r="CA144" s="478">
        <f t="shared" si="28"/>
        <v>14</v>
      </c>
      <c r="CB144" s="98">
        <v>0</v>
      </c>
      <c r="CC144" s="98">
        <v>0</v>
      </c>
      <c r="CD144" s="98">
        <v>0</v>
      </c>
      <c r="CE144" s="98">
        <v>0</v>
      </c>
      <c r="CF144" s="98">
        <v>0</v>
      </c>
      <c r="CG144" s="98">
        <v>3</v>
      </c>
      <c r="CH144" s="98">
        <v>5</v>
      </c>
      <c r="CI144" s="98">
        <v>8</v>
      </c>
      <c r="CJ144" s="98">
        <v>9</v>
      </c>
      <c r="CK144" s="98">
        <v>11</v>
      </c>
      <c r="CL144" s="98">
        <v>9</v>
      </c>
      <c r="CM144" s="243">
        <v>8</v>
      </c>
      <c r="CN144" s="98">
        <v>10</v>
      </c>
      <c r="CO144" s="579">
        <f t="shared" si="52"/>
        <v>0</v>
      </c>
      <c r="CP144" s="80">
        <f t="shared" si="53"/>
        <v>0</v>
      </c>
      <c r="CQ144" s="27">
        <f t="shared" si="51"/>
        <v>10</v>
      </c>
      <c r="CR144" s="365"/>
      <c r="CX144" s="233"/>
      <c r="CY144" s="233"/>
      <c r="CZ144" s="233"/>
      <c r="DA144" s="233"/>
      <c r="DB144" s="233"/>
      <c r="DC144" s="233"/>
      <c r="DD144" s="233"/>
      <c r="DE144" s="233"/>
      <c r="DF144" s="233"/>
      <c r="DG144" s="233"/>
      <c r="DH144" s="233"/>
      <c r="DI144" s="233"/>
      <c r="DJ144" s="233"/>
      <c r="DK144" s="233"/>
      <c r="DL144" s="233"/>
      <c r="DM144" s="233"/>
      <c r="DN144" s="233"/>
      <c r="DO144" s="233"/>
    </row>
    <row r="145" spans="1:119" ht="20.100000000000001" customHeight="1" x14ac:dyDescent="0.25">
      <c r="A145" s="542"/>
      <c r="B145" s="172" t="s">
        <v>32</v>
      </c>
      <c r="C145" s="130" t="s">
        <v>133</v>
      </c>
      <c r="D145" s="186">
        <v>227</v>
      </c>
      <c r="E145" s="187">
        <v>256</v>
      </c>
      <c r="F145" s="187">
        <v>224</v>
      </c>
      <c r="G145" s="187">
        <v>254</v>
      </c>
      <c r="H145" s="187">
        <v>314</v>
      </c>
      <c r="I145" s="187">
        <v>245</v>
      </c>
      <c r="J145" s="187">
        <v>179</v>
      </c>
      <c r="K145" s="187">
        <v>203</v>
      </c>
      <c r="L145" s="187">
        <v>184</v>
      </c>
      <c r="M145" s="187">
        <v>206</v>
      </c>
      <c r="N145" s="187">
        <v>219</v>
      </c>
      <c r="O145" s="187">
        <v>239</v>
      </c>
      <c r="P145" s="170">
        <v>2750</v>
      </c>
      <c r="Q145" s="179">
        <v>173</v>
      </c>
      <c r="R145" s="179">
        <v>185</v>
      </c>
      <c r="S145" s="179">
        <v>203</v>
      </c>
      <c r="T145" s="179">
        <v>247</v>
      </c>
      <c r="U145" s="179">
        <v>243</v>
      </c>
      <c r="V145" s="179">
        <v>307</v>
      </c>
      <c r="W145" s="179">
        <v>191</v>
      </c>
      <c r="X145" s="179">
        <v>190</v>
      </c>
      <c r="Y145" s="179">
        <v>217</v>
      </c>
      <c r="Z145" s="190">
        <v>198</v>
      </c>
      <c r="AA145" s="190">
        <v>178</v>
      </c>
      <c r="AB145" s="190">
        <v>257</v>
      </c>
      <c r="AC145" s="170">
        <v>2589</v>
      </c>
      <c r="AD145" s="180">
        <v>199</v>
      </c>
      <c r="AE145" s="180">
        <v>193</v>
      </c>
      <c r="AF145" s="180">
        <v>211</v>
      </c>
      <c r="AG145" s="180">
        <v>190</v>
      </c>
      <c r="AH145" s="180">
        <v>222</v>
      </c>
      <c r="AI145" s="180">
        <v>201</v>
      </c>
      <c r="AJ145" s="180">
        <v>240</v>
      </c>
      <c r="AK145" s="180">
        <v>201</v>
      </c>
      <c r="AL145" s="180">
        <v>165</v>
      </c>
      <c r="AM145" s="242">
        <v>163</v>
      </c>
      <c r="AN145" s="242">
        <v>200</v>
      </c>
      <c r="AO145" s="242">
        <v>178</v>
      </c>
      <c r="AP145" s="138">
        <v>194</v>
      </c>
      <c r="AQ145" s="98">
        <v>253</v>
      </c>
      <c r="AR145" s="98">
        <v>305</v>
      </c>
      <c r="AS145" s="98">
        <v>343</v>
      </c>
      <c r="AT145" s="98">
        <v>428</v>
      </c>
      <c r="AU145" s="98">
        <v>278</v>
      </c>
      <c r="AV145" s="98">
        <v>318</v>
      </c>
      <c r="AW145" s="98">
        <v>290</v>
      </c>
      <c r="AX145" s="98">
        <v>336</v>
      </c>
      <c r="AY145" s="98">
        <v>311</v>
      </c>
      <c r="AZ145" s="98">
        <v>302</v>
      </c>
      <c r="BA145" s="98">
        <v>283</v>
      </c>
      <c r="BB145" s="138">
        <v>289</v>
      </c>
      <c r="BC145" s="98">
        <v>249</v>
      </c>
      <c r="BD145" s="98">
        <v>272</v>
      </c>
      <c r="BE145" s="98">
        <v>296</v>
      </c>
      <c r="BF145" s="98">
        <v>317</v>
      </c>
      <c r="BG145" s="98">
        <v>293</v>
      </c>
      <c r="BH145" s="98">
        <v>328</v>
      </c>
      <c r="BI145" s="98">
        <v>350</v>
      </c>
      <c r="BJ145" s="98">
        <v>331</v>
      </c>
      <c r="BK145" s="98">
        <v>382</v>
      </c>
      <c r="BL145" s="98">
        <v>384</v>
      </c>
      <c r="BM145" s="98">
        <v>349</v>
      </c>
      <c r="BN145" s="439">
        <f t="shared" si="61"/>
        <v>3840</v>
      </c>
      <c r="BO145" s="98">
        <v>299</v>
      </c>
      <c r="BP145" s="98">
        <v>287</v>
      </c>
      <c r="BQ145" s="98">
        <v>296</v>
      </c>
      <c r="BR145" s="98">
        <v>327</v>
      </c>
      <c r="BS145" s="98">
        <v>344</v>
      </c>
      <c r="BT145" s="98">
        <v>353</v>
      </c>
      <c r="BU145" s="98">
        <v>343</v>
      </c>
      <c r="BV145" s="98">
        <v>378</v>
      </c>
      <c r="BW145" s="98">
        <v>309</v>
      </c>
      <c r="BX145" s="98">
        <v>210</v>
      </c>
      <c r="BY145" s="98">
        <v>160</v>
      </c>
      <c r="BZ145" s="98">
        <v>235</v>
      </c>
      <c r="CA145" s="478">
        <f t="shared" si="28"/>
        <v>3541</v>
      </c>
      <c r="CB145" s="98">
        <v>197</v>
      </c>
      <c r="CC145" s="98">
        <v>200</v>
      </c>
      <c r="CD145" s="98">
        <v>226</v>
      </c>
      <c r="CE145" s="98">
        <v>223</v>
      </c>
      <c r="CF145" s="98">
        <v>152</v>
      </c>
      <c r="CG145" s="98">
        <v>174</v>
      </c>
      <c r="CH145" s="98">
        <v>175</v>
      </c>
      <c r="CI145" s="98">
        <v>221</v>
      </c>
      <c r="CJ145" s="98">
        <v>180</v>
      </c>
      <c r="CK145" s="98">
        <v>169</v>
      </c>
      <c r="CL145" s="98">
        <v>137</v>
      </c>
      <c r="CM145" s="243">
        <v>197</v>
      </c>
      <c r="CN145" s="98">
        <v>143</v>
      </c>
      <c r="CO145" s="579">
        <f t="shared" si="52"/>
        <v>299</v>
      </c>
      <c r="CP145" s="80">
        <f t="shared" si="53"/>
        <v>197</v>
      </c>
      <c r="CQ145" s="27">
        <f t="shared" si="51"/>
        <v>143</v>
      </c>
      <c r="CR145" s="365">
        <f>((CQ145/CP145)-1)*100</f>
        <v>-27.411167512690358</v>
      </c>
      <c r="CX145" s="233"/>
      <c r="CY145" s="233"/>
      <c r="CZ145" s="233"/>
      <c r="DA145" s="233"/>
      <c r="DB145" s="233"/>
      <c r="DC145" s="233"/>
      <c r="DD145" s="233"/>
      <c r="DE145" s="233"/>
      <c r="DF145" s="233"/>
      <c r="DG145" s="233"/>
      <c r="DH145" s="233"/>
      <c r="DI145" s="233"/>
      <c r="DJ145" s="233"/>
      <c r="DK145" s="233"/>
      <c r="DL145" s="233"/>
      <c r="DM145" s="233"/>
      <c r="DN145" s="233"/>
      <c r="DO145" s="233"/>
    </row>
    <row r="146" spans="1:119" ht="20.100000000000001" customHeight="1" x14ac:dyDescent="0.25">
      <c r="A146" s="542"/>
      <c r="B146" s="172" t="s">
        <v>103</v>
      </c>
      <c r="C146" s="130" t="s">
        <v>104</v>
      </c>
      <c r="D146" s="186">
        <v>0</v>
      </c>
      <c r="E146" s="187">
        <v>0</v>
      </c>
      <c r="F146" s="187">
        <v>0</v>
      </c>
      <c r="G146" s="187">
        <v>0</v>
      </c>
      <c r="H146" s="187">
        <v>0</v>
      </c>
      <c r="I146" s="187">
        <v>0</v>
      </c>
      <c r="J146" s="187">
        <v>0</v>
      </c>
      <c r="K146" s="187">
        <v>0</v>
      </c>
      <c r="L146" s="187">
        <v>0</v>
      </c>
      <c r="M146" s="187">
        <v>0</v>
      </c>
      <c r="N146" s="187">
        <v>0</v>
      </c>
      <c r="O146" s="187">
        <v>0</v>
      </c>
      <c r="P146" s="170">
        <v>0</v>
      </c>
      <c r="Q146" s="179">
        <v>0</v>
      </c>
      <c r="R146" s="179">
        <v>0</v>
      </c>
      <c r="S146" s="179">
        <v>0</v>
      </c>
      <c r="T146" s="179">
        <v>0</v>
      </c>
      <c r="U146" s="179">
        <v>0</v>
      </c>
      <c r="V146" s="179">
        <v>0</v>
      </c>
      <c r="W146" s="179">
        <v>0</v>
      </c>
      <c r="X146" s="179">
        <v>0</v>
      </c>
      <c r="Y146" s="179">
        <v>0</v>
      </c>
      <c r="Z146" s="190">
        <v>0</v>
      </c>
      <c r="AA146" s="190">
        <v>0</v>
      </c>
      <c r="AB146" s="190">
        <v>0</v>
      </c>
      <c r="AC146" s="170">
        <v>0</v>
      </c>
      <c r="AD146" s="180">
        <v>0</v>
      </c>
      <c r="AE146" s="180">
        <v>0</v>
      </c>
      <c r="AF146" s="180">
        <v>0</v>
      </c>
      <c r="AG146" s="180">
        <v>0</v>
      </c>
      <c r="AH146" s="180">
        <v>0</v>
      </c>
      <c r="AI146" s="180">
        <v>0</v>
      </c>
      <c r="AJ146" s="180">
        <v>0</v>
      </c>
      <c r="AK146" s="180">
        <v>0</v>
      </c>
      <c r="AL146" s="180">
        <v>0</v>
      </c>
      <c r="AM146" s="180">
        <v>0</v>
      </c>
      <c r="AN146" s="180">
        <v>0</v>
      </c>
      <c r="AO146" s="180">
        <v>0</v>
      </c>
      <c r="AP146" s="138">
        <v>0</v>
      </c>
      <c r="AQ146" s="98">
        <v>0</v>
      </c>
      <c r="AR146" s="98">
        <v>0</v>
      </c>
      <c r="AS146" s="98">
        <v>0</v>
      </c>
      <c r="AT146" s="98">
        <v>0</v>
      </c>
      <c r="AU146" s="98">
        <v>0</v>
      </c>
      <c r="AV146" s="98">
        <v>0</v>
      </c>
      <c r="AW146" s="98">
        <v>0</v>
      </c>
      <c r="AX146" s="98">
        <v>0</v>
      </c>
      <c r="AY146" s="98">
        <v>0</v>
      </c>
      <c r="AZ146" s="98">
        <v>0</v>
      </c>
      <c r="BA146" s="98">
        <v>0</v>
      </c>
      <c r="BB146" s="138">
        <v>0</v>
      </c>
      <c r="BC146" s="98">
        <v>0</v>
      </c>
      <c r="BD146" s="98">
        <v>0</v>
      </c>
      <c r="BE146" s="98">
        <v>0</v>
      </c>
      <c r="BF146" s="98">
        <v>0</v>
      </c>
      <c r="BG146" s="98">
        <v>0</v>
      </c>
      <c r="BH146" s="98">
        <v>0</v>
      </c>
      <c r="BI146" s="98">
        <v>0</v>
      </c>
      <c r="BJ146" s="98">
        <v>1</v>
      </c>
      <c r="BK146" s="98">
        <v>0</v>
      </c>
      <c r="BL146" s="98">
        <v>0</v>
      </c>
      <c r="BM146" s="98">
        <v>1</v>
      </c>
      <c r="BN146" s="439">
        <f t="shared" si="61"/>
        <v>2</v>
      </c>
      <c r="BO146" s="98">
        <v>1</v>
      </c>
      <c r="BP146" s="98">
        <v>0</v>
      </c>
      <c r="BQ146" s="98">
        <v>0</v>
      </c>
      <c r="BR146" s="98">
        <v>0</v>
      </c>
      <c r="BS146" s="98">
        <v>0</v>
      </c>
      <c r="BT146" s="98">
        <v>0</v>
      </c>
      <c r="BU146" s="98">
        <v>0</v>
      </c>
      <c r="BV146" s="98">
        <v>0</v>
      </c>
      <c r="BW146" s="98">
        <v>0</v>
      </c>
      <c r="BX146" s="98">
        <v>0</v>
      </c>
      <c r="BY146" s="98">
        <v>0</v>
      </c>
      <c r="BZ146" s="98">
        <v>0</v>
      </c>
      <c r="CA146" s="478">
        <f t="shared" si="28"/>
        <v>1</v>
      </c>
      <c r="CB146" s="98">
        <v>0</v>
      </c>
      <c r="CC146" s="98">
        <v>0</v>
      </c>
      <c r="CD146" s="98">
        <v>0</v>
      </c>
      <c r="CE146" s="98">
        <v>0</v>
      </c>
      <c r="CF146" s="98">
        <v>0</v>
      </c>
      <c r="CG146" s="98">
        <v>0</v>
      </c>
      <c r="CH146" s="98">
        <v>0</v>
      </c>
      <c r="CI146" s="98">
        <v>0</v>
      </c>
      <c r="CJ146" s="98">
        <v>0</v>
      </c>
      <c r="CK146" s="98">
        <v>0</v>
      </c>
      <c r="CL146" s="98">
        <v>0</v>
      </c>
      <c r="CM146" s="243">
        <v>0</v>
      </c>
      <c r="CN146" s="98">
        <v>0</v>
      </c>
      <c r="CO146" s="579">
        <f t="shared" si="52"/>
        <v>1</v>
      </c>
      <c r="CP146" s="80">
        <f t="shared" si="53"/>
        <v>0</v>
      </c>
      <c r="CQ146" s="27">
        <f t="shared" si="51"/>
        <v>0</v>
      </c>
      <c r="CR146" s="365"/>
      <c r="CX146" s="233"/>
      <c r="CY146" s="233"/>
      <c r="CZ146" s="233"/>
      <c r="DA146" s="233"/>
      <c r="DB146" s="233"/>
      <c r="DC146" s="233"/>
      <c r="DD146" s="233"/>
      <c r="DE146" s="233"/>
      <c r="DF146" s="233"/>
      <c r="DG146" s="233"/>
      <c r="DH146" s="233"/>
      <c r="DI146" s="233"/>
      <c r="DJ146" s="233"/>
      <c r="DK146" s="233"/>
      <c r="DL146" s="233"/>
      <c r="DM146" s="233"/>
      <c r="DN146" s="233"/>
      <c r="DO146" s="233"/>
    </row>
    <row r="147" spans="1:119" ht="20.100000000000001" customHeight="1" x14ac:dyDescent="0.25">
      <c r="A147" s="542"/>
      <c r="B147" s="110" t="s">
        <v>126</v>
      </c>
      <c r="C147" s="130" t="s">
        <v>129</v>
      </c>
      <c r="D147" s="186">
        <v>0</v>
      </c>
      <c r="E147" s="187">
        <v>0</v>
      </c>
      <c r="F147" s="187">
        <v>0</v>
      </c>
      <c r="G147" s="187">
        <v>0</v>
      </c>
      <c r="H147" s="187">
        <v>0</v>
      </c>
      <c r="I147" s="187">
        <v>0</v>
      </c>
      <c r="J147" s="187">
        <v>0</v>
      </c>
      <c r="K147" s="187">
        <v>0</v>
      </c>
      <c r="L147" s="187">
        <v>0</v>
      </c>
      <c r="M147" s="187">
        <v>0</v>
      </c>
      <c r="N147" s="187">
        <v>0</v>
      </c>
      <c r="O147" s="187">
        <v>0</v>
      </c>
      <c r="P147" s="170">
        <v>0</v>
      </c>
      <c r="Q147" s="179">
        <v>0</v>
      </c>
      <c r="R147" s="179">
        <v>0</v>
      </c>
      <c r="S147" s="179">
        <v>0</v>
      </c>
      <c r="T147" s="179">
        <v>0</v>
      </c>
      <c r="U147" s="179">
        <v>0</v>
      </c>
      <c r="V147" s="179">
        <v>0</v>
      </c>
      <c r="W147" s="179">
        <v>0</v>
      </c>
      <c r="X147" s="179">
        <v>0</v>
      </c>
      <c r="Y147" s="179">
        <v>0</v>
      </c>
      <c r="Z147" s="190">
        <v>0</v>
      </c>
      <c r="AA147" s="190">
        <v>0</v>
      </c>
      <c r="AB147" s="190">
        <v>0</v>
      </c>
      <c r="AC147" s="170">
        <v>0</v>
      </c>
      <c r="AD147" s="180">
        <v>0</v>
      </c>
      <c r="AE147" s="180">
        <v>0</v>
      </c>
      <c r="AF147" s="180">
        <v>0</v>
      </c>
      <c r="AG147" s="180">
        <v>0</v>
      </c>
      <c r="AH147" s="180">
        <v>0</v>
      </c>
      <c r="AI147" s="180">
        <v>0</v>
      </c>
      <c r="AJ147" s="180">
        <v>0</v>
      </c>
      <c r="AK147" s="180">
        <v>0</v>
      </c>
      <c r="AL147" s="180">
        <v>0</v>
      </c>
      <c r="AM147" s="180">
        <v>0</v>
      </c>
      <c r="AN147" s="180">
        <v>0</v>
      </c>
      <c r="AO147" s="180">
        <v>0</v>
      </c>
      <c r="AP147" s="138">
        <v>0</v>
      </c>
      <c r="AQ147" s="98">
        <v>0</v>
      </c>
      <c r="AR147" s="98">
        <v>0</v>
      </c>
      <c r="AS147" s="98">
        <v>0</v>
      </c>
      <c r="AT147" s="98">
        <v>0</v>
      </c>
      <c r="AU147" s="98">
        <v>0</v>
      </c>
      <c r="AV147" s="98">
        <v>0</v>
      </c>
      <c r="AW147" s="98">
        <v>0</v>
      </c>
      <c r="AX147" s="98">
        <v>0</v>
      </c>
      <c r="AY147" s="98">
        <v>0</v>
      </c>
      <c r="AZ147" s="98">
        <v>0</v>
      </c>
      <c r="BA147" s="98">
        <v>0</v>
      </c>
      <c r="BB147" s="138">
        <v>0</v>
      </c>
      <c r="BC147" s="98">
        <v>0</v>
      </c>
      <c r="BD147" s="98">
        <v>0</v>
      </c>
      <c r="BE147" s="98">
        <v>0</v>
      </c>
      <c r="BF147" s="98">
        <v>0</v>
      </c>
      <c r="BG147" s="98">
        <v>0</v>
      </c>
      <c r="BH147" s="98">
        <v>0</v>
      </c>
      <c r="BI147" s="98">
        <v>0</v>
      </c>
      <c r="BJ147" s="98">
        <v>0</v>
      </c>
      <c r="BK147" s="98">
        <v>0</v>
      </c>
      <c r="BL147" s="98">
        <v>0</v>
      </c>
      <c r="BM147" s="98">
        <v>0</v>
      </c>
      <c r="BN147" s="439">
        <f t="shared" si="61"/>
        <v>0</v>
      </c>
      <c r="BO147" s="98">
        <v>0</v>
      </c>
      <c r="BP147" s="98">
        <v>0</v>
      </c>
      <c r="BQ147" s="98">
        <v>0</v>
      </c>
      <c r="BR147" s="98">
        <v>0</v>
      </c>
      <c r="BS147" s="98">
        <v>0</v>
      </c>
      <c r="BT147" s="98">
        <v>0</v>
      </c>
      <c r="BU147" s="98">
        <v>0</v>
      </c>
      <c r="BV147" s="98">
        <v>0</v>
      </c>
      <c r="BW147" s="98">
        <v>1</v>
      </c>
      <c r="BX147" s="98">
        <v>3</v>
      </c>
      <c r="BY147" s="98">
        <v>1</v>
      </c>
      <c r="BZ147" s="98">
        <v>1</v>
      </c>
      <c r="CA147" s="478">
        <f t="shared" si="28"/>
        <v>6</v>
      </c>
      <c r="CB147" s="98">
        <v>0</v>
      </c>
      <c r="CC147" s="98">
        <v>0</v>
      </c>
      <c r="CD147" s="98">
        <v>5</v>
      </c>
      <c r="CE147" s="98">
        <v>0</v>
      </c>
      <c r="CF147" s="98">
        <v>5</v>
      </c>
      <c r="CG147" s="98">
        <v>4</v>
      </c>
      <c r="CH147" s="98">
        <v>3</v>
      </c>
      <c r="CI147" s="98">
        <v>17</v>
      </c>
      <c r="CJ147" s="98">
        <v>4</v>
      </c>
      <c r="CK147" s="98">
        <v>6</v>
      </c>
      <c r="CL147" s="98">
        <v>2</v>
      </c>
      <c r="CM147" s="243">
        <v>4</v>
      </c>
      <c r="CN147" s="98">
        <v>26</v>
      </c>
      <c r="CO147" s="579">
        <f t="shared" si="52"/>
        <v>0</v>
      </c>
      <c r="CP147" s="80">
        <f t="shared" si="53"/>
        <v>0</v>
      </c>
      <c r="CQ147" s="27">
        <f t="shared" si="51"/>
        <v>26</v>
      </c>
      <c r="CR147" s="365"/>
      <c r="CX147" s="233"/>
      <c r="CY147" s="233"/>
      <c r="CZ147" s="233"/>
      <c r="DA147" s="233"/>
      <c r="DB147" s="233"/>
      <c r="DC147" s="233"/>
      <c r="DD147" s="233"/>
      <c r="DE147" s="233"/>
      <c r="DF147" s="233"/>
      <c r="DG147" s="233"/>
      <c r="DH147" s="233"/>
      <c r="DI147" s="233"/>
      <c r="DJ147" s="233"/>
      <c r="DK147" s="233"/>
      <c r="DL147" s="233"/>
      <c r="DM147" s="233"/>
      <c r="DN147" s="233"/>
      <c r="DO147" s="233"/>
    </row>
    <row r="148" spans="1:119" ht="20.100000000000001" customHeight="1" x14ac:dyDescent="0.25">
      <c r="A148" s="542"/>
      <c r="B148" s="110" t="s">
        <v>127</v>
      </c>
      <c r="C148" s="130" t="s">
        <v>187</v>
      </c>
      <c r="D148" s="186">
        <v>0</v>
      </c>
      <c r="E148" s="187">
        <v>0</v>
      </c>
      <c r="F148" s="187">
        <v>0</v>
      </c>
      <c r="G148" s="187">
        <v>0</v>
      </c>
      <c r="H148" s="187">
        <v>0</v>
      </c>
      <c r="I148" s="187">
        <v>0</v>
      </c>
      <c r="J148" s="187">
        <v>0</v>
      </c>
      <c r="K148" s="187">
        <v>0</v>
      </c>
      <c r="L148" s="187">
        <v>0</v>
      </c>
      <c r="M148" s="187">
        <v>0</v>
      </c>
      <c r="N148" s="187">
        <v>0</v>
      </c>
      <c r="O148" s="187">
        <v>0</v>
      </c>
      <c r="P148" s="170">
        <v>0</v>
      </c>
      <c r="Q148" s="179">
        <v>0</v>
      </c>
      <c r="R148" s="179">
        <v>0</v>
      </c>
      <c r="S148" s="179">
        <v>0</v>
      </c>
      <c r="T148" s="179">
        <v>0</v>
      </c>
      <c r="U148" s="179">
        <v>0</v>
      </c>
      <c r="V148" s="179">
        <v>0</v>
      </c>
      <c r="W148" s="179">
        <v>0</v>
      </c>
      <c r="X148" s="179">
        <v>0</v>
      </c>
      <c r="Y148" s="179">
        <v>0</v>
      </c>
      <c r="Z148" s="190">
        <v>0</v>
      </c>
      <c r="AA148" s="190">
        <v>0</v>
      </c>
      <c r="AB148" s="190">
        <v>0</v>
      </c>
      <c r="AC148" s="170">
        <v>0</v>
      </c>
      <c r="AD148" s="180">
        <v>0</v>
      </c>
      <c r="AE148" s="180">
        <v>0</v>
      </c>
      <c r="AF148" s="180">
        <v>0</v>
      </c>
      <c r="AG148" s="180">
        <v>0</v>
      </c>
      <c r="AH148" s="180">
        <v>0</v>
      </c>
      <c r="AI148" s="180">
        <v>0</v>
      </c>
      <c r="AJ148" s="180">
        <v>0</v>
      </c>
      <c r="AK148" s="180">
        <v>0</v>
      </c>
      <c r="AL148" s="180">
        <v>0</v>
      </c>
      <c r="AM148" s="180">
        <v>0</v>
      </c>
      <c r="AN148" s="180">
        <v>0</v>
      </c>
      <c r="AO148" s="180">
        <v>0</v>
      </c>
      <c r="AP148" s="138">
        <v>0</v>
      </c>
      <c r="AQ148" s="98">
        <v>0</v>
      </c>
      <c r="AR148" s="98">
        <v>0</v>
      </c>
      <c r="AS148" s="98">
        <v>0</v>
      </c>
      <c r="AT148" s="98">
        <v>0</v>
      </c>
      <c r="AU148" s="98">
        <v>0</v>
      </c>
      <c r="AV148" s="98">
        <v>0</v>
      </c>
      <c r="AW148" s="98">
        <v>0</v>
      </c>
      <c r="AX148" s="98">
        <v>0</v>
      </c>
      <c r="AY148" s="98">
        <v>0</v>
      </c>
      <c r="AZ148" s="98">
        <v>0</v>
      </c>
      <c r="BA148" s="98">
        <v>0</v>
      </c>
      <c r="BB148" s="138">
        <v>0</v>
      </c>
      <c r="BC148" s="98">
        <v>0</v>
      </c>
      <c r="BD148" s="98">
        <v>0</v>
      </c>
      <c r="BE148" s="98">
        <v>0</v>
      </c>
      <c r="BF148" s="98">
        <v>0</v>
      </c>
      <c r="BG148" s="98">
        <v>0</v>
      </c>
      <c r="BH148" s="98">
        <v>0</v>
      </c>
      <c r="BI148" s="98">
        <v>0</v>
      </c>
      <c r="BJ148" s="98">
        <v>0</v>
      </c>
      <c r="BK148" s="98">
        <v>0</v>
      </c>
      <c r="BL148" s="98">
        <v>0</v>
      </c>
      <c r="BM148" s="98">
        <v>0</v>
      </c>
      <c r="BN148" s="439">
        <f t="shared" si="61"/>
        <v>0</v>
      </c>
      <c r="BO148" s="98">
        <v>0</v>
      </c>
      <c r="BP148" s="98">
        <v>0</v>
      </c>
      <c r="BQ148" s="98">
        <v>0</v>
      </c>
      <c r="BR148" s="98">
        <v>0</v>
      </c>
      <c r="BS148" s="98">
        <v>0</v>
      </c>
      <c r="BT148" s="98">
        <v>0</v>
      </c>
      <c r="BU148" s="98">
        <v>0</v>
      </c>
      <c r="BV148" s="98">
        <v>0</v>
      </c>
      <c r="BW148" s="98">
        <v>189</v>
      </c>
      <c r="BX148" s="98">
        <v>292</v>
      </c>
      <c r="BY148" s="98">
        <v>247</v>
      </c>
      <c r="BZ148" s="98">
        <v>210</v>
      </c>
      <c r="CA148" s="478">
        <f t="shared" si="28"/>
        <v>938</v>
      </c>
      <c r="CB148" s="98">
        <v>187</v>
      </c>
      <c r="CC148" s="98">
        <v>148</v>
      </c>
      <c r="CD148" s="98">
        <v>171</v>
      </c>
      <c r="CE148" s="98">
        <v>175</v>
      </c>
      <c r="CF148" s="98">
        <v>200</v>
      </c>
      <c r="CG148" s="98">
        <v>211</v>
      </c>
      <c r="CH148" s="98">
        <v>301</v>
      </c>
      <c r="CI148" s="98">
        <v>324</v>
      </c>
      <c r="CJ148" s="98">
        <v>347</v>
      </c>
      <c r="CK148" s="98">
        <v>428</v>
      </c>
      <c r="CL148" s="98">
        <v>415</v>
      </c>
      <c r="CM148" s="243">
        <v>453</v>
      </c>
      <c r="CN148" s="98">
        <v>390</v>
      </c>
      <c r="CO148" s="579">
        <f t="shared" si="52"/>
        <v>0</v>
      </c>
      <c r="CP148" s="80">
        <f t="shared" si="53"/>
        <v>187</v>
      </c>
      <c r="CQ148" s="27">
        <f t="shared" si="51"/>
        <v>390</v>
      </c>
      <c r="CR148" s="365">
        <f t="shared" ref="CR148:CR149" si="62">((CQ148/CP148)-1)*100</f>
        <v>108.55614973262031</v>
      </c>
      <c r="CX148" s="233"/>
      <c r="CY148" s="233"/>
      <c r="CZ148" s="233"/>
      <c r="DA148" s="233"/>
      <c r="DB148" s="233"/>
      <c r="DC148" s="233"/>
      <c r="DD148" s="233"/>
      <c r="DE148" s="233"/>
      <c r="DF148" s="233"/>
      <c r="DG148" s="233"/>
      <c r="DH148" s="233"/>
      <c r="DI148" s="233"/>
      <c r="DJ148" s="233"/>
      <c r="DK148" s="233"/>
      <c r="DL148" s="233"/>
      <c r="DM148" s="233"/>
      <c r="DN148" s="233"/>
      <c r="DO148" s="233"/>
    </row>
    <row r="149" spans="1:119" ht="20.100000000000001" customHeight="1" x14ac:dyDescent="0.25">
      <c r="A149" s="542"/>
      <c r="B149" s="110" t="s">
        <v>128</v>
      </c>
      <c r="C149" s="130" t="s">
        <v>130</v>
      </c>
      <c r="D149" s="186">
        <v>0</v>
      </c>
      <c r="E149" s="187">
        <v>0</v>
      </c>
      <c r="F149" s="187">
        <v>0</v>
      </c>
      <c r="G149" s="187">
        <v>0</v>
      </c>
      <c r="H149" s="187">
        <v>0</v>
      </c>
      <c r="I149" s="187">
        <v>0</v>
      </c>
      <c r="J149" s="187">
        <v>0</v>
      </c>
      <c r="K149" s="187">
        <v>0</v>
      </c>
      <c r="L149" s="187">
        <v>0</v>
      </c>
      <c r="M149" s="187">
        <v>0</v>
      </c>
      <c r="N149" s="187">
        <v>0</v>
      </c>
      <c r="O149" s="187">
        <v>0</v>
      </c>
      <c r="P149" s="170">
        <v>0</v>
      </c>
      <c r="Q149" s="179">
        <v>0</v>
      </c>
      <c r="R149" s="179">
        <v>0</v>
      </c>
      <c r="S149" s="179">
        <v>0</v>
      </c>
      <c r="T149" s="179">
        <v>0</v>
      </c>
      <c r="U149" s="179">
        <v>0</v>
      </c>
      <c r="V149" s="179">
        <v>0</v>
      </c>
      <c r="W149" s="179">
        <v>0</v>
      </c>
      <c r="X149" s="179">
        <v>0</v>
      </c>
      <c r="Y149" s="179">
        <v>0</v>
      </c>
      <c r="Z149" s="190">
        <v>0</v>
      </c>
      <c r="AA149" s="190">
        <v>0</v>
      </c>
      <c r="AB149" s="190">
        <v>0</v>
      </c>
      <c r="AC149" s="170">
        <v>0</v>
      </c>
      <c r="AD149" s="180">
        <v>0</v>
      </c>
      <c r="AE149" s="180">
        <v>0</v>
      </c>
      <c r="AF149" s="180">
        <v>0</v>
      </c>
      <c r="AG149" s="180">
        <v>0</v>
      </c>
      <c r="AH149" s="180">
        <v>0</v>
      </c>
      <c r="AI149" s="180">
        <v>0</v>
      </c>
      <c r="AJ149" s="180">
        <v>0</v>
      </c>
      <c r="AK149" s="180">
        <v>0</v>
      </c>
      <c r="AL149" s="180">
        <v>0</v>
      </c>
      <c r="AM149" s="180">
        <v>0</v>
      </c>
      <c r="AN149" s="180">
        <v>0</v>
      </c>
      <c r="AO149" s="180">
        <v>0</v>
      </c>
      <c r="AP149" s="138">
        <v>0</v>
      </c>
      <c r="AQ149" s="98">
        <v>0</v>
      </c>
      <c r="AR149" s="98">
        <v>0</v>
      </c>
      <c r="AS149" s="98">
        <v>0</v>
      </c>
      <c r="AT149" s="98">
        <v>0</v>
      </c>
      <c r="AU149" s="98">
        <v>0</v>
      </c>
      <c r="AV149" s="98">
        <v>0</v>
      </c>
      <c r="AW149" s="98">
        <v>0</v>
      </c>
      <c r="AX149" s="98">
        <v>0</v>
      </c>
      <c r="AY149" s="98">
        <v>0</v>
      </c>
      <c r="AZ149" s="98">
        <v>0</v>
      </c>
      <c r="BA149" s="98">
        <v>0</v>
      </c>
      <c r="BB149" s="138">
        <v>0</v>
      </c>
      <c r="BC149" s="98">
        <v>0</v>
      </c>
      <c r="BD149" s="98">
        <v>0</v>
      </c>
      <c r="BE149" s="98">
        <v>0</v>
      </c>
      <c r="BF149" s="98">
        <v>0</v>
      </c>
      <c r="BG149" s="98">
        <v>0</v>
      </c>
      <c r="BH149" s="98">
        <v>0</v>
      </c>
      <c r="BI149" s="98">
        <v>0</v>
      </c>
      <c r="BJ149" s="98">
        <v>0</v>
      </c>
      <c r="BK149" s="98">
        <v>0</v>
      </c>
      <c r="BL149" s="98">
        <v>0</v>
      </c>
      <c r="BM149" s="98">
        <v>0</v>
      </c>
      <c r="BN149" s="439">
        <f t="shared" si="61"/>
        <v>0</v>
      </c>
      <c r="BO149" s="98">
        <v>0</v>
      </c>
      <c r="BP149" s="98">
        <v>0</v>
      </c>
      <c r="BQ149" s="98">
        <v>0</v>
      </c>
      <c r="BR149" s="98">
        <v>0</v>
      </c>
      <c r="BS149" s="98">
        <v>0</v>
      </c>
      <c r="BT149" s="98">
        <v>0</v>
      </c>
      <c r="BU149" s="98">
        <v>0</v>
      </c>
      <c r="BV149" s="98">
        <v>0</v>
      </c>
      <c r="BW149" s="98">
        <v>8</v>
      </c>
      <c r="BX149" s="98">
        <v>37</v>
      </c>
      <c r="BY149" s="98">
        <v>25</v>
      </c>
      <c r="BZ149" s="98">
        <v>21</v>
      </c>
      <c r="CA149" s="478">
        <f t="shared" si="28"/>
        <v>91</v>
      </c>
      <c r="CB149" s="98">
        <v>8</v>
      </c>
      <c r="CC149" s="98">
        <v>10</v>
      </c>
      <c r="CD149" s="98">
        <v>11</v>
      </c>
      <c r="CE149" s="98">
        <v>8</v>
      </c>
      <c r="CF149" s="98">
        <v>22</v>
      </c>
      <c r="CG149" s="98">
        <v>11</v>
      </c>
      <c r="CH149" s="98">
        <v>9</v>
      </c>
      <c r="CI149" s="98">
        <v>12</v>
      </c>
      <c r="CJ149" s="98">
        <v>14</v>
      </c>
      <c r="CK149" s="98">
        <v>16</v>
      </c>
      <c r="CL149" s="98">
        <v>10</v>
      </c>
      <c r="CM149" s="243">
        <v>14</v>
      </c>
      <c r="CN149" s="98">
        <v>7</v>
      </c>
      <c r="CO149" s="579">
        <f t="shared" si="52"/>
        <v>0</v>
      </c>
      <c r="CP149" s="80">
        <f t="shared" si="53"/>
        <v>8</v>
      </c>
      <c r="CQ149" s="27">
        <f t="shared" si="51"/>
        <v>7</v>
      </c>
      <c r="CR149" s="365">
        <f t="shared" si="62"/>
        <v>-12.5</v>
      </c>
      <c r="CX149" s="233"/>
      <c r="CY149" s="233"/>
      <c r="CZ149" s="233"/>
      <c r="DA149" s="233"/>
      <c r="DB149" s="233"/>
      <c r="DC149" s="233"/>
      <c r="DD149" s="233"/>
      <c r="DE149" s="233"/>
      <c r="DF149" s="233"/>
      <c r="DG149" s="233"/>
      <c r="DH149" s="233"/>
      <c r="DI149" s="233"/>
      <c r="DJ149" s="233"/>
      <c r="DK149" s="233"/>
      <c r="DL149" s="233"/>
      <c r="DM149" s="233"/>
      <c r="DN149" s="233"/>
      <c r="DO149" s="233"/>
    </row>
    <row r="150" spans="1:119" ht="20.100000000000001" customHeight="1" x14ac:dyDescent="0.25">
      <c r="A150" s="542"/>
      <c r="B150" s="110" t="s">
        <v>181</v>
      </c>
      <c r="C150" s="130" t="s">
        <v>183</v>
      </c>
      <c r="D150" s="186">
        <v>0</v>
      </c>
      <c r="E150" s="187">
        <v>0</v>
      </c>
      <c r="F150" s="187">
        <v>0</v>
      </c>
      <c r="G150" s="187">
        <v>0</v>
      </c>
      <c r="H150" s="187">
        <v>0</v>
      </c>
      <c r="I150" s="187">
        <v>0</v>
      </c>
      <c r="J150" s="187">
        <v>0</v>
      </c>
      <c r="K150" s="187">
        <v>0</v>
      </c>
      <c r="L150" s="187">
        <v>0</v>
      </c>
      <c r="M150" s="187">
        <v>0</v>
      </c>
      <c r="N150" s="187">
        <v>0</v>
      </c>
      <c r="O150" s="187">
        <v>0</v>
      </c>
      <c r="P150" s="170">
        <v>0</v>
      </c>
      <c r="Q150" s="179">
        <v>0</v>
      </c>
      <c r="R150" s="179">
        <v>0</v>
      </c>
      <c r="S150" s="179">
        <v>0</v>
      </c>
      <c r="T150" s="179">
        <v>0</v>
      </c>
      <c r="U150" s="179">
        <v>0</v>
      </c>
      <c r="V150" s="179">
        <v>0</v>
      </c>
      <c r="W150" s="179">
        <v>0</v>
      </c>
      <c r="X150" s="179">
        <v>0</v>
      </c>
      <c r="Y150" s="179">
        <v>0</v>
      </c>
      <c r="Z150" s="190">
        <v>0</v>
      </c>
      <c r="AA150" s="190">
        <v>0</v>
      </c>
      <c r="AB150" s="190">
        <v>0</v>
      </c>
      <c r="AC150" s="170">
        <v>0</v>
      </c>
      <c r="AD150" s="180">
        <v>0</v>
      </c>
      <c r="AE150" s="180">
        <v>0</v>
      </c>
      <c r="AF150" s="180">
        <v>0</v>
      </c>
      <c r="AG150" s="180">
        <v>0</v>
      </c>
      <c r="AH150" s="180">
        <v>0</v>
      </c>
      <c r="AI150" s="180">
        <v>0</v>
      </c>
      <c r="AJ150" s="180">
        <v>0</v>
      </c>
      <c r="AK150" s="180">
        <v>0</v>
      </c>
      <c r="AL150" s="180">
        <v>0</v>
      </c>
      <c r="AM150" s="180">
        <v>0</v>
      </c>
      <c r="AN150" s="180">
        <v>0</v>
      </c>
      <c r="AO150" s="180">
        <v>0</v>
      </c>
      <c r="AP150" s="138">
        <v>0</v>
      </c>
      <c r="AQ150" s="98">
        <v>0</v>
      </c>
      <c r="AR150" s="98">
        <v>0</v>
      </c>
      <c r="AS150" s="98">
        <v>0</v>
      </c>
      <c r="AT150" s="98">
        <v>0</v>
      </c>
      <c r="AU150" s="98">
        <v>0</v>
      </c>
      <c r="AV150" s="98">
        <v>0</v>
      </c>
      <c r="AW150" s="98">
        <v>0</v>
      </c>
      <c r="AX150" s="98">
        <v>0</v>
      </c>
      <c r="AY150" s="98">
        <v>0</v>
      </c>
      <c r="AZ150" s="98">
        <v>0</v>
      </c>
      <c r="BA150" s="98">
        <v>0</v>
      </c>
      <c r="BB150" s="138">
        <v>0</v>
      </c>
      <c r="BC150" s="98">
        <v>0</v>
      </c>
      <c r="BD150" s="98">
        <v>0</v>
      </c>
      <c r="BE150" s="98">
        <v>0</v>
      </c>
      <c r="BF150" s="98">
        <v>0</v>
      </c>
      <c r="BG150" s="98">
        <v>0</v>
      </c>
      <c r="BH150" s="98">
        <v>0</v>
      </c>
      <c r="BI150" s="98">
        <v>0</v>
      </c>
      <c r="BJ150" s="98">
        <v>0</v>
      </c>
      <c r="BK150" s="98">
        <v>0</v>
      </c>
      <c r="BL150" s="98">
        <v>0</v>
      </c>
      <c r="BM150" s="98">
        <v>0</v>
      </c>
      <c r="BN150" s="439">
        <f t="shared" si="61"/>
        <v>0</v>
      </c>
      <c r="BO150" s="98">
        <v>0</v>
      </c>
      <c r="BP150" s="98">
        <v>0</v>
      </c>
      <c r="BQ150" s="98">
        <v>0</v>
      </c>
      <c r="BR150" s="98">
        <v>0</v>
      </c>
      <c r="BS150" s="98">
        <v>0</v>
      </c>
      <c r="BT150" s="98">
        <v>0</v>
      </c>
      <c r="BU150" s="98">
        <v>0</v>
      </c>
      <c r="BV150" s="98">
        <v>0</v>
      </c>
      <c r="BW150" s="98">
        <v>0</v>
      </c>
      <c r="BX150" s="98">
        <v>0</v>
      </c>
      <c r="BY150" s="98">
        <v>0</v>
      </c>
      <c r="BZ150" s="98">
        <v>0</v>
      </c>
      <c r="CA150" s="478">
        <f t="shared" ref="CA150:CA160" si="63">SUM(BO150:BZ150)</f>
        <v>0</v>
      </c>
      <c r="CB150" s="98">
        <v>0</v>
      </c>
      <c r="CC150" s="98">
        <v>0</v>
      </c>
      <c r="CD150" s="98">
        <v>0</v>
      </c>
      <c r="CE150" s="98">
        <v>0</v>
      </c>
      <c r="CF150" s="98">
        <v>0</v>
      </c>
      <c r="CG150" s="98">
        <v>41</v>
      </c>
      <c r="CH150" s="98">
        <v>75</v>
      </c>
      <c r="CI150" s="98">
        <v>70</v>
      </c>
      <c r="CJ150" s="98">
        <v>71</v>
      </c>
      <c r="CK150" s="98">
        <v>71</v>
      </c>
      <c r="CL150" s="98">
        <v>67</v>
      </c>
      <c r="CM150" s="243">
        <v>77</v>
      </c>
      <c r="CN150" s="98">
        <v>68</v>
      </c>
      <c r="CO150" s="579">
        <f t="shared" si="52"/>
        <v>0</v>
      </c>
      <c r="CP150" s="80">
        <f t="shared" si="53"/>
        <v>0</v>
      </c>
      <c r="CQ150" s="27">
        <f t="shared" si="51"/>
        <v>68</v>
      </c>
      <c r="CR150" s="365"/>
      <c r="CX150" s="233"/>
      <c r="CY150" s="233"/>
      <c r="CZ150" s="233"/>
      <c r="DA150" s="233"/>
      <c r="DB150" s="233"/>
      <c r="DC150" s="233"/>
      <c r="DD150" s="233"/>
      <c r="DE150" s="233"/>
      <c r="DF150" s="233"/>
      <c r="DG150" s="233"/>
      <c r="DH150" s="233"/>
      <c r="DI150" s="233"/>
      <c r="DJ150" s="233"/>
      <c r="DK150" s="233"/>
      <c r="DL150" s="233"/>
      <c r="DM150" s="233"/>
      <c r="DN150" s="233"/>
      <c r="DO150" s="233"/>
    </row>
    <row r="151" spans="1:119" ht="20.100000000000001" customHeight="1" x14ac:dyDescent="0.25">
      <c r="A151" s="542"/>
      <c r="B151" s="110" t="s">
        <v>182</v>
      </c>
      <c r="C151" s="130" t="s">
        <v>184</v>
      </c>
      <c r="D151" s="186">
        <v>0</v>
      </c>
      <c r="E151" s="187">
        <v>0</v>
      </c>
      <c r="F151" s="187">
        <v>0</v>
      </c>
      <c r="G151" s="187">
        <v>0</v>
      </c>
      <c r="H151" s="187">
        <v>0</v>
      </c>
      <c r="I151" s="187">
        <v>0</v>
      </c>
      <c r="J151" s="187">
        <v>0</v>
      </c>
      <c r="K151" s="187">
        <v>0</v>
      </c>
      <c r="L151" s="187">
        <v>0</v>
      </c>
      <c r="M151" s="187">
        <v>0</v>
      </c>
      <c r="N151" s="187">
        <v>0</v>
      </c>
      <c r="O151" s="187">
        <v>0</v>
      </c>
      <c r="P151" s="170">
        <v>0</v>
      </c>
      <c r="Q151" s="179">
        <v>0</v>
      </c>
      <c r="R151" s="179">
        <v>0</v>
      </c>
      <c r="S151" s="179">
        <v>0</v>
      </c>
      <c r="T151" s="179">
        <v>0</v>
      </c>
      <c r="U151" s="179">
        <v>0</v>
      </c>
      <c r="V151" s="179">
        <v>0</v>
      </c>
      <c r="W151" s="179">
        <v>0</v>
      </c>
      <c r="X151" s="179">
        <v>0</v>
      </c>
      <c r="Y151" s="179">
        <v>0</v>
      </c>
      <c r="Z151" s="190">
        <v>0</v>
      </c>
      <c r="AA151" s="190">
        <v>0</v>
      </c>
      <c r="AB151" s="190">
        <v>0</v>
      </c>
      <c r="AC151" s="170">
        <v>0</v>
      </c>
      <c r="AD151" s="180">
        <v>0</v>
      </c>
      <c r="AE151" s="180">
        <v>0</v>
      </c>
      <c r="AF151" s="180">
        <v>0</v>
      </c>
      <c r="AG151" s="180">
        <v>0</v>
      </c>
      <c r="AH151" s="180">
        <v>0</v>
      </c>
      <c r="AI151" s="180">
        <v>0</v>
      </c>
      <c r="AJ151" s="180">
        <v>0</v>
      </c>
      <c r="AK151" s="180">
        <v>0</v>
      </c>
      <c r="AL151" s="180">
        <v>0</v>
      </c>
      <c r="AM151" s="180">
        <v>0</v>
      </c>
      <c r="AN151" s="180">
        <v>0</v>
      </c>
      <c r="AO151" s="180">
        <v>0</v>
      </c>
      <c r="AP151" s="138">
        <v>0</v>
      </c>
      <c r="AQ151" s="98">
        <v>0</v>
      </c>
      <c r="AR151" s="98">
        <v>0</v>
      </c>
      <c r="AS151" s="98">
        <v>0</v>
      </c>
      <c r="AT151" s="98">
        <v>0</v>
      </c>
      <c r="AU151" s="98">
        <v>0</v>
      </c>
      <c r="AV151" s="98">
        <v>0</v>
      </c>
      <c r="AW151" s="98">
        <v>0</v>
      </c>
      <c r="AX151" s="98">
        <v>0</v>
      </c>
      <c r="AY151" s="98">
        <v>0</v>
      </c>
      <c r="AZ151" s="98">
        <v>0</v>
      </c>
      <c r="BA151" s="98">
        <v>0</v>
      </c>
      <c r="BB151" s="138">
        <v>0</v>
      </c>
      <c r="BC151" s="98">
        <v>0</v>
      </c>
      <c r="BD151" s="98">
        <v>0</v>
      </c>
      <c r="BE151" s="98">
        <v>0</v>
      </c>
      <c r="BF151" s="98">
        <v>0</v>
      </c>
      <c r="BG151" s="98">
        <v>0</v>
      </c>
      <c r="BH151" s="98">
        <v>0</v>
      </c>
      <c r="BI151" s="98">
        <v>0</v>
      </c>
      <c r="BJ151" s="98">
        <v>0</v>
      </c>
      <c r="BK151" s="98">
        <v>0</v>
      </c>
      <c r="BL151" s="98">
        <v>0</v>
      </c>
      <c r="BM151" s="98">
        <v>0</v>
      </c>
      <c r="BN151" s="439">
        <f t="shared" si="61"/>
        <v>0</v>
      </c>
      <c r="BO151" s="98">
        <v>0</v>
      </c>
      <c r="BP151" s="98">
        <v>0</v>
      </c>
      <c r="BQ151" s="98">
        <v>0</v>
      </c>
      <c r="BR151" s="98">
        <v>0</v>
      </c>
      <c r="BS151" s="98">
        <v>0</v>
      </c>
      <c r="BT151" s="98">
        <v>0</v>
      </c>
      <c r="BU151" s="98">
        <v>0</v>
      </c>
      <c r="BV151" s="98">
        <v>0</v>
      </c>
      <c r="BW151" s="98">
        <v>0</v>
      </c>
      <c r="BX151" s="98">
        <v>0</v>
      </c>
      <c r="BY151" s="98">
        <v>0</v>
      </c>
      <c r="BZ151" s="98">
        <v>0</v>
      </c>
      <c r="CA151" s="478">
        <f t="shared" si="63"/>
        <v>0</v>
      </c>
      <c r="CB151" s="98">
        <v>0</v>
      </c>
      <c r="CC151" s="98">
        <v>0</v>
      </c>
      <c r="CD151" s="98">
        <v>0</v>
      </c>
      <c r="CE151" s="98">
        <v>0</v>
      </c>
      <c r="CF151" s="98">
        <v>0</v>
      </c>
      <c r="CG151" s="98">
        <v>29</v>
      </c>
      <c r="CH151" s="98">
        <v>55</v>
      </c>
      <c r="CI151" s="98">
        <v>50</v>
      </c>
      <c r="CJ151" s="98">
        <v>54</v>
      </c>
      <c r="CK151" s="98">
        <v>54</v>
      </c>
      <c r="CL151" s="98">
        <v>53</v>
      </c>
      <c r="CM151" s="243">
        <v>54</v>
      </c>
      <c r="CN151" s="98">
        <v>48</v>
      </c>
      <c r="CO151" s="579">
        <f t="shared" ref="CO151:CO160" si="64">SUM($BO151:$BO151)</f>
        <v>0</v>
      </c>
      <c r="CP151" s="80">
        <f t="shared" ref="CP151:CP160" si="65">SUM($CB151:$CB151)</f>
        <v>0</v>
      </c>
      <c r="CQ151" s="27">
        <f t="shared" si="51"/>
        <v>48</v>
      </c>
      <c r="CR151" s="365"/>
      <c r="CX151" s="233"/>
      <c r="CY151" s="233"/>
      <c r="CZ151" s="233"/>
      <c r="DA151" s="233"/>
      <c r="DB151" s="233"/>
      <c r="DC151" s="233"/>
      <c r="DD151" s="233"/>
      <c r="DE151" s="233"/>
      <c r="DF151" s="233"/>
      <c r="DG151" s="233"/>
      <c r="DH151" s="233"/>
      <c r="DI151" s="233"/>
      <c r="DJ151" s="233"/>
      <c r="DK151" s="233"/>
      <c r="DL151" s="233"/>
      <c r="DM151" s="233"/>
      <c r="DN151" s="233"/>
      <c r="DO151" s="233"/>
    </row>
    <row r="152" spans="1:119" ht="20.100000000000001" customHeight="1" x14ac:dyDescent="0.25">
      <c r="A152" s="542"/>
      <c r="B152" s="110" t="s">
        <v>185</v>
      </c>
      <c r="C152" s="130" t="s">
        <v>167</v>
      </c>
      <c r="D152" s="186">
        <v>0</v>
      </c>
      <c r="E152" s="187">
        <v>0</v>
      </c>
      <c r="F152" s="187">
        <v>0</v>
      </c>
      <c r="G152" s="187">
        <v>0</v>
      </c>
      <c r="H152" s="187">
        <v>0</v>
      </c>
      <c r="I152" s="187">
        <v>0</v>
      </c>
      <c r="J152" s="187">
        <v>0</v>
      </c>
      <c r="K152" s="187">
        <v>0</v>
      </c>
      <c r="L152" s="187">
        <v>0</v>
      </c>
      <c r="M152" s="187">
        <v>0</v>
      </c>
      <c r="N152" s="187">
        <v>0</v>
      </c>
      <c r="O152" s="187">
        <v>0</v>
      </c>
      <c r="P152" s="170">
        <v>0</v>
      </c>
      <c r="Q152" s="179">
        <v>0</v>
      </c>
      <c r="R152" s="179">
        <v>0</v>
      </c>
      <c r="S152" s="179">
        <v>0</v>
      </c>
      <c r="T152" s="179">
        <v>0</v>
      </c>
      <c r="U152" s="179">
        <v>0</v>
      </c>
      <c r="V152" s="179">
        <v>0</v>
      </c>
      <c r="W152" s="179">
        <v>0</v>
      </c>
      <c r="X152" s="179">
        <v>0</v>
      </c>
      <c r="Y152" s="179">
        <v>0</v>
      </c>
      <c r="Z152" s="190">
        <v>0</v>
      </c>
      <c r="AA152" s="190">
        <v>0</v>
      </c>
      <c r="AB152" s="190">
        <v>0</v>
      </c>
      <c r="AC152" s="170">
        <v>0</v>
      </c>
      <c r="AD152" s="180">
        <v>0</v>
      </c>
      <c r="AE152" s="180">
        <v>0</v>
      </c>
      <c r="AF152" s="180">
        <v>0</v>
      </c>
      <c r="AG152" s="180">
        <v>0</v>
      </c>
      <c r="AH152" s="180">
        <v>0</v>
      </c>
      <c r="AI152" s="180">
        <v>0</v>
      </c>
      <c r="AJ152" s="180">
        <v>0</v>
      </c>
      <c r="AK152" s="180">
        <v>0</v>
      </c>
      <c r="AL152" s="180">
        <v>0</v>
      </c>
      <c r="AM152" s="180">
        <v>0</v>
      </c>
      <c r="AN152" s="180">
        <v>0</v>
      </c>
      <c r="AO152" s="180">
        <v>0</v>
      </c>
      <c r="AP152" s="138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8">
        <v>0</v>
      </c>
      <c r="BC152" s="98">
        <v>0</v>
      </c>
      <c r="BD152" s="98">
        <v>0</v>
      </c>
      <c r="BE152" s="98">
        <v>0</v>
      </c>
      <c r="BF152" s="98">
        <v>0</v>
      </c>
      <c r="BG152" s="98">
        <v>0</v>
      </c>
      <c r="BH152" s="98">
        <v>0</v>
      </c>
      <c r="BI152" s="98">
        <v>0</v>
      </c>
      <c r="BJ152" s="98">
        <v>0</v>
      </c>
      <c r="BK152" s="98">
        <v>0</v>
      </c>
      <c r="BL152" s="98">
        <v>0</v>
      </c>
      <c r="BM152" s="98">
        <v>0</v>
      </c>
      <c r="BN152" s="439">
        <f t="shared" si="61"/>
        <v>0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0</v>
      </c>
      <c r="BX152" s="98">
        <v>0</v>
      </c>
      <c r="BY152" s="98">
        <v>0</v>
      </c>
      <c r="BZ152" s="98">
        <v>0</v>
      </c>
      <c r="CA152" s="478">
        <f t="shared" si="63"/>
        <v>0</v>
      </c>
      <c r="CB152" s="98">
        <v>0</v>
      </c>
      <c r="CC152" s="98">
        <v>0</v>
      </c>
      <c r="CD152" s="98">
        <v>0</v>
      </c>
      <c r="CE152" s="98">
        <v>0</v>
      </c>
      <c r="CF152" s="98">
        <v>0</v>
      </c>
      <c r="CG152" s="98">
        <v>1</v>
      </c>
      <c r="CH152" s="98">
        <v>2</v>
      </c>
      <c r="CI152" s="98">
        <v>1</v>
      </c>
      <c r="CJ152" s="98">
        <v>3</v>
      </c>
      <c r="CK152" s="98">
        <v>2</v>
      </c>
      <c r="CL152" s="98">
        <v>2</v>
      </c>
      <c r="CM152" s="243">
        <v>4</v>
      </c>
      <c r="CN152" s="98">
        <v>3</v>
      </c>
      <c r="CO152" s="579">
        <f t="shared" si="64"/>
        <v>0</v>
      </c>
      <c r="CP152" s="80">
        <f t="shared" si="65"/>
        <v>0</v>
      </c>
      <c r="CQ152" s="27">
        <f t="shared" si="51"/>
        <v>3</v>
      </c>
      <c r="CR152" s="365"/>
      <c r="CX152" s="233"/>
      <c r="CY152" s="233"/>
      <c r="CZ152" s="233"/>
      <c r="DA152" s="233"/>
      <c r="DB152" s="233"/>
      <c r="DC152" s="233"/>
      <c r="DD152" s="233"/>
      <c r="DE152" s="233"/>
      <c r="DF152" s="233"/>
      <c r="DG152" s="233"/>
      <c r="DH152" s="233"/>
      <c r="DI152" s="233"/>
      <c r="DJ152" s="233"/>
      <c r="DK152" s="233"/>
      <c r="DL152" s="233"/>
      <c r="DM152" s="233"/>
      <c r="DN152" s="233"/>
      <c r="DO152" s="233"/>
    </row>
    <row r="153" spans="1:119" ht="20.100000000000001" customHeight="1" x14ac:dyDescent="0.25">
      <c r="A153" s="542"/>
      <c r="B153" s="110" t="s">
        <v>207</v>
      </c>
      <c r="C153" s="470" t="s">
        <v>208</v>
      </c>
      <c r="D153" s="186">
        <v>0</v>
      </c>
      <c r="E153" s="187">
        <v>0</v>
      </c>
      <c r="F153" s="187">
        <v>0</v>
      </c>
      <c r="G153" s="187">
        <v>0</v>
      </c>
      <c r="H153" s="187">
        <v>0</v>
      </c>
      <c r="I153" s="187">
        <v>0</v>
      </c>
      <c r="J153" s="187">
        <v>0</v>
      </c>
      <c r="K153" s="187">
        <v>0</v>
      </c>
      <c r="L153" s="187">
        <v>0</v>
      </c>
      <c r="M153" s="187">
        <v>0</v>
      </c>
      <c r="N153" s="187">
        <v>0</v>
      </c>
      <c r="O153" s="187">
        <v>0</v>
      </c>
      <c r="P153" s="170">
        <v>0</v>
      </c>
      <c r="Q153" s="179">
        <v>0</v>
      </c>
      <c r="R153" s="179">
        <v>0</v>
      </c>
      <c r="S153" s="179">
        <v>0</v>
      </c>
      <c r="T153" s="179">
        <v>0</v>
      </c>
      <c r="U153" s="179">
        <v>0</v>
      </c>
      <c r="V153" s="179">
        <v>0</v>
      </c>
      <c r="W153" s="179">
        <v>0</v>
      </c>
      <c r="X153" s="179">
        <v>0</v>
      </c>
      <c r="Y153" s="179">
        <v>0</v>
      </c>
      <c r="Z153" s="190">
        <v>0</v>
      </c>
      <c r="AA153" s="190">
        <v>0</v>
      </c>
      <c r="AB153" s="190">
        <v>0</v>
      </c>
      <c r="AC153" s="170">
        <v>0</v>
      </c>
      <c r="AD153" s="180">
        <v>0</v>
      </c>
      <c r="AE153" s="180">
        <v>0</v>
      </c>
      <c r="AF153" s="180">
        <v>0</v>
      </c>
      <c r="AG153" s="180">
        <v>0</v>
      </c>
      <c r="AH153" s="180">
        <v>0</v>
      </c>
      <c r="AI153" s="180">
        <v>0</v>
      </c>
      <c r="AJ153" s="180">
        <v>0</v>
      </c>
      <c r="AK153" s="180">
        <v>0</v>
      </c>
      <c r="AL153" s="180">
        <v>0</v>
      </c>
      <c r="AM153" s="180">
        <v>0</v>
      </c>
      <c r="AN153" s="180">
        <v>0</v>
      </c>
      <c r="AO153" s="180">
        <v>0</v>
      </c>
      <c r="AP153" s="138">
        <v>0</v>
      </c>
      <c r="AQ153" s="98">
        <v>0</v>
      </c>
      <c r="AR153" s="98">
        <v>0</v>
      </c>
      <c r="AS153" s="98">
        <v>0</v>
      </c>
      <c r="AT153" s="98">
        <v>0</v>
      </c>
      <c r="AU153" s="98">
        <v>0</v>
      </c>
      <c r="AV153" s="98">
        <v>0</v>
      </c>
      <c r="AW153" s="98">
        <v>0</v>
      </c>
      <c r="AX153" s="98">
        <v>0</v>
      </c>
      <c r="AY153" s="98">
        <v>0</v>
      </c>
      <c r="AZ153" s="98">
        <v>0</v>
      </c>
      <c r="BA153" s="98">
        <v>0</v>
      </c>
      <c r="BB153" s="138">
        <v>0</v>
      </c>
      <c r="BC153" s="98">
        <v>0</v>
      </c>
      <c r="BD153" s="98">
        <v>0</v>
      </c>
      <c r="BE153" s="98">
        <v>0</v>
      </c>
      <c r="BF153" s="98">
        <v>0</v>
      </c>
      <c r="BG153" s="98">
        <v>0</v>
      </c>
      <c r="BH153" s="98">
        <v>0</v>
      </c>
      <c r="BI153" s="98">
        <v>0</v>
      </c>
      <c r="BJ153" s="98">
        <v>0</v>
      </c>
      <c r="BK153" s="98">
        <v>0</v>
      </c>
      <c r="BL153" s="98">
        <v>0</v>
      </c>
      <c r="BM153" s="98">
        <v>0</v>
      </c>
      <c r="BN153" s="439">
        <f t="shared" si="61"/>
        <v>0</v>
      </c>
      <c r="BO153" s="98">
        <v>0</v>
      </c>
      <c r="BP153" s="98">
        <v>0</v>
      </c>
      <c r="BQ153" s="98">
        <v>0</v>
      </c>
      <c r="BR153" s="98">
        <v>0</v>
      </c>
      <c r="BS153" s="98">
        <v>0</v>
      </c>
      <c r="BT153" s="98">
        <v>0</v>
      </c>
      <c r="BU153" s="98">
        <v>0</v>
      </c>
      <c r="BV153" s="98">
        <v>0</v>
      </c>
      <c r="BW153" s="98">
        <v>0</v>
      </c>
      <c r="BX153" s="98">
        <v>0</v>
      </c>
      <c r="BY153" s="98">
        <v>0</v>
      </c>
      <c r="BZ153" s="98">
        <v>0</v>
      </c>
      <c r="CA153" s="478">
        <f t="shared" si="63"/>
        <v>0</v>
      </c>
      <c r="CB153" s="98">
        <v>0</v>
      </c>
      <c r="CC153" s="98">
        <v>0</v>
      </c>
      <c r="CD153" s="98">
        <v>0</v>
      </c>
      <c r="CE153" s="98">
        <v>0</v>
      </c>
      <c r="CF153" s="98">
        <v>0</v>
      </c>
      <c r="CG153" s="98">
        <v>0</v>
      </c>
      <c r="CH153" s="98">
        <v>0</v>
      </c>
      <c r="CI153" s="98">
        <v>0</v>
      </c>
      <c r="CJ153" s="98">
        <v>0</v>
      </c>
      <c r="CK153" s="98">
        <v>0</v>
      </c>
      <c r="CL153" s="98">
        <v>0</v>
      </c>
      <c r="CM153" s="243">
        <v>0</v>
      </c>
      <c r="CN153" s="98">
        <v>1</v>
      </c>
      <c r="CO153" s="579">
        <f t="shared" si="64"/>
        <v>0</v>
      </c>
      <c r="CP153" s="80">
        <f t="shared" si="65"/>
        <v>0</v>
      </c>
      <c r="CQ153" s="27">
        <f t="shared" si="51"/>
        <v>1</v>
      </c>
      <c r="CR153" s="365"/>
      <c r="CX153" s="233"/>
      <c r="CY153" s="233"/>
      <c r="CZ153" s="233"/>
      <c r="DA153" s="233"/>
      <c r="DB153" s="233"/>
      <c r="DC153" s="233"/>
      <c r="DD153" s="233"/>
      <c r="DE153" s="233"/>
      <c r="DF153" s="233"/>
      <c r="DG153" s="233"/>
      <c r="DH153" s="233"/>
      <c r="DI153" s="233"/>
      <c r="DJ153" s="233"/>
      <c r="DK153" s="233"/>
      <c r="DL153" s="233"/>
      <c r="DM153" s="233"/>
      <c r="DN153" s="233"/>
      <c r="DO153" s="233"/>
    </row>
    <row r="154" spans="1:119" ht="20.100000000000001" customHeight="1" x14ac:dyDescent="0.25">
      <c r="A154" s="542"/>
      <c r="B154" s="110" t="s">
        <v>149</v>
      </c>
      <c r="C154" s="130" t="s">
        <v>156</v>
      </c>
      <c r="D154" s="186">
        <v>0</v>
      </c>
      <c r="E154" s="187">
        <v>0</v>
      </c>
      <c r="F154" s="187">
        <v>0</v>
      </c>
      <c r="G154" s="187">
        <v>0</v>
      </c>
      <c r="H154" s="187">
        <v>0</v>
      </c>
      <c r="I154" s="187">
        <v>0</v>
      </c>
      <c r="J154" s="187">
        <v>0</v>
      </c>
      <c r="K154" s="187">
        <v>0</v>
      </c>
      <c r="L154" s="187">
        <v>0</v>
      </c>
      <c r="M154" s="187">
        <v>0</v>
      </c>
      <c r="N154" s="187">
        <v>0</v>
      </c>
      <c r="O154" s="187">
        <v>0</v>
      </c>
      <c r="P154" s="170">
        <v>0</v>
      </c>
      <c r="Q154" s="179">
        <v>0</v>
      </c>
      <c r="R154" s="179">
        <v>0</v>
      </c>
      <c r="S154" s="179">
        <v>0</v>
      </c>
      <c r="T154" s="179">
        <v>0</v>
      </c>
      <c r="U154" s="179">
        <v>0</v>
      </c>
      <c r="V154" s="179">
        <v>0</v>
      </c>
      <c r="W154" s="179">
        <v>0</v>
      </c>
      <c r="X154" s="179">
        <v>0</v>
      </c>
      <c r="Y154" s="179">
        <v>0</v>
      </c>
      <c r="Z154" s="190">
        <v>0</v>
      </c>
      <c r="AA154" s="190">
        <v>0</v>
      </c>
      <c r="AB154" s="190">
        <v>0</v>
      </c>
      <c r="AC154" s="170">
        <v>0</v>
      </c>
      <c r="AD154" s="180">
        <v>0</v>
      </c>
      <c r="AE154" s="180">
        <v>0</v>
      </c>
      <c r="AF154" s="180">
        <v>0</v>
      </c>
      <c r="AG154" s="180">
        <v>0</v>
      </c>
      <c r="AH154" s="180">
        <v>0</v>
      </c>
      <c r="AI154" s="180">
        <v>0</v>
      </c>
      <c r="AJ154" s="180">
        <v>0</v>
      </c>
      <c r="AK154" s="180">
        <v>0</v>
      </c>
      <c r="AL154" s="180">
        <v>0</v>
      </c>
      <c r="AM154" s="180">
        <v>0</v>
      </c>
      <c r="AN154" s="180">
        <v>0</v>
      </c>
      <c r="AO154" s="180">
        <v>0</v>
      </c>
      <c r="AP154" s="138">
        <v>0</v>
      </c>
      <c r="AQ154" s="98">
        <v>0</v>
      </c>
      <c r="AR154" s="98">
        <v>0</v>
      </c>
      <c r="AS154" s="98">
        <v>0</v>
      </c>
      <c r="AT154" s="98">
        <v>0</v>
      </c>
      <c r="AU154" s="98">
        <v>0</v>
      </c>
      <c r="AV154" s="98">
        <v>0</v>
      </c>
      <c r="AW154" s="98">
        <v>0</v>
      </c>
      <c r="AX154" s="98">
        <v>0</v>
      </c>
      <c r="AY154" s="98">
        <v>0</v>
      </c>
      <c r="AZ154" s="98">
        <v>0</v>
      </c>
      <c r="BA154" s="98">
        <v>0</v>
      </c>
      <c r="BB154" s="138">
        <v>0</v>
      </c>
      <c r="BC154" s="98">
        <v>0</v>
      </c>
      <c r="BD154" s="98">
        <v>0</v>
      </c>
      <c r="BE154" s="98">
        <v>0</v>
      </c>
      <c r="BF154" s="98">
        <v>0</v>
      </c>
      <c r="BG154" s="98">
        <v>0</v>
      </c>
      <c r="BH154" s="98">
        <v>0</v>
      </c>
      <c r="BI154" s="98">
        <v>0</v>
      </c>
      <c r="BJ154" s="98">
        <v>0</v>
      </c>
      <c r="BK154" s="98">
        <v>0</v>
      </c>
      <c r="BL154" s="98">
        <v>0</v>
      </c>
      <c r="BM154" s="98">
        <v>0</v>
      </c>
      <c r="BN154" s="439">
        <f>SUM(BB154:BM154)</f>
        <v>0</v>
      </c>
      <c r="BO154" s="98">
        <v>0</v>
      </c>
      <c r="BP154" s="98">
        <v>0</v>
      </c>
      <c r="BQ154" s="98">
        <v>0</v>
      </c>
      <c r="BR154" s="98">
        <v>0</v>
      </c>
      <c r="BS154" s="98">
        <v>0</v>
      </c>
      <c r="BT154" s="98">
        <v>0</v>
      </c>
      <c r="BU154" s="98">
        <v>0</v>
      </c>
      <c r="BV154" s="98">
        <v>0</v>
      </c>
      <c r="BW154" s="98">
        <v>0</v>
      </c>
      <c r="BX154" s="98">
        <v>0</v>
      </c>
      <c r="BY154" s="98">
        <v>0</v>
      </c>
      <c r="BZ154" s="98">
        <v>20</v>
      </c>
      <c r="CA154" s="478">
        <f t="shared" si="63"/>
        <v>20</v>
      </c>
      <c r="CB154" s="98">
        <v>8</v>
      </c>
      <c r="CC154" s="98">
        <v>2</v>
      </c>
      <c r="CD154" s="98">
        <v>8</v>
      </c>
      <c r="CE154" s="98">
        <v>4</v>
      </c>
      <c r="CF154" s="98">
        <v>3</v>
      </c>
      <c r="CG154" s="98">
        <v>6</v>
      </c>
      <c r="CH154" s="98">
        <v>6</v>
      </c>
      <c r="CI154" s="98">
        <v>2</v>
      </c>
      <c r="CJ154" s="98">
        <v>2</v>
      </c>
      <c r="CK154" s="98">
        <v>5</v>
      </c>
      <c r="CL154" s="98">
        <v>20</v>
      </c>
      <c r="CM154" s="243">
        <v>17</v>
      </c>
      <c r="CN154" s="98">
        <v>0</v>
      </c>
      <c r="CO154" s="579">
        <f t="shared" si="64"/>
        <v>0</v>
      </c>
      <c r="CP154" s="80">
        <f t="shared" si="65"/>
        <v>8</v>
      </c>
      <c r="CQ154" s="27">
        <f t="shared" si="51"/>
        <v>0</v>
      </c>
      <c r="CR154" s="365">
        <f t="shared" ref="CR154:CR156" si="66">((CQ154/CP154)-1)*100</f>
        <v>-100</v>
      </c>
      <c r="CX154" s="233"/>
      <c r="CY154" s="233"/>
      <c r="CZ154" s="233"/>
      <c r="DA154" s="233"/>
      <c r="DB154" s="233"/>
      <c r="DC154" s="233"/>
      <c r="DD154" s="233"/>
      <c r="DE154" s="233"/>
      <c r="DF154" s="233"/>
      <c r="DG154" s="233"/>
      <c r="DH154" s="233"/>
      <c r="DI154" s="233"/>
      <c r="DJ154" s="233"/>
      <c r="DK154" s="233"/>
      <c r="DL154" s="233"/>
      <c r="DM154" s="233"/>
      <c r="DN154" s="233"/>
      <c r="DO154" s="233"/>
    </row>
    <row r="155" spans="1:119" ht="20.100000000000001" customHeight="1" x14ac:dyDescent="0.25">
      <c r="A155" s="542"/>
      <c r="B155" s="110" t="s">
        <v>188</v>
      </c>
      <c r="C155" s="130" t="s">
        <v>189</v>
      </c>
      <c r="D155" s="186">
        <v>0</v>
      </c>
      <c r="E155" s="187">
        <v>0</v>
      </c>
      <c r="F155" s="187">
        <v>0</v>
      </c>
      <c r="G155" s="187">
        <v>0</v>
      </c>
      <c r="H155" s="187">
        <v>0</v>
      </c>
      <c r="I155" s="187">
        <v>0</v>
      </c>
      <c r="J155" s="187">
        <v>0</v>
      </c>
      <c r="K155" s="187">
        <v>0</v>
      </c>
      <c r="L155" s="187">
        <v>0</v>
      </c>
      <c r="M155" s="187">
        <v>0</v>
      </c>
      <c r="N155" s="187">
        <v>0</v>
      </c>
      <c r="O155" s="187">
        <v>0</v>
      </c>
      <c r="P155" s="170">
        <v>0</v>
      </c>
      <c r="Q155" s="179">
        <v>0</v>
      </c>
      <c r="R155" s="179">
        <v>0</v>
      </c>
      <c r="S155" s="179">
        <v>0</v>
      </c>
      <c r="T155" s="179">
        <v>0</v>
      </c>
      <c r="U155" s="179">
        <v>0</v>
      </c>
      <c r="V155" s="179">
        <v>0</v>
      </c>
      <c r="W155" s="179">
        <v>0</v>
      </c>
      <c r="X155" s="179">
        <v>0</v>
      </c>
      <c r="Y155" s="179">
        <v>0</v>
      </c>
      <c r="Z155" s="190">
        <v>0</v>
      </c>
      <c r="AA155" s="190">
        <v>0</v>
      </c>
      <c r="AB155" s="190">
        <v>0</v>
      </c>
      <c r="AC155" s="170">
        <v>0</v>
      </c>
      <c r="AD155" s="180">
        <v>0</v>
      </c>
      <c r="AE155" s="180">
        <v>0</v>
      </c>
      <c r="AF155" s="180">
        <v>0</v>
      </c>
      <c r="AG155" s="180">
        <v>0</v>
      </c>
      <c r="AH155" s="180">
        <v>0</v>
      </c>
      <c r="AI155" s="180">
        <v>0</v>
      </c>
      <c r="AJ155" s="180">
        <v>0</v>
      </c>
      <c r="AK155" s="180">
        <v>0</v>
      </c>
      <c r="AL155" s="180">
        <v>0</v>
      </c>
      <c r="AM155" s="180">
        <v>0</v>
      </c>
      <c r="AN155" s="180">
        <v>0</v>
      </c>
      <c r="AO155" s="180">
        <v>0</v>
      </c>
      <c r="AP155" s="138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8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9">
        <f>SUM(BB155:BM155)</f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0</v>
      </c>
      <c r="BX155" s="98">
        <v>0</v>
      </c>
      <c r="BY155" s="98">
        <v>0</v>
      </c>
      <c r="BZ155" s="98">
        <v>0</v>
      </c>
      <c r="CA155" s="478">
        <f t="shared" si="63"/>
        <v>0</v>
      </c>
      <c r="CB155" s="98">
        <v>0</v>
      </c>
      <c r="CC155" s="98">
        <v>0</v>
      </c>
      <c r="CD155" s="98">
        <v>0</v>
      </c>
      <c r="CE155" s="98">
        <v>0</v>
      </c>
      <c r="CF155" s="98">
        <v>0</v>
      </c>
      <c r="CG155" s="98">
        <v>0</v>
      </c>
      <c r="CH155" s="98">
        <v>2</v>
      </c>
      <c r="CI155" s="98">
        <v>0</v>
      </c>
      <c r="CJ155" s="98">
        <v>0</v>
      </c>
      <c r="CK155" s="98">
        <v>1</v>
      </c>
      <c r="CL155" s="98">
        <v>0</v>
      </c>
      <c r="CM155" s="243">
        <v>1</v>
      </c>
      <c r="CN155" s="98">
        <v>0</v>
      </c>
      <c r="CO155" s="579">
        <f t="shared" si="64"/>
        <v>0</v>
      </c>
      <c r="CP155" s="80">
        <f t="shared" si="65"/>
        <v>0</v>
      </c>
      <c r="CQ155" s="27">
        <f t="shared" si="51"/>
        <v>0</v>
      </c>
      <c r="CR155" s="365"/>
      <c r="CX155" s="233"/>
      <c r="CY155" s="233"/>
      <c r="CZ155" s="233"/>
      <c r="DA155" s="233"/>
      <c r="DB155" s="233"/>
      <c r="DC155" s="233"/>
      <c r="DD155" s="233"/>
      <c r="DE155" s="233"/>
      <c r="DF155" s="233"/>
      <c r="DG155" s="233"/>
      <c r="DH155" s="233"/>
      <c r="DI155" s="233"/>
      <c r="DJ155" s="233"/>
      <c r="DK155" s="233"/>
      <c r="DL155" s="233"/>
      <c r="DM155" s="233"/>
      <c r="DN155" s="233"/>
      <c r="DO155" s="233"/>
    </row>
    <row r="156" spans="1:119" ht="20.100000000000001" customHeight="1" thickBot="1" x14ac:dyDescent="0.3">
      <c r="A156" s="542"/>
      <c r="B156" s="110" t="s">
        <v>152</v>
      </c>
      <c r="C156" s="130" t="s">
        <v>157</v>
      </c>
      <c r="D156" s="186">
        <v>0</v>
      </c>
      <c r="E156" s="187">
        <v>0</v>
      </c>
      <c r="F156" s="187">
        <v>0</v>
      </c>
      <c r="G156" s="187">
        <v>0</v>
      </c>
      <c r="H156" s="187">
        <v>0</v>
      </c>
      <c r="I156" s="187">
        <v>0</v>
      </c>
      <c r="J156" s="187">
        <v>0</v>
      </c>
      <c r="K156" s="187">
        <v>0</v>
      </c>
      <c r="L156" s="187">
        <v>0</v>
      </c>
      <c r="M156" s="187">
        <v>0</v>
      </c>
      <c r="N156" s="187">
        <v>0</v>
      </c>
      <c r="O156" s="187">
        <v>0</v>
      </c>
      <c r="P156" s="184">
        <v>0</v>
      </c>
      <c r="Q156" s="179">
        <v>0</v>
      </c>
      <c r="R156" s="179">
        <v>0</v>
      </c>
      <c r="S156" s="179">
        <v>0</v>
      </c>
      <c r="T156" s="179">
        <v>0</v>
      </c>
      <c r="U156" s="179">
        <v>0</v>
      </c>
      <c r="V156" s="179">
        <v>0</v>
      </c>
      <c r="W156" s="179">
        <v>0</v>
      </c>
      <c r="X156" s="179">
        <v>0</v>
      </c>
      <c r="Y156" s="179">
        <v>0</v>
      </c>
      <c r="Z156" s="190">
        <v>0</v>
      </c>
      <c r="AA156" s="190">
        <v>0</v>
      </c>
      <c r="AB156" s="190">
        <v>0</v>
      </c>
      <c r="AC156" s="184">
        <v>0</v>
      </c>
      <c r="AD156" s="180">
        <v>0</v>
      </c>
      <c r="AE156" s="180">
        <v>0</v>
      </c>
      <c r="AF156" s="180">
        <v>0</v>
      </c>
      <c r="AG156" s="180">
        <v>0</v>
      </c>
      <c r="AH156" s="180">
        <v>0</v>
      </c>
      <c r="AI156" s="180">
        <v>0</v>
      </c>
      <c r="AJ156" s="180">
        <v>0</v>
      </c>
      <c r="AK156" s="180">
        <v>0</v>
      </c>
      <c r="AL156" s="180">
        <v>0</v>
      </c>
      <c r="AM156" s="180">
        <v>0</v>
      </c>
      <c r="AN156" s="180">
        <v>0</v>
      </c>
      <c r="AO156" s="180">
        <v>0</v>
      </c>
      <c r="AP156" s="138">
        <v>0</v>
      </c>
      <c r="AQ156" s="98">
        <v>0</v>
      </c>
      <c r="AR156" s="98">
        <v>0</v>
      </c>
      <c r="AS156" s="98">
        <v>0</v>
      </c>
      <c r="AT156" s="98">
        <v>0</v>
      </c>
      <c r="AU156" s="98">
        <v>0</v>
      </c>
      <c r="AV156" s="98">
        <v>0</v>
      </c>
      <c r="AW156" s="98">
        <v>0</v>
      </c>
      <c r="AX156" s="98">
        <v>0</v>
      </c>
      <c r="AY156" s="98">
        <v>0</v>
      </c>
      <c r="AZ156" s="98">
        <v>0</v>
      </c>
      <c r="BA156" s="98">
        <v>0</v>
      </c>
      <c r="BB156" s="138">
        <v>0</v>
      </c>
      <c r="BC156" s="98">
        <v>0</v>
      </c>
      <c r="BD156" s="98">
        <v>0</v>
      </c>
      <c r="BE156" s="98">
        <v>0</v>
      </c>
      <c r="BF156" s="98">
        <v>0</v>
      </c>
      <c r="BG156" s="98">
        <v>0</v>
      </c>
      <c r="BH156" s="98">
        <v>0</v>
      </c>
      <c r="BI156" s="98">
        <v>0</v>
      </c>
      <c r="BJ156" s="98">
        <v>0</v>
      </c>
      <c r="BK156" s="98">
        <v>0</v>
      </c>
      <c r="BL156" s="98">
        <v>0</v>
      </c>
      <c r="BM156" s="98">
        <v>0</v>
      </c>
      <c r="BN156" s="439">
        <f>SUM(BB156:BM156)</f>
        <v>0</v>
      </c>
      <c r="BO156" s="98">
        <v>0</v>
      </c>
      <c r="BP156" s="98">
        <v>0</v>
      </c>
      <c r="BQ156" s="98">
        <v>0</v>
      </c>
      <c r="BR156" s="98">
        <v>0</v>
      </c>
      <c r="BS156" s="98">
        <v>0</v>
      </c>
      <c r="BT156" s="98">
        <v>0</v>
      </c>
      <c r="BU156" s="98">
        <v>0</v>
      </c>
      <c r="BV156" s="98">
        <v>0</v>
      </c>
      <c r="BW156" s="246">
        <v>0</v>
      </c>
      <c r="BX156" s="98">
        <v>0</v>
      </c>
      <c r="BY156" s="98">
        <v>0</v>
      </c>
      <c r="BZ156" s="98">
        <v>10</v>
      </c>
      <c r="CA156" s="478">
        <f t="shared" si="63"/>
        <v>10</v>
      </c>
      <c r="CB156" s="98">
        <v>14</v>
      </c>
      <c r="CC156" s="98">
        <v>14</v>
      </c>
      <c r="CD156" s="98">
        <v>15</v>
      </c>
      <c r="CE156" s="98">
        <v>140</v>
      </c>
      <c r="CF156" s="246">
        <v>19</v>
      </c>
      <c r="CG156" s="246">
        <v>24</v>
      </c>
      <c r="CH156" s="246">
        <v>32</v>
      </c>
      <c r="CI156" s="246">
        <v>39</v>
      </c>
      <c r="CJ156" s="246">
        <v>33</v>
      </c>
      <c r="CK156" s="246">
        <v>42</v>
      </c>
      <c r="CL156" s="246">
        <v>50</v>
      </c>
      <c r="CM156" s="247">
        <v>52</v>
      </c>
      <c r="CN156" s="246">
        <v>51</v>
      </c>
      <c r="CO156" s="579">
        <f t="shared" si="64"/>
        <v>0</v>
      </c>
      <c r="CP156" s="80">
        <f t="shared" si="65"/>
        <v>14</v>
      </c>
      <c r="CQ156" s="27">
        <f t="shared" si="51"/>
        <v>51</v>
      </c>
      <c r="CR156" s="365">
        <f t="shared" si="66"/>
        <v>264.28571428571428</v>
      </c>
      <c r="CX156" s="233"/>
      <c r="CY156" s="233"/>
      <c r="CZ156" s="233"/>
      <c r="DA156" s="233"/>
      <c r="DB156" s="233"/>
      <c r="DC156" s="233"/>
      <c r="DD156" s="233"/>
      <c r="DE156" s="233"/>
      <c r="DF156" s="233"/>
      <c r="DG156" s="233"/>
      <c r="DH156" s="233"/>
      <c r="DI156" s="233"/>
      <c r="DJ156" s="233"/>
      <c r="DK156" s="233"/>
      <c r="DL156" s="233"/>
      <c r="DM156" s="233"/>
      <c r="DN156" s="233"/>
      <c r="DO156" s="233"/>
    </row>
    <row r="157" spans="1:119" ht="20.25" customHeight="1" thickBot="1" x14ac:dyDescent="0.35">
      <c r="A157" s="542"/>
      <c r="B157" s="344" t="s">
        <v>73</v>
      </c>
      <c r="C157" s="277"/>
      <c r="D157" s="192">
        <v>0</v>
      </c>
      <c r="E157" s="193">
        <v>0</v>
      </c>
      <c r="F157" s="193">
        <v>0</v>
      </c>
      <c r="G157" s="193">
        <v>0</v>
      </c>
      <c r="H157" s="193">
        <v>0</v>
      </c>
      <c r="I157" s="193">
        <v>0</v>
      </c>
      <c r="J157" s="193">
        <v>0</v>
      </c>
      <c r="K157" s="193">
        <v>0</v>
      </c>
      <c r="L157" s="193">
        <v>0</v>
      </c>
      <c r="M157" s="193">
        <v>0</v>
      </c>
      <c r="N157" s="193">
        <v>0</v>
      </c>
      <c r="O157" s="193">
        <v>0</v>
      </c>
      <c r="P157" s="184">
        <v>0</v>
      </c>
      <c r="Q157" s="193">
        <v>0</v>
      </c>
      <c r="R157" s="193">
        <v>0</v>
      </c>
      <c r="S157" s="193">
        <v>0</v>
      </c>
      <c r="T157" s="193">
        <v>0</v>
      </c>
      <c r="U157" s="193">
        <v>0</v>
      </c>
      <c r="V157" s="193">
        <v>0</v>
      </c>
      <c r="W157" s="193">
        <v>0</v>
      </c>
      <c r="X157" s="193">
        <v>0</v>
      </c>
      <c r="Y157" s="193">
        <v>0</v>
      </c>
      <c r="Z157" s="193">
        <v>0</v>
      </c>
      <c r="AA157" s="193">
        <v>0</v>
      </c>
      <c r="AB157" s="169">
        <v>2</v>
      </c>
      <c r="AC157" s="171">
        <v>2</v>
      </c>
      <c r="AD157" s="193">
        <v>0</v>
      </c>
      <c r="AE157" s="193">
        <v>3</v>
      </c>
      <c r="AF157" s="193">
        <v>0</v>
      </c>
      <c r="AG157" s="193">
        <v>0</v>
      </c>
      <c r="AH157" s="193">
        <v>0</v>
      </c>
      <c r="AI157" s="193">
        <v>0</v>
      </c>
      <c r="AJ157" s="193">
        <v>0</v>
      </c>
      <c r="AK157" s="193">
        <v>0</v>
      </c>
      <c r="AL157" s="193">
        <v>0</v>
      </c>
      <c r="AM157" s="193">
        <v>0</v>
      </c>
      <c r="AN157" s="193">
        <v>0</v>
      </c>
      <c r="AO157" s="193">
        <v>0</v>
      </c>
      <c r="AP157" s="194">
        <v>0</v>
      </c>
      <c r="AQ157" s="193">
        <v>0</v>
      </c>
      <c r="AR157" s="193">
        <v>0</v>
      </c>
      <c r="AS157" s="193">
        <v>0</v>
      </c>
      <c r="AT157" s="193">
        <v>0</v>
      </c>
      <c r="AU157" s="193">
        <v>0</v>
      </c>
      <c r="AV157" s="193">
        <v>0</v>
      </c>
      <c r="AW157" s="193">
        <v>0</v>
      </c>
      <c r="AX157" s="193">
        <v>0</v>
      </c>
      <c r="AY157" s="193">
        <v>0</v>
      </c>
      <c r="AZ157" s="193">
        <v>0</v>
      </c>
      <c r="BA157" s="193">
        <v>0</v>
      </c>
      <c r="BB157" s="194">
        <v>0</v>
      </c>
      <c r="BC157" s="193">
        <v>0</v>
      </c>
      <c r="BD157" s="193">
        <v>0</v>
      </c>
      <c r="BE157" s="193">
        <v>0</v>
      </c>
      <c r="BF157" s="193">
        <v>0</v>
      </c>
      <c r="BG157" s="193">
        <v>0</v>
      </c>
      <c r="BH157" s="193">
        <v>0</v>
      </c>
      <c r="BI157" s="193">
        <v>0</v>
      </c>
      <c r="BJ157" s="193">
        <v>0</v>
      </c>
      <c r="BK157" s="193">
        <v>0</v>
      </c>
      <c r="BL157" s="193">
        <v>0</v>
      </c>
      <c r="BM157" s="193">
        <v>0</v>
      </c>
      <c r="BN157" s="363">
        <f t="shared" ref="BN157:BN160" si="67">SUM(BB157:BM157)</f>
        <v>0</v>
      </c>
      <c r="BO157" s="193">
        <v>0</v>
      </c>
      <c r="BP157" s="193">
        <v>0</v>
      </c>
      <c r="BQ157" s="193">
        <v>0</v>
      </c>
      <c r="BR157" s="193">
        <v>0</v>
      </c>
      <c r="BS157" s="193">
        <v>0</v>
      </c>
      <c r="BT157" s="193">
        <v>0</v>
      </c>
      <c r="BU157" s="193">
        <v>0</v>
      </c>
      <c r="BV157" s="193">
        <v>0</v>
      </c>
      <c r="BW157" s="193">
        <v>0</v>
      </c>
      <c r="BX157" s="193">
        <v>0</v>
      </c>
      <c r="BY157" s="193">
        <v>0</v>
      </c>
      <c r="BZ157" s="193">
        <v>0</v>
      </c>
      <c r="CA157" s="368">
        <f t="shared" si="63"/>
        <v>0</v>
      </c>
      <c r="CB157" s="193">
        <f>+CB158</f>
        <v>0</v>
      </c>
      <c r="CC157" s="193">
        <f>+CC158</f>
        <v>0</v>
      </c>
      <c r="CD157" s="193">
        <f t="shared" ref="CD157:CJ157" si="68">+CD158</f>
        <v>0</v>
      </c>
      <c r="CE157" s="193">
        <f t="shared" si="68"/>
        <v>0</v>
      </c>
      <c r="CF157" s="193">
        <f t="shared" si="68"/>
        <v>0</v>
      </c>
      <c r="CG157" s="193">
        <f t="shared" si="68"/>
        <v>0</v>
      </c>
      <c r="CH157" s="193">
        <f t="shared" si="68"/>
        <v>0</v>
      </c>
      <c r="CI157" s="193">
        <f t="shared" si="68"/>
        <v>0</v>
      </c>
      <c r="CJ157" s="193">
        <f t="shared" si="68"/>
        <v>0</v>
      </c>
      <c r="CK157" s="193">
        <f>+CK158</f>
        <v>0</v>
      </c>
      <c r="CL157" s="193">
        <f>+CL158</f>
        <v>0</v>
      </c>
      <c r="CM157" s="367">
        <f>+CM158</f>
        <v>0</v>
      </c>
      <c r="CN157" s="367">
        <f>+CN158</f>
        <v>0</v>
      </c>
      <c r="CO157" s="581">
        <f t="shared" si="64"/>
        <v>0</v>
      </c>
      <c r="CP157" s="372">
        <f t="shared" si="65"/>
        <v>0</v>
      </c>
      <c r="CQ157" s="373">
        <f t="shared" si="51"/>
        <v>0</v>
      </c>
      <c r="CR157" s="368"/>
      <c r="CX157" s="233"/>
      <c r="CY157" s="233"/>
      <c r="CZ157" s="233"/>
      <c r="DA157" s="233"/>
      <c r="DB157" s="233"/>
      <c r="DC157" s="233"/>
      <c r="DD157" s="233"/>
      <c r="DE157" s="233"/>
      <c r="DF157" s="233"/>
      <c r="DG157" s="233"/>
      <c r="DH157" s="233"/>
      <c r="DI157" s="233"/>
      <c r="DJ157" s="233"/>
      <c r="DK157" s="233"/>
      <c r="DL157" s="233"/>
      <c r="DM157" s="233"/>
      <c r="DN157" s="233"/>
      <c r="DO157" s="233"/>
    </row>
    <row r="158" spans="1:119" ht="20.100000000000001" customHeight="1" thickBot="1" x14ac:dyDescent="0.3">
      <c r="A158" s="542"/>
      <c r="B158" s="195" t="s">
        <v>15</v>
      </c>
      <c r="C158" s="278" t="s">
        <v>16</v>
      </c>
      <c r="D158" s="196">
        <v>0</v>
      </c>
      <c r="E158" s="179">
        <v>0</v>
      </c>
      <c r="F158" s="179">
        <v>0</v>
      </c>
      <c r="G158" s="179">
        <v>0</v>
      </c>
      <c r="H158" s="179">
        <v>0</v>
      </c>
      <c r="I158" s="179">
        <v>0</v>
      </c>
      <c r="J158" s="179">
        <v>0</v>
      </c>
      <c r="K158" s="179">
        <v>0</v>
      </c>
      <c r="L158" s="179">
        <v>0</v>
      </c>
      <c r="M158" s="179">
        <v>0</v>
      </c>
      <c r="N158" s="179">
        <v>0</v>
      </c>
      <c r="O158" s="197">
        <v>0</v>
      </c>
      <c r="P158" s="184">
        <v>0</v>
      </c>
      <c r="Q158" s="198">
        <v>0</v>
      </c>
      <c r="R158" s="198">
        <v>0</v>
      </c>
      <c r="S158" s="198">
        <v>0</v>
      </c>
      <c r="T158" s="198">
        <v>0</v>
      </c>
      <c r="U158" s="198">
        <v>0</v>
      </c>
      <c r="V158" s="198">
        <v>0</v>
      </c>
      <c r="W158" s="198">
        <v>0</v>
      </c>
      <c r="X158" s="198">
        <v>0</v>
      </c>
      <c r="Y158" s="198">
        <v>0</v>
      </c>
      <c r="Z158" s="198">
        <v>0</v>
      </c>
      <c r="AA158" s="198">
        <v>0</v>
      </c>
      <c r="AB158" s="198">
        <v>2</v>
      </c>
      <c r="AC158" s="171">
        <v>2</v>
      </c>
      <c r="AD158" s="180">
        <v>0</v>
      </c>
      <c r="AE158" s="180">
        <v>3</v>
      </c>
      <c r="AF158" s="180">
        <v>0</v>
      </c>
      <c r="AG158" s="180">
        <v>0</v>
      </c>
      <c r="AH158" s="180">
        <v>0</v>
      </c>
      <c r="AI158" s="180">
        <v>0</v>
      </c>
      <c r="AJ158" s="180">
        <v>0</v>
      </c>
      <c r="AK158" s="180">
        <v>0</v>
      </c>
      <c r="AL158" s="180">
        <v>0</v>
      </c>
      <c r="AM158" s="180">
        <v>0</v>
      </c>
      <c r="AN158" s="180">
        <v>0</v>
      </c>
      <c r="AO158" s="180">
        <v>0</v>
      </c>
      <c r="AP158" s="138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8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0</v>
      </c>
      <c r="BK158" s="98">
        <v>0</v>
      </c>
      <c r="BL158" s="98">
        <v>0</v>
      </c>
      <c r="BM158" s="98">
        <v>0</v>
      </c>
      <c r="BN158" s="363">
        <f t="shared" si="67"/>
        <v>0</v>
      </c>
      <c r="BO158" s="98">
        <v>0</v>
      </c>
      <c r="BP158" s="98">
        <v>0</v>
      </c>
      <c r="BQ158" s="98">
        <v>0</v>
      </c>
      <c r="BR158" s="98">
        <v>0</v>
      </c>
      <c r="BS158" s="98">
        <v>0</v>
      </c>
      <c r="BT158" s="98">
        <v>0</v>
      </c>
      <c r="BU158" s="98">
        <v>0</v>
      </c>
      <c r="BV158" s="98">
        <v>0</v>
      </c>
      <c r="BW158" s="98">
        <v>0</v>
      </c>
      <c r="BX158" s="98">
        <v>0</v>
      </c>
      <c r="BY158" s="98">
        <v>0</v>
      </c>
      <c r="BZ158" s="98">
        <v>0</v>
      </c>
      <c r="CA158" s="535">
        <f t="shared" si="63"/>
        <v>0</v>
      </c>
      <c r="CB158" s="98">
        <v>0</v>
      </c>
      <c r="CC158" s="98">
        <v>0</v>
      </c>
      <c r="CD158" s="98">
        <v>0</v>
      </c>
      <c r="CE158" s="98">
        <v>0</v>
      </c>
      <c r="CF158" s="246">
        <v>0</v>
      </c>
      <c r="CG158" s="246">
        <v>0</v>
      </c>
      <c r="CH158" s="246">
        <v>0</v>
      </c>
      <c r="CI158" s="246">
        <v>0</v>
      </c>
      <c r="CJ158" s="246">
        <v>0</v>
      </c>
      <c r="CK158" s="246">
        <v>0</v>
      </c>
      <c r="CL158" s="246">
        <v>0</v>
      </c>
      <c r="CM158" s="247">
        <v>0</v>
      </c>
      <c r="CN158" s="246">
        <v>0</v>
      </c>
      <c r="CO158" s="581">
        <f t="shared" si="64"/>
        <v>0</v>
      </c>
      <c r="CP158" s="372">
        <f t="shared" si="65"/>
        <v>0</v>
      </c>
      <c r="CQ158" s="373">
        <f t="shared" si="51"/>
        <v>0</v>
      </c>
      <c r="CR158" s="368"/>
      <c r="CX158" s="233"/>
      <c r="CY158" s="233"/>
      <c r="CZ158" s="233"/>
      <c r="DA158" s="233"/>
      <c r="DB158" s="233"/>
      <c r="DC158" s="233"/>
      <c r="DD158" s="233"/>
      <c r="DE158" s="233"/>
      <c r="DF158" s="233"/>
      <c r="DG158" s="233"/>
      <c r="DH158" s="233"/>
      <c r="DI158" s="233"/>
      <c r="DJ158" s="233"/>
      <c r="DK158" s="233"/>
      <c r="DL158" s="233"/>
      <c r="DM158" s="233"/>
      <c r="DN158" s="233"/>
      <c r="DO158" s="233"/>
    </row>
    <row r="159" spans="1:119" s="38" customFormat="1" ht="20.100000000000001" customHeight="1" thickBot="1" x14ac:dyDescent="0.35">
      <c r="A159" s="542"/>
      <c r="B159" s="340" t="s">
        <v>74</v>
      </c>
      <c r="C159" s="345"/>
      <c r="D159" s="192">
        <v>28</v>
      </c>
      <c r="E159" s="199">
        <v>18</v>
      </c>
      <c r="F159" s="199">
        <v>22</v>
      </c>
      <c r="G159" s="199">
        <v>14</v>
      </c>
      <c r="H159" s="199">
        <v>27</v>
      </c>
      <c r="I159" s="199">
        <v>13</v>
      </c>
      <c r="J159" s="199">
        <v>9</v>
      </c>
      <c r="K159" s="199">
        <v>7</v>
      </c>
      <c r="L159" s="199">
        <v>6</v>
      </c>
      <c r="M159" s="199">
        <v>1</v>
      </c>
      <c r="N159" s="199">
        <v>8</v>
      </c>
      <c r="O159" s="199">
        <v>16</v>
      </c>
      <c r="P159" s="184">
        <v>169</v>
      </c>
      <c r="Q159" s="169">
        <v>3</v>
      </c>
      <c r="R159" s="169">
        <v>6</v>
      </c>
      <c r="S159" s="169">
        <v>20</v>
      </c>
      <c r="T159" s="169">
        <v>30</v>
      </c>
      <c r="U159" s="169">
        <v>19</v>
      </c>
      <c r="V159" s="169">
        <v>4</v>
      </c>
      <c r="W159" s="169">
        <v>5</v>
      </c>
      <c r="X159" s="169">
        <v>0</v>
      </c>
      <c r="Y159" s="169">
        <v>3</v>
      </c>
      <c r="Z159" s="169">
        <v>3</v>
      </c>
      <c r="AA159" s="169">
        <v>6</v>
      </c>
      <c r="AB159" s="169">
        <v>4</v>
      </c>
      <c r="AC159" s="171">
        <v>103</v>
      </c>
      <c r="AD159" s="193">
        <v>5</v>
      </c>
      <c r="AE159" s="193">
        <v>7</v>
      </c>
      <c r="AF159" s="193">
        <v>3</v>
      </c>
      <c r="AG159" s="193">
        <v>5</v>
      </c>
      <c r="AH159" s="193">
        <v>11</v>
      </c>
      <c r="AI159" s="193">
        <v>1</v>
      </c>
      <c r="AJ159" s="193">
        <v>5</v>
      </c>
      <c r="AK159" s="193">
        <v>1</v>
      </c>
      <c r="AL159" s="193">
        <v>0</v>
      </c>
      <c r="AM159" s="193">
        <v>0</v>
      </c>
      <c r="AN159" s="193">
        <v>1</v>
      </c>
      <c r="AO159" s="193">
        <v>1</v>
      </c>
      <c r="AP159" s="194">
        <v>0</v>
      </c>
      <c r="AQ159" s="193">
        <v>0</v>
      </c>
      <c r="AR159" s="193">
        <v>0</v>
      </c>
      <c r="AS159" s="193">
        <v>0</v>
      </c>
      <c r="AT159" s="193">
        <v>0</v>
      </c>
      <c r="AU159" s="193">
        <v>1</v>
      </c>
      <c r="AV159" s="193">
        <v>1</v>
      </c>
      <c r="AW159" s="193">
        <v>0</v>
      </c>
      <c r="AX159" s="193">
        <v>1</v>
      </c>
      <c r="AY159" s="193">
        <v>1</v>
      </c>
      <c r="AZ159" s="193">
        <v>1</v>
      </c>
      <c r="BA159" s="193">
        <v>0</v>
      </c>
      <c r="BB159" s="194">
        <v>0</v>
      </c>
      <c r="BC159" s="193">
        <v>0</v>
      </c>
      <c r="BD159" s="193">
        <v>0</v>
      </c>
      <c r="BE159" s="193">
        <v>3</v>
      </c>
      <c r="BF159" s="193">
        <v>0</v>
      </c>
      <c r="BG159" s="193">
        <v>0</v>
      </c>
      <c r="BH159" s="193">
        <v>2</v>
      </c>
      <c r="BI159" s="193">
        <v>0</v>
      </c>
      <c r="BJ159" s="193">
        <v>0</v>
      </c>
      <c r="BK159" s="193">
        <v>0</v>
      </c>
      <c r="BL159" s="193">
        <v>0</v>
      </c>
      <c r="BM159" s="193">
        <v>2</v>
      </c>
      <c r="BN159" s="363">
        <f t="shared" si="67"/>
        <v>7</v>
      </c>
      <c r="BO159" s="193">
        <v>0</v>
      </c>
      <c r="BP159" s="193">
        <v>0</v>
      </c>
      <c r="BQ159" s="193">
        <v>0</v>
      </c>
      <c r="BR159" s="193">
        <v>0</v>
      </c>
      <c r="BS159" s="193">
        <v>1</v>
      </c>
      <c r="BT159" s="193">
        <v>0</v>
      </c>
      <c r="BU159" s="193">
        <v>0</v>
      </c>
      <c r="BV159" s="193">
        <v>0</v>
      </c>
      <c r="BW159" s="193">
        <v>0</v>
      </c>
      <c r="BX159" s="193">
        <v>0</v>
      </c>
      <c r="BY159" s="193">
        <v>0</v>
      </c>
      <c r="BZ159" s="193">
        <v>0</v>
      </c>
      <c r="CA159" s="368">
        <f t="shared" si="63"/>
        <v>1</v>
      </c>
      <c r="CB159" s="193">
        <f>+CB160</f>
        <v>0</v>
      </c>
      <c r="CC159" s="193">
        <f>+CC160</f>
        <v>0</v>
      </c>
      <c r="CD159" s="193">
        <f t="shared" ref="CD159:CJ159" si="69">+CD160</f>
        <v>0</v>
      </c>
      <c r="CE159" s="193">
        <f t="shared" si="69"/>
        <v>1</v>
      </c>
      <c r="CF159" s="193">
        <f t="shared" si="69"/>
        <v>0</v>
      </c>
      <c r="CG159" s="193">
        <f t="shared" si="69"/>
        <v>0</v>
      </c>
      <c r="CH159" s="193">
        <f t="shared" si="69"/>
        <v>1</v>
      </c>
      <c r="CI159" s="193">
        <f t="shared" si="69"/>
        <v>0</v>
      </c>
      <c r="CJ159" s="193">
        <f t="shared" si="69"/>
        <v>0</v>
      </c>
      <c r="CK159" s="193">
        <f>+CK160</f>
        <v>0</v>
      </c>
      <c r="CL159" s="193">
        <f>+CL160</f>
        <v>0</v>
      </c>
      <c r="CM159" s="367">
        <f>+CM160</f>
        <v>0</v>
      </c>
      <c r="CN159" s="367">
        <f>+CN160</f>
        <v>1</v>
      </c>
      <c r="CO159" s="581">
        <f t="shared" si="64"/>
        <v>0</v>
      </c>
      <c r="CP159" s="372">
        <f t="shared" si="65"/>
        <v>0</v>
      </c>
      <c r="CQ159" s="373">
        <f t="shared" si="51"/>
        <v>1</v>
      </c>
      <c r="CR159" s="460"/>
      <c r="CS159" s="233"/>
      <c r="CT159" s="233"/>
      <c r="CU159" s="233"/>
      <c r="CV159" s="233"/>
      <c r="CW159" s="233"/>
      <c r="CX159" s="233"/>
      <c r="CY159" s="233"/>
      <c r="CZ159" s="233"/>
      <c r="DA159" s="233"/>
      <c r="DB159" s="233"/>
      <c r="DC159" s="233"/>
      <c r="DD159" s="233"/>
      <c r="DE159" s="233"/>
      <c r="DF159" s="233"/>
      <c r="DG159" s="233"/>
      <c r="DH159" s="233"/>
      <c r="DI159" s="233"/>
      <c r="DJ159" s="233"/>
      <c r="DK159" s="233"/>
      <c r="DL159" s="233"/>
      <c r="DM159" s="233"/>
      <c r="DN159" s="233"/>
      <c r="DO159" s="233"/>
    </row>
    <row r="160" spans="1:119" ht="20.100000000000001" customHeight="1" thickBot="1" x14ac:dyDescent="0.3">
      <c r="A160" s="542"/>
      <c r="B160" s="172" t="s">
        <v>15</v>
      </c>
      <c r="C160" s="276" t="s">
        <v>16</v>
      </c>
      <c r="D160" s="196">
        <v>28</v>
      </c>
      <c r="E160" s="197">
        <v>18</v>
      </c>
      <c r="F160" s="197">
        <v>22</v>
      </c>
      <c r="G160" s="197">
        <v>14</v>
      </c>
      <c r="H160" s="197">
        <v>27</v>
      </c>
      <c r="I160" s="197">
        <v>13</v>
      </c>
      <c r="J160" s="197">
        <v>9</v>
      </c>
      <c r="K160" s="197">
        <v>7</v>
      </c>
      <c r="L160" s="197">
        <v>6</v>
      </c>
      <c r="M160" s="197">
        <v>1</v>
      </c>
      <c r="N160" s="197">
        <v>8</v>
      </c>
      <c r="O160" s="197">
        <v>16</v>
      </c>
      <c r="P160" s="184">
        <v>169</v>
      </c>
      <c r="Q160" s="198">
        <v>3</v>
      </c>
      <c r="R160" s="198">
        <v>6</v>
      </c>
      <c r="S160" s="198">
        <v>20</v>
      </c>
      <c r="T160" s="198">
        <v>30</v>
      </c>
      <c r="U160" s="198">
        <v>19</v>
      </c>
      <c r="V160" s="198">
        <v>4</v>
      </c>
      <c r="W160" s="198">
        <v>5</v>
      </c>
      <c r="X160" s="198">
        <v>0</v>
      </c>
      <c r="Y160" s="198">
        <v>3</v>
      </c>
      <c r="Z160" s="198">
        <v>3</v>
      </c>
      <c r="AA160" s="198">
        <v>6</v>
      </c>
      <c r="AB160" s="198">
        <v>4</v>
      </c>
      <c r="AC160" s="171">
        <v>103</v>
      </c>
      <c r="AD160" s="200">
        <v>5</v>
      </c>
      <c r="AE160" s="200">
        <v>7</v>
      </c>
      <c r="AF160" s="200">
        <v>3</v>
      </c>
      <c r="AG160" s="200">
        <v>5</v>
      </c>
      <c r="AH160" s="200">
        <v>11</v>
      </c>
      <c r="AI160" s="200">
        <v>1</v>
      </c>
      <c r="AJ160" s="200">
        <v>5</v>
      </c>
      <c r="AK160" s="200">
        <v>1</v>
      </c>
      <c r="AL160" s="200">
        <v>0</v>
      </c>
      <c r="AM160" s="200">
        <v>0</v>
      </c>
      <c r="AN160" s="200">
        <v>1</v>
      </c>
      <c r="AO160" s="200">
        <v>1</v>
      </c>
      <c r="AP160" s="245">
        <v>0</v>
      </c>
      <c r="AQ160" s="246">
        <v>0</v>
      </c>
      <c r="AR160" s="246">
        <v>0</v>
      </c>
      <c r="AS160" s="246">
        <v>0</v>
      </c>
      <c r="AT160" s="246">
        <v>0</v>
      </c>
      <c r="AU160" s="246">
        <v>1</v>
      </c>
      <c r="AV160" s="246">
        <v>1</v>
      </c>
      <c r="AW160" s="246">
        <v>0</v>
      </c>
      <c r="AX160" s="246">
        <v>1</v>
      </c>
      <c r="AY160" s="246">
        <v>1</v>
      </c>
      <c r="AZ160" s="246">
        <v>1</v>
      </c>
      <c r="BA160" s="246">
        <v>0</v>
      </c>
      <c r="BB160" s="113">
        <v>0</v>
      </c>
      <c r="BC160" s="246">
        <v>0</v>
      </c>
      <c r="BD160" s="246">
        <v>0</v>
      </c>
      <c r="BE160" s="246">
        <v>3</v>
      </c>
      <c r="BF160" s="246">
        <v>0</v>
      </c>
      <c r="BG160" s="246">
        <v>0</v>
      </c>
      <c r="BH160" s="246">
        <v>2</v>
      </c>
      <c r="BI160" s="246">
        <v>0</v>
      </c>
      <c r="BJ160" s="246">
        <v>0</v>
      </c>
      <c r="BK160" s="246">
        <v>0</v>
      </c>
      <c r="BL160" s="246">
        <v>0</v>
      </c>
      <c r="BM160" s="246">
        <v>2</v>
      </c>
      <c r="BN160" s="363">
        <f t="shared" si="67"/>
        <v>7</v>
      </c>
      <c r="BO160" s="246">
        <v>0</v>
      </c>
      <c r="BP160" s="246">
        <v>0</v>
      </c>
      <c r="BQ160" s="246">
        <v>0</v>
      </c>
      <c r="BR160" s="246">
        <v>0</v>
      </c>
      <c r="BS160" s="246">
        <v>1</v>
      </c>
      <c r="BT160" s="246">
        <v>0</v>
      </c>
      <c r="BU160" s="246">
        <v>0</v>
      </c>
      <c r="BV160" s="246">
        <v>0</v>
      </c>
      <c r="BW160" s="246">
        <v>0</v>
      </c>
      <c r="BX160" s="246">
        <v>0</v>
      </c>
      <c r="BY160" s="246">
        <v>0</v>
      </c>
      <c r="BZ160" s="246">
        <v>0</v>
      </c>
      <c r="CA160" s="535">
        <f t="shared" si="63"/>
        <v>1</v>
      </c>
      <c r="CB160" s="246">
        <v>0</v>
      </c>
      <c r="CC160" s="246">
        <v>0</v>
      </c>
      <c r="CD160" s="246">
        <v>0</v>
      </c>
      <c r="CE160" s="246">
        <v>1</v>
      </c>
      <c r="CF160" s="246">
        <v>0</v>
      </c>
      <c r="CG160" s="114">
        <v>0</v>
      </c>
      <c r="CH160" s="114">
        <v>1</v>
      </c>
      <c r="CI160" s="114">
        <v>0</v>
      </c>
      <c r="CJ160" s="114">
        <v>0</v>
      </c>
      <c r="CK160" s="114">
        <v>0</v>
      </c>
      <c r="CL160" s="114">
        <v>0</v>
      </c>
      <c r="CM160" s="115">
        <v>0</v>
      </c>
      <c r="CN160" s="114">
        <v>1</v>
      </c>
      <c r="CO160" s="581">
        <f t="shared" si="64"/>
        <v>0</v>
      </c>
      <c r="CP160" s="372">
        <f t="shared" si="65"/>
        <v>0</v>
      </c>
      <c r="CQ160" s="373">
        <f t="shared" si="51"/>
        <v>1</v>
      </c>
      <c r="CR160" s="460"/>
      <c r="CX160" s="233"/>
      <c r="CY160" s="233"/>
      <c r="CZ160" s="233"/>
      <c r="DA160" s="233"/>
      <c r="DB160" s="233"/>
      <c r="DC160" s="233"/>
      <c r="DD160" s="233"/>
      <c r="DE160" s="233"/>
      <c r="DF160" s="233"/>
      <c r="DG160" s="233"/>
      <c r="DH160" s="233"/>
      <c r="DI160" s="233"/>
      <c r="DJ160" s="233"/>
      <c r="DK160" s="233"/>
      <c r="DL160" s="233"/>
      <c r="DM160" s="233"/>
      <c r="DN160" s="233"/>
      <c r="DO160" s="233"/>
    </row>
    <row r="161" spans="1:119" ht="20.100000000000001" customHeight="1" thickBot="1" x14ac:dyDescent="0.3">
      <c r="A161" s="542"/>
      <c r="B161" s="153" t="s">
        <v>131</v>
      </c>
      <c r="C161" s="154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155"/>
      <c r="Q161" s="155"/>
      <c r="R161" s="155"/>
      <c r="S161" s="155"/>
      <c r="T161" s="155"/>
      <c r="U161" s="155"/>
      <c r="V161" s="155"/>
      <c r="W161" s="155"/>
      <c r="X161" s="155"/>
      <c r="Y161" s="155"/>
      <c r="Z161" s="155"/>
      <c r="AA161" s="155"/>
      <c r="AB161" s="155"/>
      <c r="AC161" s="155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55"/>
      <c r="AT161" s="155"/>
      <c r="AU161" s="155"/>
      <c r="AV161" s="155"/>
      <c r="AW161" s="155"/>
      <c r="AX161" s="155"/>
      <c r="AY161" s="155"/>
      <c r="AZ161" s="155"/>
      <c r="BA161" s="155"/>
      <c r="BB161" s="49"/>
      <c r="BC161" s="49"/>
      <c r="BD161" s="49"/>
      <c r="BE161" s="49"/>
      <c r="BF161" s="148"/>
      <c r="BG161" s="148"/>
      <c r="BH161" s="148"/>
      <c r="BI161" s="148"/>
      <c r="BJ161" s="148"/>
      <c r="BK161" s="148"/>
      <c r="BL161" s="148"/>
      <c r="BM161" s="148"/>
      <c r="BN161" s="155"/>
      <c r="BO161" s="49"/>
      <c r="BP161" s="148"/>
      <c r="BQ161" s="155"/>
      <c r="BR161" s="148"/>
      <c r="BS161" s="148"/>
      <c r="BT161" s="148"/>
      <c r="BU161" s="148"/>
      <c r="BV161" s="155"/>
      <c r="BW161" s="155"/>
      <c r="BX161" s="155"/>
      <c r="BY161" s="148"/>
      <c r="BZ161" s="148"/>
      <c r="CA161" s="148"/>
      <c r="CB161" s="148"/>
      <c r="CC161" s="155"/>
      <c r="CD161" s="148"/>
      <c r="CE161" s="148"/>
      <c r="CF161" s="148"/>
      <c r="CG161" s="148"/>
      <c r="CH161" s="148"/>
      <c r="CI161" s="148"/>
      <c r="CJ161" s="148"/>
      <c r="CK161" s="148"/>
      <c r="CL161" s="155"/>
      <c r="CM161" s="148"/>
      <c r="CN161" s="148"/>
      <c r="CO161" s="81"/>
      <c r="CP161" s="81"/>
      <c r="CQ161" s="81"/>
      <c r="CR161" s="81"/>
      <c r="CX161" s="233"/>
      <c r="CY161" s="233"/>
      <c r="CZ161" s="233"/>
      <c r="DA161" s="233"/>
      <c r="DB161" s="233"/>
      <c r="DC161" s="233"/>
      <c r="DD161" s="233"/>
      <c r="DE161" s="233"/>
      <c r="DF161" s="233"/>
      <c r="DG161" s="233"/>
      <c r="DH161" s="233"/>
      <c r="DI161" s="233"/>
      <c r="DJ161" s="233"/>
      <c r="DK161" s="233"/>
      <c r="DL161" s="233"/>
      <c r="DM161" s="233"/>
      <c r="DN161" s="233"/>
      <c r="DO161" s="233"/>
    </row>
    <row r="162" spans="1:119" ht="10.5" customHeight="1" x14ac:dyDescent="0.25">
      <c r="A162" s="542"/>
      <c r="B162" s="621"/>
      <c r="C162" s="622"/>
      <c r="D162" s="647"/>
      <c r="E162" s="648"/>
      <c r="F162" s="648"/>
      <c r="G162" s="648"/>
      <c r="H162" s="648"/>
      <c r="I162" s="648"/>
      <c r="J162" s="648"/>
      <c r="K162" s="648"/>
      <c r="L162" s="648"/>
      <c r="M162" s="648"/>
      <c r="N162" s="648"/>
      <c r="O162" s="649"/>
      <c r="P162" s="627" t="s">
        <v>76</v>
      </c>
      <c r="Q162" s="647"/>
      <c r="R162" s="648"/>
      <c r="S162" s="648"/>
      <c r="T162" s="648"/>
      <c r="U162" s="648"/>
      <c r="V162" s="648"/>
      <c r="W162" s="648"/>
      <c r="X162" s="648"/>
      <c r="Y162" s="648"/>
      <c r="Z162" s="648"/>
      <c r="AA162" s="648"/>
      <c r="AB162" s="649"/>
      <c r="AC162" s="627" t="s">
        <v>75</v>
      </c>
      <c r="AD162" s="279"/>
      <c r="AE162" s="280"/>
      <c r="AF162" s="280"/>
      <c r="AG162" s="280"/>
      <c r="AH162" s="280"/>
      <c r="AI162" s="280"/>
      <c r="AJ162" s="280"/>
      <c r="AK162" s="280"/>
      <c r="AL162" s="280"/>
      <c r="AM162" s="280"/>
      <c r="AN162" s="280"/>
      <c r="AO162" s="281"/>
      <c r="AP162" s="280"/>
      <c r="AQ162" s="280"/>
      <c r="AR162" s="280"/>
      <c r="AS162" s="280"/>
      <c r="AT162" s="280"/>
      <c r="AU162" s="280"/>
      <c r="AV162" s="280"/>
      <c r="AW162" s="280"/>
      <c r="AX162" s="280"/>
      <c r="AY162" s="280"/>
      <c r="AZ162" s="280"/>
      <c r="BA162" s="280"/>
      <c r="BB162" s="279"/>
      <c r="BC162" s="280"/>
      <c r="BD162" s="280"/>
      <c r="BE162" s="280"/>
      <c r="BF162" s="280"/>
      <c r="BG162" s="280"/>
      <c r="BH162" s="280"/>
      <c r="BI162" s="280"/>
      <c r="BJ162" s="280"/>
      <c r="BK162" s="280"/>
      <c r="BL162" s="280"/>
      <c r="BM162" s="280"/>
      <c r="BN162" s="587" t="s">
        <v>168</v>
      </c>
      <c r="BO162" s="280"/>
      <c r="BP162" s="280"/>
      <c r="BQ162" s="280"/>
      <c r="BR162" s="280"/>
      <c r="BS162" s="280"/>
      <c r="BT162" s="280"/>
      <c r="BU162" s="280"/>
      <c r="BV162" s="280"/>
      <c r="BW162" s="280"/>
      <c r="BX162" s="280"/>
      <c r="BY162" s="280"/>
      <c r="BZ162" s="281"/>
      <c r="CA162" s="586"/>
      <c r="CB162" s="280"/>
      <c r="CC162" s="280"/>
      <c r="CD162" s="280"/>
      <c r="CE162" s="280"/>
      <c r="CF162" s="280"/>
      <c r="CG162" s="280"/>
      <c r="CH162" s="280"/>
      <c r="CI162" s="280"/>
      <c r="CJ162" s="280"/>
      <c r="CK162" s="280"/>
      <c r="CL162" s="280"/>
      <c r="CM162" s="281"/>
      <c r="CN162" s="281"/>
      <c r="CO162" s="120"/>
      <c r="CP162" s="120"/>
      <c r="CQ162" s="120"/>
      <c r="CR162" s="81"/>
      <c r="CX162" s="233"/>
      <c r="CY162" s="233"/>
      <c r="CZ162" s="233"/>
      <c r="DA162" s="233"/>
      <c r="DB162" s="233"/>
      <c r="DC162" s="233"/>
      <c r="DD162" s="233"/>
      <c r="DE162" s="233"/>
      <c r="DF162" s="233"/>
      <c r="DG162" s="233"/>
      <c r="DH162" s="233"/>
      <c r="DI162" s="233"/>
      <c r="DJ162" s="233"/>
      <c r="DK162" s="233"/>
      <c r="DL162" s="233"/>
      <c r="DM162" s="233"/>
      <c r="DN162" s="233"/>
      <c r="DO162" s="233"/>
    </row>
    <row r="163" spans="1:119" ht="20.100000000000001" customHeight="1" x14ac:dyDescent="0.25">
      <c r="A163" s="542"/>
      <c r="B163" s="110"/>
      <c r="C163" s="378"/>
      <c r="D163" s="409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124"/>
      <c r="P163" s="628"/>
      <c r="Q163" s="135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136"/>
      <c r="AC163" s="628"/>
      <c r="AD163" s="135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136"/>
      <c r="AP163" s="83" t="s">
        <v>114</v>
      </c>
      <c r="AQ163" s="83" t="s">
        <v>79</v>
      </c>
      <c r="AR163" s="83" t="s">
        <v>82</v>
      </c>
      <c r="AS163" s="83" t="s">
        <v>83</v>
      </c>
      <c r="AT163" s="83" t="s">
        <v>84</v>
      </c>
      <c r="AU163" s="83" t="s">
        <v>113</v>
      </c>
      <c r="AV163" s="149" t="s">
        <v>85</v>
      </c>
      <c r="AW163" s="149" t="s">
        <v>88</v>
      </c>
      <c r="AX163" s="149" t="s">
        <v>89</v>
      </c>
      <c r="AY163" s="149" t="s">
        <v>90</v>
      </c>
      <c r="AZ163" s="149" t="s">
        <v>91</v>
      </c>
      <c r="BA163" s="149" t="s">
        <v>92</v>
      </c>
      <c r="BB163" s="135" t="s">
        <v>93</v>
      </c>
      <c r="BC163" s="83" t="s">
        <v>94</v>
      </c>
      <c r="BD163" s="83" t="s">
        <v>95</v>
      </c>
      <c r="BE163" s="83" t="s">
        <v>96</v>
      </c>
      <c r="BF163" s="83" t="s">
        <v>97</v>
      </c>
      <c r="BG163" s="83" t="s">
        <v>98</v>
      </c>
      <c r="BH163" s="83" t="s">
        <v>99</v>
      </c>
      <c r="BI163" s="83" t="s">
        <v>100</v>
      </c>
      <c r="BJ163" s="83" t="s">
        <v>101</v>
      </c>
      <c r="BK163" s="83" t="s">
        <v>102</v>
      </c>
      <c r="BL163" s="83" t="s">
        <v>105</v>
      </c>
      <c r="BM163" s="83" t="s">
        <v>106</v>
      </c>
      <c r="BN163" s="588"/>
      <c r="BO163" s="83" t="s">
        <v>112</v>
      </c>
      <c r="BP163" s="83" t="s">
        <v>116</v>
      </c>
      <c r="BQ163" s="83" t="s">
        <v>117</v>
      </c>
      <c r="BR163" s="83" t="s">
        <v>118</v>
      </c>
      <c r="BS163" s="83" t="s">
        <v>119</v>
      </c>
      <c r="BT163" s="83" t="s">
        <v>120</v>
      </c>
      <c r="BU163" s="83" t="s">
        <v>121</v>
      </c>
      <c r="BV163" s="83" t="s">
        <v>122</v>
      </c>
      <c r="BW163" s="149"/>
      <c r="BX163" s="149"/>
      <c r="BY163" s="149"/>
      <c r="BZ163" s="369"/>
      <c r="CA163" s="564"/>
      <c r="CB163" s="149"/>
      <c r="CC163" s="149"/>
      <c r="CD163" s="149"/>
      <c r="CE163" s="149"/>
      <c r="CF163" s="149"/>
      <c r="CG163" s="149"/>
      <c r="CH163" s="149"/>
      <c r="CI163" s="149"/>
      <c r="CJ163" s="149"/>
      <c r="CK163" s="149"/>
      <c r="CL163" s="149"/>
      <c r="CM163" s="369"/>
      <c r="CN163" s="369"/>
      <c r="CO163" s="120"/>
      <c r="CP163" s="120"/>
      <c r="CQ163" s="120"/>
      <c r="CR163" s="81"/>
      <c r="CX163" s="233"/>
      <c r="CY163" s="233"/>
      <c r="CZ163" s="233"/>
      <c r="DA163" s="233"/>
      <c r="DB163" s="233"/>
      <c r="DC163" s="233"/>
      <c r="DD163" s="233"/>
      <c r="DE163" s="233"/>
      <c r="DF163" s="233"/>
      <c r="DG163" s="233"/>
      <c r="DH163" s="233"/>
      <c r="DI163" s="233"/>
      <c r="DJ163" s="233"/>
      <c r="DK163" s="233"/>
      <c r="DL163" s="233"/>
      <c r="DM163" s="233"/>
      <c r="DN163" s="233"/>
      <c r="DO163" s="233"/>
    </row>
    <row r="164" spans="1:119" s="42" customFormat="1" ht="20.100000000000001" customHeight="1" thickBot="1" x14ac:dyDescent="0.25">
      <c r="A164" s="542"/>
      <c r="B164" s="41" t="s">
        <v>47</v>
      </c>
      <c r="C164" s="127"/>
      <c r="D164" s="410" t="s">
        <v>2</v>
      </c>
      <c r="E164" s="125" t="s">
        <v>3</v>
      </c>
      <c r="F164" s="125" t="s">
        <v>4</v>
      </c>
      <c r="G164" s="125" t="s">
        <v>5</v>
      </c>
      <c r="H164" s="125" t="s">
        <v>6</v>
      </c>
      <c r="I164" s="125" t="s">
        <v>7</v>
      </c>
      <c r="J164" s="125" t="s">
        <v>43</v>
      </c>
      <c r="K164" s="125" t="s">
        <v>44</v>
      </c>
      <c r="L164" s="125" t="s">
        <v>45</v>
      </c>
      <c r="M164" s="125" t="s">
        <v>65</v>
      </c>
      <c r="N164" s="125" t="s">
        <v>66</v>
      </c>
      <c r="O164" s="126" t="s">
        <v>67</v>
      </c>
      <c r="P164" s="628"/>
      <c r="Q164" s="260" t="s">
        <v>2</v>
      </c>
      <c r="R164" s="259" t="s">
        <v>3</v>
      </c>
      <c r="S164" s="259" t="s">
        <v>4</v>
      </c>
      <c r="T164" s="259" t="s">
        <v>5</v>
      </c>
      <c r="U164" s="259" t="s">
        <v>6</v>
      </c>
      <c r="V164" s="259" t="s">
        <v>7</v>
      </c>
      <c r="W164" s="259" t="s">
        <v>43</v>
      </c>
      <c r="X164" s="259" t="s">
        <v>44</v>
      </c>
      <c r="Y164" s="259" t="s">
        <v>45</v>
      </c>
      <c r="Z164" s="259" t="s">
        <v>65</v>
      </c>
      <c r="AA164" s="259" t="s">
        <v>66</v>
      </c>
      <c r="AB164" s="261" t="s">
        <v>67</v>
      </c>
      <c r="AC164" s="628"/>
      <c r="AD164" s="260" t="s">
        <v>2</v>
      </c>
      <c r="AE164" s="259" t="s">
        <v>3</v>
      </c>
      <c r="AF164" s="259" t="s">
        <v>4</v>
      </c>
      <c r="AG164" s="259" t="s">
        <v>5</v>
      </c>
      <c r="AH164" s="259" t="s">
        <v>6</v>
      </c>
      <c r="AI164" s="259" t="s">
        <v>7</v>
      </c>
      <c r="AJ164" s="259" t="s">
        <v>43</v>
      </c>
      <c r="AK164" s="259" t="s">
        <v>44</v>
      </c>
      <c r="AL164" s="259" t="s">
        <v>45</v>
      </c>
      <c r="AM164" s="259" t="s">
        <v>65</v>
      </c>
      <c r="AN164" s="259" t="s">
        <v>66</v>
      </c>
      <c r="AO164" s="261" t="s">
        <v>67</v>
      </c>
      <c r="AP164" s="259" t="s">
        <v>2</v>
      </c>
      <c r="AQ164" s="259" t="s">
        <v>3</v>
      </c>
      <c r="AR164" s="259" t="s">
        <v>4</v>
      </c>
      <c r="AS164" s="259" t="s">
        <v>5</v>
      </c>
      <c r="AT164" s="259" t="s">
        <v>6</v>
      </c>
      <c r="AU164" s="259" t="s">
        <v>7</v>
      </c>
      <c r="AV164" s="283" t="s">
        <v>43</v>
      </c>
      <c r="AW164" s="283" t="s">
        <v>44</v>
      </c>
      <c r="AX164" s="283" t="s">
        <v>45</v>
      </c>
      <c r="AY164" s="283" t="s">
        <v>65</v>
      </c>
      <c r="AZ164" s="283" t="s">
        <v>66</v>
      </c>
      <c r="BA164" s="283" t="s">
        <v>67</v>
      </c>
      <c r="BB164" s="299" t="s">
        <v>2</v>
      </c>
      <c r="BC164" s="283" t="s">
        <v>3</v>
      </c>
      <c r="BD164" s="283" t="s">
        <v>4</v>
      </c>
      <c r="BE164" s="292" t="s">
        <v>5</v>
      </c>
      <c r="BF164" s="292" t="s">
        <v>6</v>
      </c>
      <c r="BG164" s="292" t="s">
        <v>7</v>
      </c>
      <c r="BH164" s="292" t="s">
        <v>43</v>
      </c>
      <c r="BI164" s="292" t="s">
        <v>44</v>
      </c>
      <c r="BJ164" s="292" t="s">
        <v>45</v>
      </c>
      <c r="BK164" s="292" t="s">
        <v>65</v>
      </c>
      <c r="BL164" s="292" t="s">
        <v>66</v>
      </c>
      <c r="BM164" s="292" t="s">
        <v>67</v>
      </c>
      <c r="BN164" s="589"/>
      <c r="BO164" s="292" t="s">
        <v>2</v>
      </c>
      <c r="BP164" s="292" t="s">
        <v>3</v>
      </c>
      <c r="BQ164" s="292" t="s">
        <v>4</v>
      </c>
      <c r="BR164" s="292" t="s">
        <v>5</v>
      </c>
      <c r="BS164" s="292" t="s">
        <v>6</v>
      </c>
      <c r="BT164" s="292" t="s">
        <v>7</v>
      </c>
      <c r="BU164" s="292" t="s">
        <v>43</v>
      </c>
      <c r="BV164" s="292" t="s">
        <v>44</v>
      </c>
      <c r="BW164" s="292" t="s">
        <v>45</v>
      </c>
      <c r="BX164" s="292" t="s">
        <v>65</v>
      </c>
      <c r="BY164" s="292" t="s">
        <v>66</v>
      </c>
      <c r="BZ164" s="347" t="s">
        <v>67</v>
      </c>
      <c r="CA164" s="565" t="s">
        <v>203</v>
      </c>
      <c r="CB164" s="292" t="s">
        <v>2</v>
      </c>
      <c r="CC164" s="292" t="s">
        <v>3</v>
      </c>
      <c r="CD164" s="292" t="s">
        <v>4</v>
      </c>
      <c r="CE164" s="292" t="s">
        <v>5</v>
      </c>
      <c r="CF164" s="292" t="s">
        <v>6</v>
      </c>
      <c r="CG164" s="292" t="s">
        <v>7</v>
      </c>
      <c r="CH164" s="292" t="str">
        <f>+CH11</f>
        <v>Jul</v>
      </c>
      <c r="CI164" s="292" t="str">
        <f>+CI11</f>
        <v>Ago</v>
      </c>
      <c r="CJ164" s="292" t="str">
        <f>+CJ11</f>
        <v>Sep</v>
      </c>
      <c r="CK164" s="292" t="s">
        <v>65</v>
      </c>
      <c r="CL164" s="292" t="s">
        <v>66</v>
      </c>
      <c r="CM164" s="347" t="s">
        <v>67</v>
      </c>
      <c r="CN164" s="347" t="s">
        <v>2</v>
      </c>
      <c r="CO164" s="120"/>
      <c r="CP164" s="120"/>
      <c r="CQ164" s="120"/>
      <c r="CR164" s="150"/>
      <c r="CS164" s="233"/>
      <c r="CT164" s="233"/>
      <c r="CU164" s="233"/>
      <c r="CV164" s="233"/>
      <c r="CW164" s="233"/>
      <c r="CX164" s="233"/>
      <c r="CY164" s="233"/>
      <c r="CZ164" s="233"/>
      <c r="DA164" s="233"/>
      <c r="DB164" s="233"/>
      <c r="DC164" s="233"/>
      <c r="DD164" s="233"/>
      <c r="DE164" s="233"/>
      <c r="DF164" s="233"/>
      <c r="DG164" s="233"/>
      <c r="DH164" s="233"/>
      <c r="DI164" s="233"/>
      <c r="DJ164" s="233"/>
      <c r="DK164" s="233"/>
      <c r="DL164" s="233"/>
      <c r="DM164" s="233"/>
      <c r="DN164" s="233"/>
      <c r="DO164" s="233"/>
    </row>
    <row r="165" spans="1:119" s="44" customFormat="1" ht="20.100000000000001" customHeight="1" x14ac:dyDescent="0.25">
      <c r="A165" s="542"/>
      <c r="B165" s="28" t="s">
        <v>77</v>
      </c>
      <c r="C165" s="29"/>
      <c r="D165" s="121">
        <v>6.97</v>
      </c>
      <c r="E165" s="122">
        <v>6.97</v>
      </c>
      <c r="F165" s="122">
        <v>6.97</v>
      </c>
      <c r="G165" s="122">
        <v>6.97</v>
      </c>
      <c r="H165" s="122">
        <v>6.97</v>
      </c>
      <c r="I165" s="122">
        <v>6.97</v>
      </c>
      <c r="J165" s="122">
        <v>6.97</v>
      </c>
      <c r="K165" s="122">
        <v>6.97</v>
      </c>
      <c r="L165" s="122">
        <v>6.97</v>
      </c>
      <c r="M165" s="122">
        <v>6.97</v>
      </c>
      <c r="N165" s="122">
        <v>6.97</v>
      </c>
      <c r="O165" s="123">
        <v>6.97</v>
      </c>
      <c r="P165" s="406"/>
      <c r="Q165" s="407">
        <v>6.97</v>
      </c>
      <c r="R165" s="84">
        <v>6.97</v>
      </c>
      <c r="S165" s="84">
        <v>6.97</v>
      </c>
      <c r="T165" s="84">
        <v>6.97</v>
      </c>
      <c r="U165" s="84">
        <v>6.97</v>
      </c>
      <c r="V165" s="84">
        <v>6.97</v>
      </c>
      <c r="W165" s="84">
        <v>6.97</v>
      </c>
      <c r="X165" s="84">
        <v>6.97</v>
      </c>
      <c r="Y165" s="84">
        <v>6.97</v>
      </c>
      <c r="Z165" s="84">
        <v>6.97</v>
      </c>
      <c r="AA165" s="84">
        <v>6.97</v>
      </c>
      <c r="AB165" s="427">
        <v>6.94</v>
      </c>
      <c r="AC165" s="408"/>
      <c r="AD165" s="230">
        <v>6.94</v>
      </c>
      <c r="AE165" s="229">
        <v>6.9261538461538397</v>
      </c>
      <c r="AF165" s="229">
        <v>6.9083870967741969</v>
      </c>
      <c r="AG165" s="229">
        <v>6.8933333333333282</v>
      </c>
      <c r="AH165" s="229">
        <v>6.89</v>
      </c>
      <c r="AI165" s="229">
        <v>6.8816666666666642</v>
      </c>
      <c r="AJ165" s="229">
        <v>6.8761290322580653</v>
      </c>
      <c r="AK165" s="239">
        <v>6.8700000000000028</v>
      </c>
      <c r="AL165" s="239">
        <v>6.8700000000000028</v>
      </c>
      <c r="AM165" s="239">
        <v>6.8700000000000028</v>
      </c>
      <c r="AN165" s="239">
        <v>6.8606666666666722</v>
      </c>
      <c r="AO165" s="232">
        <v>6.86</v>
      </c>
      <c r="AP165" s="239">
        <v>6.86</v>
      </c>
      <c r="AQ165" s="239">
        <v>6.86</v>
      </c>
      <c r="AR165" s="239">
        <v>6.86</v>
      </c>
      <c r="AS165" s="239">
        <v>6.86</v>
      </c>
      <c r="AT165" s="239">
        <v>6.86</v>
      </c>
      <c r="AU165" s="239">
        <v>6.86</v>
      </c>
      <c r="AV165" s="239">
        <v>6.86</v>
      </c>
      <c r="AW165" s="239">
        <v>6.86</v>
      </c>
      <c r="AX165" s="239">
        <v>6.86</v>
      </c>
      <c r="AY165" s="239">
        <v>6.86</v>
      </c>
      <c r="AZ165" s="239">
        <v>6.86</v>
      </c>
      <c r="BA165" s="239">
        <v>6.86</v>
      </c>
      <c r="BB165" s="300">
        <v>6.86</v>
      </c>
      <c r="BC165" s="289">
        <v>6.86</v>
      </c>
      <c r="BD165" s="289">
        <v>6.86</v>
      </c>
      <c r="BE165" s="291">
        <v>6.86</v>
      </c>
      <c r="BF165" s="289">
        <v>6.86</v>
      </c>
      <c r="BG165" s="289">
        <v>6.86</v>
      </c>
      <c r="BH165" s="291">
        <v>6.86</v>
      </c>
      <c r="BI165" s="291">
        <v>6.86</v>
      </c>
      <c r="BJ165" s="289">
        <v>6.86</v>
      </c>
      <c r="BK165" s="289">
        <v>6.86</v>
      </c>
      <c r="BL165" s="289">
        <v>6.86</v>
      </c>
      <c r="BM165" s="289">
        <v>6.86</v>
      </c>
      <c r="BN165" s="440"/>
      <c r="BO165" s="289">
        <v>6.86</v>
      </c>
      <c r="BP165" s="289">
        <v>6.86</v>
      </c>
      <c r="BQ165" s="289">
        <v>6.86</v>
      </c>
      <c r="BR165" s="289">
        <v>6.86</v>
      </c>
      <c r="BS165" s="289">
        <v>6.86</v>
      </c>
      <c r="BT165" s="289">
        <v>6.86</v>
      </c>
      <c r="BU165" s="289">
        <v>6.86</v>
      </c>
      <c r="BV165" s="289">
        <v>6.86</v>
      </c>
      <c r="BW165" s="239"/>
      <c r="BX165" s="239"/>
      <c r="BY165" s="239"/>
      <c r="BZ165" s="232"/>
      <c r="CA165" s="566"/>
      <c r="CB165" s="239"/>
      <c r="CC165" s="239"/>
      <c r="CD165" s="239"/>
      <c r="CE165" s="239"/>
      <c r="CF165" s="239"/>
      <c r="CG165" s="239"/>
      <c r="CH165" s="239"/>
      <c r="CI165" s="239"/>
      <c r="CJ165" s="239"/>
      <c r="CK165" s="239"/>
      <c r="CL165" s="239"/>
      <c r="CM165" s="232"/>
      <c r="CN165" s="232"/>
      <c r="CO165" s="231"/>
      <c r="CP165" s="231"/>
      <c r="CQ165" s="231"/>
      <c r="CR165" s="225"/>
      <c r="CS165" s="233"/>
      <c r="CT165" s="233"/>
      <c r="CU165" s="233"/>
      <c r="CV165" s="233"/>
      <c r="CW165" s="233"/>
      <c r="CX165" s="233"/>
      <c r="CY165" s="233"/>
      <c r="CZ165" s="233"/>
      <c r="DA165" s="233"/>
      <c r="DB165" s="233"/>
      <c r="DC165" s="233"/>
      <c r="DD165" s="233"/>
      <c r="DE165" s="233"/>
      <c r="DF165" s="233"/>
      <c r="DG165" s="233"/>
      <c r="DH165" s="233"/>
      <c r="DI165" s="233"/>
      <c r="DJ165" s="233"/>
      <c r="DK165" s="233"/>
      <c r="DL165" s="233"/>
      <c r="DM165" s="233"/>
      <c r="DN165" s="233"/>
      <c r="DO165" s="233"/>
    </row>
    <row r="166" spans="1:119" s="38" customFormat="1" ht="20.100000000000001" customHeight="1" thickBot="1" x14ac:dyDescent="0.3">
      <c r="A166" s="542"/>
      <c r="B166" s="598" t="s">
        <v>49</v>
      </c>
      <c r="C166" s="629"/>
      <c r="D166" s="301">
        <f t="shared" ref="D166:AI166" si="70">(D15+D87)/(D90+D159)</f>
        <v>2.8771320756755019</v>
      </c>
      <c r="E166" s="284">
        <f t="shared" si="70"/>
        <v>3.2619779206503399</v>
      </c>
      <c r="F166" s="284">
        <f t="shared" si="70"/>
        <v>2.6055552329083356</v>
      </c>
      <c r="G166" s="284">
        <f t="shared" si="70"/>
        <v>3.0203134248344092</v>
      </c>
      <c r="H166" s="284">
        <f t="shared" si="70"/>
        <v>3.2361768988692332</v>
      </c>
      <c r="I166" s="284">
        <f t="shared" si="70"/>
        <v>2.7059623852082648</v>
      </c>
      <c r="J166" s="284">
        <f t="shared" si="70"/>
        <v>2.8429645273499062</v>
      </c>
      <c r="K166" s="284">
        <f t="shared" si="70"/>
        <v>2.5970903396263667</v>
      </c>
      <c r="L166" s="284">
        <f t="shared" si="70"/>
        <v>2.8474711089583362</v>
      </c>
      <c r="M166" s="284">
        <f t="shared" si="70"/>
        <v>3.1349361113672076</v>
      </c>
      <c r="N166" s="284">
        <f t="shared" si="70"/>
        <v>3.2449068939679084</v>
      </c>
      <c r="O166" s="370">
        <f t="shared" si="70"/>
        <v>3.410590328381224</v>
      </c>
      <c r="P166" s="284">
        <f t="shared" si="70"/>
        <v>2.9845631039184206</v>
      </c>
      <c r="Q166" s="301">
        <f t="shared" si="70"/>
        <v>3.3242941711240857</v>
      </c>
      <c r="R166" s="284">
        <f t="shared" si="70"/>
        <v>3.3040696986178966</v>
      </c>
      <c r="S166" s="284">
        <f t="shared" si="70"/>
        <v>3.0140106010878305</v>
      </c>
      <c r="T166" s="284">
        <f t="shared" si="70"/>
        <v>3.9160067045651852</v>
      </c>
      <c r="U166" s="284">
        <f t="shared" si="70"/>
        <v>3.0185109033090889</v>
      </c>
      <c r="V166" s="284">
        <f t="shared" si="70"/>
        <v>3.3570654377438736</v>
      </c>
      <c r="W166" s="284">
        <f t="shared" si="70"/>
        <v>3.4587657177957354</v>
      </c>
      <c r="X166" s="284">
        <f t="shared" si="70"/>
        <v>3.3339669988731311</v>
      </c>
      <c r="Y166" s="284">
        <f t="shared" si="70"/>
        <v>3.1308483978774944</v>
      </c>
      <c r="Z166" s="284">
        <f t="shared" si="70"/>
        <v>3.3197161035351215</v>
      </c>
      <c r="AA166" s="284">
        <f t="shared" si="70"/>
        <v>3.2477344912646782</v>
      </c>
      <c r="AB166" s="370">
        <f t="shared" si="70"/>
        <v>3.437807394572129</v>
      </c>
      <c r="AC166" s="284">
        <f t="shared" si="70"/>
        <v>3.3206363259677221</v>
      </c>
      <c r="AD166" s="301">
        <f t="shared" si="70"/>
        <v>3.3716527635788132</v>
      </c>
      <c r="AE166" s="284">
        <f t="shared" si="70"/>
        <v>3.5887324231285347</v>
      </c>
      <c r="AF166" s="284">
        <f t="shared" si="70"/>
        <v>3.5458999243165619</v>
      </c>
      <c r="AG166" s="284">
        <f t="shared" si="70"/>
        <v>5.183712625234608</v>
      </c>
      <c r="AH166" s="284">
        <f t="shared" si="70"/>
        <v>5.2278311196563001</v>
      </c>
      <c r="AI166" s="284">
        <f t="shared" si="70"/>
        <v>4.2610806974248705</v>
      </c>
      <c r="AJ166" s="284">
        <f t="shared" ref="AJ166:BO166" si="71">(AJ15+AJ87)/(AJ90+AJ159)</f>
        <v>6.3939281289793328</v>
      </c>
      <c r="AK166" s="284">
        <f t="shared" si="71"/>
        <v>4.8842788985942445</v>
      </c>
      <c r="AL166" s="284">
        <f t="shared" si="71"/>
        <v>5.6022080719451663</v>
      </c>
      <c r="AM166" s="284">
        <f t="shared" si="71"/>
        <v>5.2862851096965136</v>
      </c>
      <c r="AN166" s="284">
        <f t="shared" si="71"/>
        <v>5.7597443806116475</v>
      </c>
      <c r="AO166" s="370">
        <f t="shared" si="71"/>
        <v>6.0996066291126647</v>
      </c>
      <c r="AP166" s="284">
        <f t="shared" si="71"/>
        <v>6.1016703646310191</v>
      </c>
      <c r="AQ166" s="284">
        <f t="shared" si="71"/>
        <v>5.5662457792463771</v>
      </c>
      <c r="AR166" s="284">
        <f t="shared" si="71"/>
        <v>5.8985326654670729</v>
      </c>
      <c r="AS166" s="284">
        <f t="shared" si="71"/>
        <v>6.1087318158903248</v>
      </c>
      <c r="AT166" s="284">
        <f t="shared" si="71"/>
        <v>6.2709889800380045</v>
      </c>
      <c r="AU166" s="284">
        <f t="shared" si="71"/>
        <v>5.9211608189356824</v>
      </c>
      <c r="AV166" s="284">
        <f t="shared" si="71"/>
        <v>6.6636516549999998</v>
      </c>
      <c r="AW166" s="284">
        <f t="shared" si="71"/>
        <v>5.8894146436707882</v>
      </c>
      <c r="AX166" s="284">
        <f t="shared" si="71"/>
        <v>5.7517959673599846</v>
      </c>
      <c r="AY166" s="284">
        <f t="shared" si="71"/>
        <v>6.4019578020398962</v>
      </c>
      <c r="AZ166" s="284">
        <f t="shared" si="71"/>
        <v>5.7066982578305439</v>
      </c>
      <c r="BA166" s="284">
        <f t="shared" si="71"/>
        <v>5.9175895330748745</v>
      </c>
      <c r="BB166" s="301">
        <f t="shared" si="71"/>
        <v>6.5527787376268822</v>
      </c>
      <c r="BC166" s="284">
        <f t="shared" si="71"/>
        <v>5.3295972973355772</v>
      </c>
      <c r="BD166" s="284">
        <f t="shared" si="71"/>
        <v>5.4711684350543175</v>
      </c>
      <c r="BE166" s="284">
        <f t="shared" si="71"/>
        <v>6.5508573728085233</v>
      </c>
      <c r="BF166" s="284">
        <f t="shared" si="71"/>
        <v>6.0812392814858036</v>
      </c>
      <c r="BG166" s="284">
        <f t="shared" si="71"/>
        <v>5.8697022998744757</v>
      </c>
      <c r="BH166" s="284">
        <f t="shared" si="71"/>
        <v>6.1265531744913897</v>
      </c>
      <c r="BI166" s="284">
        <f t="shared" si="71"/>
        <v>5.6825977969680848</v>
      </c>
      <c r="BJ166" s="284">
        <f t="shared" si="71"/>
        <v>5.124374843273273</v>
      </c>
      <c r="BK166" s="284">
        <f t="shared" si="71"/>
        <v>5.4132280646174626</v>
      </c>
      <c r="BL166" s="284">
        <f t="shared" si="71"/>
        <v>5.6325600533304669</v>
      </c>
      <c r="BM166" s="284">
        <f t="shared" si="71"/>
        <v>6.03423246304245</v>
      </c>
      <c r="BN166" s="441">
        <f t="shared" si="71"/>
        <v>5.8256525335468705</v>
      </c>
      <c r="BO166" s="284">
        <f t="shared" si="71"/>
        <v>6.5598100891647171</v>
      </c>
      <c r="BP166" s="284">
        <f t="shared" ref="BP166:CI166" si="72">(BP15+BP87)/(BP90+BP159)</f>
        <v>5.238418320000001</v>
      </c>
      <c r="BQ166" s="284">
        <f t="shared" si="72"/>
        <v>5.7592924000109669</v>
      </c>
      <c r="BR166" s="284">
        <f t="shared" si="72"/>
        <v>6.357940745292165</v>
      </c>
      <c r="BS166" s="284">
        <f t="shared" si="72"/>
        <v>5.8974869851722742</v>
      </c>
      <c r="BT166" s="284">
        <f t="shared" si="72"/>
        <v>5.6787929430375144</v>
      </c>
      <c r="BU166" s="284">
        <f t="shared" si="72"/>
        <v>7.0235410535324432</v>
      </c>
      <c r="BV166" s="284">
        <f t="shared" si="72"/>
        <v>5.5262752069285703</v>
      </c>
      <c r="BW166" s="284">
        <f t="shared" si="72"/>
        <v>5.5426914227016368</v>
      </c>
      <c r="BX166" s="284">
        <f t="shared" si="72"/>
        <v>5.9076141242679867</v>
      </c>
      <c r="BY166" s="284">
        <f t="shared" si="72"/>
        <v>5.7180883593193501</v>
      </c>
      <c r="BZ166" s="370">
        <f t="shared" si="72"/>
        <v>6.1290600208753698</v>
      </c>
      <c r="CA166" s="370">
        <f t="shared" si="72"/>
        <v>5.9604960258648747</v>
      </c>
      <c r="CB166" s="284">
        <f t="shared" si="72"/>
        <v>5.8750630608195511</v>
      </c>
      <c r="CC166" s="284">
        <f t="shared" si="72"/>
        <v>5.711236947601912</v>
      </c>
      <c r="CD166" s="284">
        <f t="shared" si="72"/>
        <v>5.3392793938553815</v>
      </c>
      <c r="CE166" s="284">
        <f t="shared" si="72"/>
        <v>6.5159991450437698</v>
      </c>
      <c r="CF166" s="284">
        <f t="shared" si="72"/>
        <v>5.8634625123164419</v>
      </c>
      <c r="CG166" s="284">
        <f t="shared" si="72"/>
        <v>5.619055409529679</v>
      </c>
      <c r="CH166" s="284">
        <f t="shared" si="72"/>
        <v>6.3979371536449889</v>
      </c>
      <c r="CI166" s="284">
        <f t="shared" si="72"/>
        <v>4.9620930658609597</v>
      </c>
      <c r="CJ166" s="284">
        <f t="shared" ref="CJ166:CK166" si="73">(CJ15+CJ87)/(CJ90+CJ159)</f>
        <v>4.6839682359426797</v>
      </c>
      <c r="CK166" s="284">
        <f t="shared" si="73"/>
        <v>5.1417120950607185</v>
      </c>
      <c r="CL166" s="284">
        <f t="shared" ref="CL166:CM166" si="74">(CL15+CL87)/(CL90+CL159)</f>
        <v>4.9516278397836739</v>
      </c>
      <c r="CM166" s="370">
        <f t="shared" si="74"/>
        <v>5.4645545860729197</v>
      </c>
      <c r="CN166" s="370">
        <f t="shared" ref="CN166" si="75">(CN15+CN87)/(CN90+CN159)</f>
        <v>5.3836053848373915</v>
      </c>
      <c r="CO166" s="2"/>
      <c r="CP166" s="2"/>
      <c r="CQ166" s="2"/>
      <c r="CR166" s="226"/>
      <c r="CS166" s="233"/>
      <c r="CT166" s="233"/>
      <c r="CU166" s="233"/>
      <c r="CV166" s="233"/>
      <c r="CW166" s="233"/>
      <c r="CX166" s="233"/>
      <c r="CY166" s="233"/>
      <c r="CZ166" s="233"/>
      <c r="DA166" s="233"/>
      <c r="DB166" s="233"/>
      <c r="DC166" s="233"/>
      <c r="DD166" s="233"/>
      <c r="DE166" s="233"/>
      <c r="DF166" s="233"/>
      <c r="DG166" s="233"/>
      <c r="DH166" s="233"/>
      <c r="DI166" s="233"/>
      <c r="DJ166" s="233"/>
      <c r="DK166" s="233"/>
      <c r="DL166" s="233"/>
      <c r="DM166" s="233"/>
      <c r="DN166" s="233"/>
      <c r="DO166" s="233"/>
    </row>
    <row r="167" spans="1:119" s="38" customFormat="1" ht="20.100000000000001" customHeight="1" x14ac:dyDescent="0.25">
      <c r="A167" s="542"/>
      <c r="B167" s="28" t="s">
        <v>78</v>
      </c>
      <c r="C167" s="29"/>
      <c r="D167" s="90">
        <v>1.4823500000000001</v>
      </c>
      <c r="E167" s="91">
        <v>1.4956400000000001</v>
      </c>
      <c r="F167" s="91">
        <v>1.5070300000000001</v>
      </c>
      <c r="G167" s="91">
        <v>1.51573</v>
      </c>
      <c r="H167" s="91">
        <v>1.5223199999999999</v>
      </c>
      <c r="I167" s="91">
        <v>1.5275399999999999</v>
      </c>
      <c r="J167" s="91">
        <v>1.5307299999999999</v>
      </c>
      <c r="K167" s="91">
        <v>1.5328900000000001</v>
      </c>
      <c r="L167" s="91">
        <v>1.5346900000000001</v>
      </c>
      <c r="M167" s="91">
        <v>1.53589</v>
      </c>
      <c r="N167" s="91">
        <v>1.5368200000000001</v>
      </c>
      <c r="O167" s="411">
        <v>1.5375399999999999</v>
      </c>
      <c r="P167" s="405"/>
      <c r="Q167" s="92">
        <v>1.53793</v>
      </c>
      <c r="R167" s="93">
        <v>1.5380499999999999</v>
      </c>
      <c r="S167" s="93">
        <v>1.53826</v>
      </c>
      <c r="T167" s="93">
        <v>1.5389600000000001</v>
      </c>
      <c r="U167" s="93">
        <v>1.5403100000000001</v>
      </c>
      <c r="V167" s="93">
        <v>1.5420100000000001</v>
      </c>
      <c r="W167" s="93">
        <v>1.5436099999999999</v>
      </c>
      <c r="X167" s="93">
        <v>1.5460499999999999</v>
      </c>
      <c r="Y167" s="93">
        <v>1.5492600000000001</v>
      </c>
      <c r="Z167" s="93">
        <v>1.5527200000000001</v>
      </c>
      <c r="AA167" s="93">
        <v>1.5579799999999999</v>
      </c>
      <c r="AB167" s="164">
        <v>1.5645100000000001</v>
      </c>
      <c r="AC167" s="405"/>
      <c r="AD167" s="201">
        <v>1.5729</v>
      </c>
      <c r="AE167" s="202">
        <v>1.5829800000000001</v>
      </c>
      <c r="AF167" s="202">
        <v>1.5949899999999999</v>
      </c>
      <c r="AG167" s="202">
        <v>1.60812</v>
      </c>
      <c r="AH167" s="202">
        <v>1.6227499999999999</v>
      </c>
      <c r="AI167" s="202">
        <v>1.6371</v>
      </c>
      <c r="AJ167" s="202">
        <v>1.65073</v>
      </c>
      <c r="AK167" s="202">
        <v>1.66629</v>
      </c>
      <c r="AL167" s="202">
        <v>1.6803900000000001</v>
      </c>
      <c r="AM167" s="202">
        <v>1.6939200000000001</v>
      </c>
      <c r="AN167" s="202">
        <v>1.70662</v>
      </c>
      <c r="AO167" s="203">
        <v>1.7180200000000001</v>
      </c>
      <c r="AP167" s="202">
        <v>1.7285999999999999</v>
      </c>
      <c r="AQ167" s="202">
        <v>1.73722</v>
      </c>
      <c r="AR167" s="202">
        <v>1.7441199999999999</v>
      </c>
      <c r="AS167" s="202">
        <v>1.7503299999999999</v>
      </c>
      <c r="AT167" s="202">
        <v>1.7562199999999999</v>
      </c>
      <c r="AU167" s="202">
        <v>1.7622100000000001</v>
      </c>
      <c r="AV167" s="326">
        <v>1.7689299999999999</v>
      </c>
      <c r="AW167" s="326">
        <v>1.7752600000000001</v>
      </c>
      <c r="AX167" s="326">
        <v>1.7811399999999999</v>
      </c>
      <c r="AY167" s="326">
        <v>1.7879700000000001</v>
      </c>
      <c r="AZ167" s="326">
        <v>1.79437</v>
      </c>
      <c r="BA167" s="326">
        <v>1.80078</v>
      </c>
      <c r="BB167" s="302">
        <v>1.8075000000000001</v>
      </c>
      <c r="BC167" s="290">
        <v>1.8145800000000001</v>
      </c>
      <c r="BD167" s="290">
        <v>1.8211999999999999</v>
      </c>
      <c r="BE167" s="290">
        <v>1.82942</v>
      </c>
      <c r="BF167" s="290">
        <v>1.8368599999999999</v>
      </c>
      <c r="BG167" s="290">
        <v>1.84368</v>
      </c>
      <c r="BH167" s="298">
        <v>1.8512900000000001</v>
      </c>
      <c r="BI167" s="298">
        <v>1.85859</v>
      </c>
      <c r="BJ167" s="298">
        <v>1.86754</v>
      </c>
      <c r="BK167" s="298">
        <v>1.8778900000000001</v>
      </c>
      <c r="BL167" s="298">
        <v>1.8887100000000001</v>
      </c>
      <c r="BM167" s="298">
        <v>1.8999299999999999</v>
      </c>
      <c r="BN167" s="442"/>
      <c r="BO167" s="290">
        <v>1.91005</v>
      </c>
      <c r="BP167" s="290">
        <v>1.91974</v>
      </c>
      <c r="BQ167" s="290">
        <v>1.9292499999999999</v>
      </c>
      <c r="BR167" s="290">
        <v>1.93885</v>
      </c>
      <c r="BS167" s="290">
        <v>1.94835</v>
      </c>
      <c r="BT167" s="290">
        <v>1.9587699999999999</v>
      </c>
      <c r="BU167" s="290">
        <v>1.96984</v>
      </c>
      <c r="BV167" s="290">
        <v>1.98082</v>
      </c>
      <c r="BW167" s="385"/>
      <c r="BX167" s="385"/>
      <c r="BY167" s="385"/>
      <c r="BZ167" s="371"/>
      <c r="CA167" s="567"/>
      <c r="CB167" s="385"/>
      <c r="CC167" s="385"/>
      <c r="CD167" s="385"/>
      <c r="CE167" s="385"/>
      <c r="CF167" s="385"/>
      <c r="CG167" s="385"/>
      <c r="CH167" s="385"/>
      <c r="CI167" s="385"/>
      <c r="CJ167" s="385"/>
      <c r="CK167" s="385"/>
      <c r="CL167" s="385"/>
      <c r="CM167" s="371"/>
      <c r="CN167" s="371"/>
      <c r="CO167" s="2"/>
      <c r="CP167" s="2"/>
      <c r="CQ167" s="2"/>
      <c r="CR167" s="226"/>
      <c r="CS167" s="233"/>
      <c r="CT167" s="233"/>
      <c r="CU167" s="233"/>
      <c r="CV167" s="233"/>
      <c r="CW167" s="233"/>
      <c r="CX167" s="233"/>
      <c r="CY167" s="233"/>
      <c r="CZ167" s="233"/>
      <c r="DA167" s="233"/>
      <c r="DB167" s="233"/>
      <c r="DC167" s="233"/>
      <c r="DD167" s="233"/>
      <c r="DE167" s="233"/>
      <c r="DF167" s="233"/>
      <c r="DG167" s="233"/>
      <c r="DH167" s="233"/>
      <c r="DI167" s="233"/>
      <c r="DJ167" s="233"/>
      <c r="DK167" s="233"/>
      <c r="DL167" s="233"/>
      <c r="DM167" s="233"/>
      <c r="DN167" s="233"/>
      <c r="DO167" s="233"/>
    </row>
    <row r="168" spans="1:119" ht="20.100000000000001" customHeight="1" thickBot="1" x14ac:dyDescent="0.25">
      <c r="A168" s="542"/>
      <c r="B168" s="636" t="s">
        <v>49</v>
      </c>
      <c r="C168" s="637"/>
      <c r="D168" s="301">
        <f t="shared" ref="D168:AI168" si="76">(D52+D84)/(D126+D157)</f>
        <v>3.6697690379930368</v>
      </c>
      <c r="E168" s="284">
        <f t="shared" si="76"/>
        <v>3.6166605939080245</v>
      </c>
      <c r="F168" s="284">
        <f t="shared" si="76"/>
        <v>3.6798722818261926</v>
      </c>
      <c r="G168" s="284">
        <f t="shared" si="76"/>
        <v>3.3294272321257092</v>
      </c>
      <c r="H168" s="284">
        <f t="shared" si="76"/>
        <v>3.1770080690580373</v>
      </c>
      <c r="I168" s="284">
        <f t="shared" si="76"/>
        <v>3.231216699529293</v>
      </c>
      <c r="J168" s="284">
        <f t="shared" si="76"/>
        <v>2.9651370742269574</v>
      </c>
      <c r="K168" s="284">
        <f t="shared" si="76"/>
        <v>3.7107307857442136</v>
      </c>
      <c r="L168" s="284">
        <f t="shared" si="76"/>
        <v>3.5442532762002279</v>
      </c>
      <c r="M168" s="284">
        <f t="shared" si="76"/>
        <v>3.9552659474908731</v>
      </c>
      <c r="N168" s="284">
        <f t="shared" si="76"/>
        <v>4.0678412247373599</v>
      </c>
      <c r="O168" s="370">
        <f t="shared" si="76"/>
        <v>3.5827437671103999</v>
      </c>
      <c r="P168" s="284">
        <f t="shared" si="76"/>
        <v>3.5341210523884969</v>
      </c>
      <c r="Q168" s="301">
        <f t="shared" si="76"/>
        <v>3.5356118696181658</v>
      </c>
      <c r="R168" s="284">
        <f t="shared" si="76"/>
        <v>3.5095221846057454</v>
      </c>
      <c r="S168" s="284">
        <f t="shared" si="76"/>
        <v>3.1972777289160494</v>
      </c>
      <c r="T168" s="284">
        <f t="shared" si="76"/>
        <v>3.9644141490813185</v>
      </c>
      <c r="U168" s="284">
        <f t="shared" si="76"/>
        <v>4.0877411449207042</v>
      </c>
      <c r="V168" s="284">
        <f t="shared" si="76"/>
        <v>3.6738303281989437</v>
      </c>
      <c r="W168" s="284">
        <f t="shared" si="76"/>
        <v>3.7988204003715031</v>
      </c>
      <c r="X168" s="284">
        <f t="shared" si="76"/>
        <v>3.4953556921879469</v>
      </c>
      <c r="Y168" s="284">
        <f t="shared" si="76"/>
        <v>3.4456966463731065</v>
      </c>
      <c r="Z168" s="284">
        <f t="shared" si="76"/>
        <v>4.0479747276689473</v>
      </c>
      <c r="AA168" s="284">
        <f t="shared" si="76"/>
        <v>3.9312371871574854</v>
      </c>
      <c r="AB168" s="370">
        <f t="shared" si="76"/>
        <v>5.4989634606227744</v>
      </c>
      <c r="AC168" s="284">
        <f t="shared" si="76"/>
        <v>3.8807435337471179</v>
      </c>
      <c r="AD168" s="301">
        <f t="shared" si="76"/>
        <v>3.3191708278487928</v>
      </c>
      <c r="AE168" s="284">
        <f t="shared" si="76"/>
        <v>3.2370734461172974</v>
      </c>
      <c r="AF168" s="284">
        <f t="shared" si="76"/>
        <v>3.5596741390483015</v>
      </c>
      <c r="AG168" s="284">
        <f t="shared" si="76"/>
        <v>4.2136218446432858</v>
      </c>
      <c r="AH168" s="284">
        <f t="shared" si="76"/>
        <v>5.0225431922672685</v>
      </c>
      <c r="AI168" s="284">
        <f t="shared" si="76"/>
        <v>4.1533614133866452</v>
      </c>
      <c r="AJ168" s="284">
        <f t="shared" ref="AJ168:BO168" si="77">(AJ52+AJ84)/(AJ126+AJ157)</f>
        <v>4.8306668975699765</v>
      </c>
      <c r="AK168" s="284">
        <f t="shared" si="77"/>
        <v>3.6476297960663162</v>
      </c>
      <c r="AL168" s="284">
        <f t="shared" si="77"/>
        <v>3.9951472333533156</v>
      </c>
      <c r="AM168" s="284">
        <f t="shared" si="77"/>
        <v>3.9475269145697256</v>
      </c>
      <c r="AN168" s="284">
        <f t="shared" si="77"/>
        <v>3.451084224800498</v>
      </c>
      <c r="AO168" s="370">
        <f t="shared" si="77"/>
        <v>4.4167225397038781</v>
      </c>
      <c r="AP168" s="284">
        <f t="shared" si="77"/>
        <v>3.5470601486118278</v>
      </c>
      <c r="AQ168" s="284">
        <f t="shared" si="77"/>
        <v>3.726669526349518</v>
      </c>
      <c r="AR168" s="284">
        <f t="shared" si="77"/>
        <v>3.4921633993756722</v>
      </c>
      <c r="AS168" s="284">
        <f t="shared" si="77"/>
        <v>3.4335865378416832</v>
      </c>
      <c r="AT168" s="284">
        <f t="shared" si="77"/>
        <v>4.8215086135526493</v>
      </c>
      <c r="AU168" s="284">
        <f t="shared" si="77"/>
        <v>4.3250801641187824</v>
      </c>
      <c r="AV168" s="284">
        <f t="shared" si="77"/>
        <v>3.5626922832503092</v>
      </c>
      <c r="AW168" s="284">
        <f t="shared" si="77"/>
        <v>3.818416779907178</v>
      </c>
      <c r="AX168" s="284">
        <f t="shared" si="77"/>
        <v>2.7154368168424772</v>
      </c>
      <c r="AY168" s="284">
        <f t="shared" si="77"/>
        <v>4.7902340584734402</v>
      </c>
      <c r="AZ168" s="284">
        <f t="shared" si="77"/>
        <v>3.9868494616410923</v>
      </c>
      <c r="BA168" s="284">
        <f t="shared" si="77"/>
        <v>4.1430125889548783</v>
      </c>
      <c r="BB168" s="301">
        <f t="shared" si="77"/>
        <v>4.5407169019762108</v>
      </c>
      <c r="BC168" s="284">
        <f t="shared" si="77"/>
        <v>4.8866605412763615</v>
      </c>
      <c r="BD168" s="284">
        <f t="shared" si="77"/>
        <v>4.9408474003494121</v>
      </c>
      <c r="BE168" s="284">
        <f t="shared" si="77"/>
        <v>4.6347431043745351</v>
      </c>
      <c r="BF168" s="284">
        <f t="shared" si="77"/>
        <v>5.0581990917209376</v>
      </c>
      <c r="BG168" s="284">
        <f t="shared" si="77"/>
        <v>6.969022825840959</v>
      </c>
      <c r="BH168" s="284">
        <f t="shared" si="77"/>
        <v>4.9607264204602188</v>
      </c>
      <c r="BI168" s="284">
        <f t="shared" si="77"/>
        <v>6.1502419779562461</v>
      </c>
      <c r="BJ168" s="284">
        <f t="shared" si="77"/>
        <v>5.5605890027673253</v>
      </c>
      <c r="BK168" s="284">
        <f t="shared" si="77"/>
        <v>4.9386989227760756</v>
      </c>
      <c r="BL168" s="284">
        <f t="shared" si="77"/>
        <v>4.807737406424323</v>
      </c>
      <c r="BM168" s="284">
        <f t="shared" si="77"/>
        <v>5.3181244352579835</v>
      </c>
      <c r="BN168" s="441">
        <f t="shared" si="77"/>
        <v>5.2268717542744181</v>
      </c>
      <c r="BO168" s="284">
        <f t="shared" si="77"/>
        <v>5.2639951508916027</v>
      </c>
      <c r="BP168" s="284">
        <f t="shared" ref="BP168:CI168" si="78">(BP52+BP84)/(BP126+BP157)</f>
        <v>5.3811340618490506</v>
      </c>
      <c r="BQ168" s="284">
        <f t="shared" si="78"/>
        <v>5.7017889587932071</v>
      </c>
      <c r="BR168" s="284">
        <f t="shared" si="78"/>
        <v>5.8621928826847594</v>
      </c>
      <c r="BS168" s="284">
        <f t="shared" si="78"/>
        <v>6.5881847198645289</v>
      </c>
      <c r="BT168" s="284">
        <f t="shared" si="78"/>
        <v>5.709072022241747</v>
      </c>
      <c r="BU168" s="284">
        <f t="shared" si="78"/>
        <v>4.8722894306944546</v>
      </c>
      <c r="BV168" s="284">
        <f t="shared" si="78"/>
        <v>5.1745249477901893</v>
      </c>
      <c r="BW168" s="284">
        <f t="shared" si="78"/>
        <v>4.1340081031840956</v>
      </c>
      <c r="BX168" s="284">
        <f t="shared" si="78"/>
        <v>4.1379122021713455</v>
      </c>
      <c r="BY168" s="284">
        <f t="shared" si="78"/>
        <v>3.4520112615465339</v>
      </c>
      <c r="BZ168" s="370">
        <f t="shared" si="78"/>
        <v>3.2948596383764048</v>
      </c>
      <c r="CA168" s="370">
        <f t="shared" si="78"/>
        <v>4.9100866877622087</v>
      </c>
      <c r="CB168" s="284">
        <f t="shared" si="78"/>
        <v>3.2002491027023559</v>
      </c>
      <c r="CC168" s="284">
        <f t="shared" si="78"/>
        <v>2.9330751274078595</v>
      </c>
      <c r="CD168" s="284">
        <f t="shared" si="78"/>
        <v>2.6066823142648312</v>
      </c>
      <c r="CE168" s="284">
        <f t="shared" si="78"/>
        <v>3.1378679061940522</v>
      </c>
      <c r="CF168" s="284">
        <f t="shared" si="78"/>
        <v>2.6684271903330568</v>
      </c>
      <c r="CG168" s="284">
        <f t="shared" ref="CG168:CH168" si="79">(CG52+CG84)/(CG126+CG157)</f>
        <v>2.7114395617074041</v>
      </c>
      <c r="CH168" s="284">
        <f t="shared" si="79"/>
        <v>1.8526733219659794</v>
      </c>
      <c r="CI168" s="284">
        <f t="shared" si="78"/>
        <v>2.0912066571906731</v>
      </c>
      <c r="CJ168" s="284">
        <f t="shared" ref="CJ168:CK168" si="80">(CJ52+CJ84)/(CJ126+CJ157)</f>
        <v>1.9187148483183765</v>
      </c>
      <c r="CK168" s="284">
        <f t="shared" si="80"/>
        <v>2.3943280318750331</v>
      </c>
      <c r="CL168" s="284">
        <f t="shared" ref="CL168:CM168" si="81">(CL52+CL84)/(CL126+CL157)</f>
        <v>1.8236352029033653</v>
      </c>
      <c r="CM168" s="370">
        <f t="shared" si="81"/>
        <v>3.75307171198381</v>
      </c>
      <c r="CN168" s="370">
        <f t="shared" ref="CN168" si="82">(CN52+CN84)/(CN126+CN157)</f>
        <v>2.3983747727107261</v>
      </c>
      <c r="CO168" s="152"/>
      <c r="CP168" s="152"/>
      <c r="CQ168" s="152"/>
      <c r="CR168" s="227"/>
      <c r="CX168" s="233"/>
      <c r="CY168" s="233"/>
      <c r="CZ168" s="233"/>
      <c r="DA168" s="233"/>
      <c r="DB168" s="233"/>
      <c r="DC168" s="233"/>
      <c r="DD168" s="233"/>
      <c r="DE168" s="233"/>
      <c r="DF168" s="233"/>
      <c r="DG168" s="233"/>
      <c r="DH168" s="233"/>
      <c r="DI168" s="233"/>
      <c r="DJ168" s="233"/>
      <c r="DK168" s="233"/>
      <c r="DL168" s="233"/>
      <c r="DM168" s="233"/>
      <c r="DN168" s="233"/>
      <c r="DO168" s="233"/>
    </row>
    <row r="169" spans="1:119" ht="20.100000000000001" customHeight="1" x14ac:dyDescent="0.25">
      <c r="A169" s="542"/>
      <c r="B169" s="352" t="s">
        <v>192</v>
      </c>
      <c r="C169" s="352"/>
      <c r="D169" s="353"/>
      <c r="E169" s="353"/>
      <c r="F169" s="353"/>
      <c r="G169" s="353"/>
      <c r="H169" s="353"/>
      <c r="I169" s="353"/>
      <c r="J169" s="353"/>
      <c r="K169" s="353"/>
      <c r="L169" s="353"/>
      <c r="M169" s="353"/>
      <c r="N169" s="353"/>
      <c r="O169" s="353"/>
      <c r="P169" s="354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354"/>
      <c r="AD169" s="67"/>
      <c r="AE169" s="67"/>
      <c r="AF169" s="67"/>
      <c r="AG169" s="67"/>
      <c r="AH169" s="67"/>
      <c r="AI169" s="67"/>
      <c r="AJ169" s="67"/>
      <c r="AK169" s="67"/>
      <c r="AL169" s="67"/>
      <c r="AM169" s="67"/>
      <c r="AN169" s="67"/>
      <c r="AO169" s="67"/>
      <c r="AP169" s="67"/>
      <c r="AQ169" s="67"/>
      <c r="AR169" s="67"/>
      <c r="AS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/>
      <c r="BH169" s="67"/>
      <c r="BI169" s="67"/>
      <c r="BJ169" s="67"/>
      <c r="BK169" s="67"/>
      <c r="BL169" s="67"/>
      <c r="BM169" s="67"/>
      <c r="BN169" s="67"/>
      <c r="BO169" s="67"/>
      <c r="BP169" s="67"/>
      <c r="BQ169" s="356"/>
      <c r="BR169" s="67"/>
      <c r="BS169" s="67"/>
      <c r="BT169" s="67"/>
      <c r="BU169" s="67"/>
      <c r="BV169" s="356"/>
      <c r="BW169" s="386"/>
      <c r="BX169" s="386"/>
      <c r="BY169" s="151"/>
      <c r="BZ169" s="151"/>
      <c r="CA169" s="151"/>
      <c r="CB169" s="151"/>
      <c r="CC169" s="386"/>
      <c r="CD169" s="151"/>
      <c r="CE169" s="151"/>
      <c r="CF169" s="151"/>
      <c r="CG169" s="151"/>
      <c r="CH169" s="151"/>
      <c r="CI169" s="151"/>
      <c r="CJ169" s="151"/>
      <c r="CK169" s="151"/>
      <c r="CL169" s="386"/>
      <c r="CM169" s="151"/>
      <c r="CN169" s="151"/>
      <c r="CO169" s="152"/>
      <c r="CP169" s="152"/>
      <c r="CQ169" s="152"/>
      <c r="CR169" s="227"/>
      <c r="CX169" s="233"/>
      <c r="CY169" s="233"/>
      <c r="CZ169" s="233"/>
      <c r="DA169" s="233"/>
      <c r="DB169" s="233"/>
      <c r="DC169" s="233"/>
      <c r="DD169" s="233"/>
      <c r="DE169" s="233"/>
      <c r="DF169" s="233"/>
      <c r="DG169" s="233"/>
      <c r="DH169" s="233"/>
      <c r="DI169" s="233"/>
      <c r="DJ169" s="233"/>
      <c r="DK169" s="233"/>
      <c r="DL169" s="233"/>
      <c r="DM169" s="233"/>
      <c r="DN169" s="233"/>
      <c r="DO169" s="233"/>
    </row>
    <row r="170" spans="1:119" ht="20.100000000000001" customHeight="1" x14ac:dyDescent="0.25">
      <c r="A170" s="542"/>
      <c r="B170" s="352"/>
      <c r="C170" s="352"/>
      <c r="D170" s="353"/>
      <c r="E170" s="353"/>
      <c r="F170" s="353"/>
      <c r="G170" s="353"/>
      <c r="H170" s="353"/>
      <c r="I170" s="353"/>
      <c r="J170" s="353"/>
      <c r="K170" s="353"/>
      <c r="L170" s="353"/>
      <c r="M170" s="353"/>
      <c r="N170" s="353"/>
      <c r="O170" s="353"/>
      <c r="P170" s="354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354"/>
      <c r="AD170" s="67"/>
      <c r="AE170" s="67"/>
      <c r="AF170" s="67"/>
      <c r="AG170" s="67"/>
      <c r="AH170" s="67"/>
      <c r="AI170" s="67"/>
      <c r="AJ170" s="67"/>
      <c r="AK170" s="67"/>
      <c r="AL170" s="67"/>
      <c r="AM170" s="67"/>
      <c r="AN170" s="67"/>
      <c r="AO170" s="67"/>
      <c r="AP170" s="67"/>
      <c r="AQ170" s="67"/>
      <c r="AR170" s="67"/>
      <c r="AS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/>
      <c r="BH170" s="67"/>
      <c r="BI170" s="67"/>
      <c r="BJ170" s="67"/>
      <c r="BK170" s="67"/>
      <c r="BL170" s="67"/>
      <c r="BM170" s="67"/>
      <c r="BN170" s="67"/>
      <c r="BO170" s="67"/>
      <c r="BP170" s="67"/>
      <c r="BQ170" s="67"/>
      <c r="BR170" s="67"/>
      <c r="BS170" s="67"/>
      <c r="BT170" s="67"/>
      <c r="BU170" s="67"/>
      <c r="BV170" s="67"/>
      <c r="BW170" s="151"/>
      <c r="BX170" s="151"/>
      <c r="BY170" s="151"/>
      <c r="BZ170" s="151"/>
      <c r="CA170" s="151"/>
      <c r="CB170" s="151"/>
      <c r="CC170" s="151"/>
      <c r="CD170" s="151"/>
      <c r="CE170" s="151"/>
      <c r="CF170" s="151"/>
      <c r="CG170" s="151"/>
      <c r="CH170" s="151"/>
      <c r="CI170" s="151"/>
      <c r="CJ170" s="151"/>
      <c r="CK170" s="151"/>
      <c r="CL170" s="151"/>
      <c r="CM170" s="151"/>
      <c r="CN170" s="151"/>
      <c r="CO170" s="152"/>
      <c r="CP170" s="152"/>
      <c r="CQ170" s="152"/>
      <c r="CR170" s="227"/>
      <c r="CX170" s="233"/>
      <c r="CY170" s="233"/>
      <c r="CZ170" s="233"/>
      <c r="DA170" s="233"/>
      <c r="DB170" s="233"/>
      <c r="DC170" s="233"/>
      <c r="DD170" s="233"/>
      <c r="DE170" s="233"/>
      <c r="DF170" s="233"/>
      <c r="DG170" s="233"/>
      <c r="DH170" s="233"/>
      <c r="DI170" s="233"/>
      <c r="DJ170" s="233"/>
      <c r="DK170" s="233"/>
      <c r="DL170" s="233"/>
      <c r="DM170" s="233"/>
      <c r="DN170" s="233"/>
      <c r="DO170" s="233"/>
    </row>
    <row r="171" spans="1:119" ht="20.100000000000001" customHeight="1" thickBot="1" x14ac:dyDescent="0.3">
      <c r="A171" s="542"/>
      <c r="B171" s="304" t="s">
        <v>109</v>
      </c>
      <c r="C171" s="304"/>
      <c r="D171" s="304"/>
      <c r="E171" s="304"/>
      <c r="F171" s="304"/>
      <c r="G171" s="72"/>
      <c r="H171" s="72"/>
      <c r="I171" s="72"/>
      <c r="J171" s="72"/>
      <c r="K171" s="72"/>
      <c r="L171" s="148"/>
      <c r="M171" s="148"/>
      <c r="N171" s="148"/>
      <c r="O171" s="148"/>
      <c r="P171" s="80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  <c r="BI171" s="148"/>
      <c r="BJ171" s="148"/>
      <c r="BK171" s="148"/>
      <c r="BL171" s="148"/>
      <c r="BM171" s="148"/>
      <c r="BN171" s="148"/>
      <c r="BO171" s="148"/>
      <c r="BP171" s="148"/>
      <c r="BQ171" s="355"/>
      <c r="BR171" s="148"/>
      <c r="BS171" s="148"/>
      <c r="BT171" s="148"/>
      <c r="BU171" s="148"/>
      <c r="BV171" s="355"/>
      <c r="BW171" s="355"/>
      <c r="BX171" s="355"/>
      <c r="BY171" s="148"/>
      <c r="BZ171" s="148"/>
      <c r="CA171" s="148"/>
      <c r="CB171" s="148"/>
      <c r="CC171" s="355"/>
      <c r="CD171" s="148"/>
      <c r="CE171" s="148"/>
      <c r="CF171" s="148"/>
      <c r="CG171" s="148"/>
      <c r="CH171" s="148"/>
      <c r="CI171" s="148"/>
      <c r="CJ171" s="148"/>
      <c r="CK171" s="148"/>
      <c r="CL171" s="355"/>
      <c r="CM171" s="148"/>
      <c r="CN171" s="148"/>
      <c r="CO171" s="81"/>
      <c r="CP171" s="81"/>
      <c r="CQ171" s="81"/>
      <c r="CR171" s="81"/>
      <c r="CX171" s="233"/>
      <c r="CY171" s="233"/>
      <c r="CZ171" s="233"/>
      <c r="DA171" s="233"/>
      <c r="DB171" s="233"/>
      <c r="DC171" s="233"/>
      <c r="DD171" s="233"/>
      <c r="DE171" s="233"/>
      <c r="DF171" s="233"/>
      <c r="DG171" s="233"/>
      <c r="DH171" s="233"/>
      <c r="DI171" s="233"/>
      <c r="DJ171" s="233"/>
      <c r="DK171" s="233"/>
      <c r="DL171" s="233"/>
      <c r="DM171" s="233"/>
      <c r="DN171" s="233"/>
      <c r="DO171" s="233"/>
    </row>
    <row r="172" spans="1:119" ht="20.100000000000001" customHeight="1" thickBot="1" x14ac:dyDescent="0.35">
      <c r="A172" s="542"/>
      <c r="B172" s="327"/>
      <c r="C172" s="321" t="s">
        <v>111</v>
      </c>
      <c r="D172" s="322">
        <f t="shared" ref="D172:BP172" si="83">+D174+D176+D178+D180</f>
        <v>2588.7615783046463</v>
      </c>
      <c r="E172" s="323">
        <f t="shared" si="83"/>
        <v>1542.0943257036242</v>
      </c>
      <c r="F172" s="323">
        <f t="shared" si="83"/>
        <v>2376.6545797444564</v>
      </c>
      <c r="G172" s="323">
        <f t="shared" si="83"/>
        <v>1740.5745345458877</v>
      </c>
      <c r="H172" s="323">
        <f t="shared" si="83"/>
        <v>1557.488181108625</v>
      </c>
      <c r="I172" s="323">
        <f t="shared" si="83"/>
        <v>1251.8941188329802</v>
      </c>
      <c r="J172" s="323">
        <f t="shared" si="83"/>
        <v>1017.5470640863957</v>
      </c>
      <c r="K172" s="323">
        <f t="shared" si="83"/>
        <v>495.8973642426094</v>
      </c>
      <c r="L172" s="323">
        <f t="shared" si="83"/>
        <v>614.63520010395132</v>
      </c>
      <c r="M172" s="323">
        <f t="shared" si="83"/>
        <v>1295.8248839478986</v>
      </c>
      <c r="N172" s="323">
        <f t="shared" si="83"/>
        <v>1764.8474226532758</v>
      </c>
      <c r="O172" s="324">
        <f t="shared" si="83"/>
        <v>1547.095450483142</v>
      </c>
      <c r="P172" s="323">
        <f t="shared" si="83"/>
        <v>17793.314703757493</v>
      </c>
      <c r="Q172" s="322">
        <f t="shared" si="83"/>
        <v>2501.6358281167791</v>
      </c>
      <c r="R172" s="323">
        <f t="shared" si="83"/>
        <v>1753.1068143374739</v>
      </c>
      <c r="S172" s="323">
        <f t="shared" si="83"/>
        <v>1239.441870288269</v>
      </c>
      <c r="T172" s="323">
        <f t="shared" si="83"/>
        <v>2104.5252439749715</v>
      </c>
      <c r="U172" s="323">
        <f t="shared" si="83"/>
        <v>1186.2977953471484</v>
      </c>
      <c r="V172" s="323">
        <f t="shared" si="83"/>
        <v>1726.3310406698897</v>
      </c>
      <c r="W172" s="323">
        <f t="shared" si="83"/>
        <v>1078.896356800426</v>
      </c>
      <c r="X172" s="323">
        <f t="shared" si="83"/>
        <v>1553.7538609115866</v>
      </c>
      <c r="Y172" s="323">
        <f t="shared" si="83"/>
        <v>2090.356246469707</v>
      </c>
      <c r="Z172" s="323">
        <f t="shared" si="83"/>
        <v>2103.8966210157751</v>
      </c>
      <c r="AA172" s="323">
        <f t="shared" si="83"/>
        <v>1803.2185844182488</v>
      </c>
      <c r="AB172" s="324">
        <f t="shared" si="83"/>
        <v>2098.9093207559531</v>
      </c>
      <c r="AC172" s="323">
        <f t="shared" si="83"/>
        <v>21240.369583106229</v>
      </c>
      <c r="AD172" s="322">
        <f t="shared" si="83"/>
        <v>1874.4898725065577</v>
      </c>
      <c r="AE172" s="323">
        <f t="shared" si="83"/>
        <v>2407.1874719002321</v>
      </c>
      <c r="AF172" s="323">
        <f t="shared" si="83"/>
        <v>2913.6236790697412</v>
      </c>
      <c r="AG172" s="323">
        <f t="shared" si="83"/>
        <v>3813.8879679389224</v>
      </c>
      <c r="AH172" s="323">
        <f t="shared" si="83"/>
        <v>4316.9198411973466</v>
      </c>
      <c r="AI172" s="323">
        <f t="shared" si="83"/>
        <v>4239.9866009321713</v>
      </c>
      <c r="AJ172" s="323">
        <f t="shared" si="83"/>
        <v>5392.6510195517858</v>
      </c>
      <c r="AK172" s="323">
        <f t="shared" si="83"/>
        <v>4680.4648220305853</v>
      </c>
      <c r="AL172" s="323">
        <f t="shared" si="83"/>
        <v>5077.989718513465</v>
      </c>
      <c r="AM172" s="323">
        <f t="shared" si="83"/>
        <v>3652.5158793933533</v>
      </c>
      <c r="AN172" s="323">
        <f t="shared" si="83"/>
        <v>4217.6088403521526</v>
      </c>
      <c r="AO172" s="324">
        <f t="shared" si="83"/>
        <v>4643.305696450293</v>
      </c>
      <c r="AP172" s="323">
        <f t="shared" si="83"/>
        <v>4228.3937826469582</v>
      </c>
      <c r="AQ172" s="323">
        <f t="shared" si="83"/>
        <v>5522.7781438397687</v>
      </c>
      <c r="AR172" s="323">
        <f t="shared" si="83"/>
        <v>6228.2780369439524</v>
      </c>
      <c r="AS172" s="323">
        <f t="shared" si="83"/>
        <v>4505.7761239360952</v>
      </c>
      <c r="AT172" s="323">
        <f t="shared" si="83"/>
        <v>7440.8712272816801</v>
      </c>
      <c r="AU172" s="323">
        <f t="shared" si="83"/>
        <v>4019.6503883150162</v>
      </c>
      <c r="AV172" s="323">
        <f t="shared" si="83"/>
        <v>4112.2445788598261</v>
      </c>
      <c r="AW172" s="323">
        <f t="shared" si="83"/>
        <v>4463.917951798343</v>
      </c>
      <c r="AX172" s="323">
        <f t="shared" si="83"/>
        <v>4815.5992404342524</v>
      </c>
      <c r="AY172" s="323">
        <f t="shared" si="83"/>
        <v>6577.1634778596599</v>
      </c>
      <c r="AZ172" s="323">
        <f t="shared" si="83"/>
        <v>4540.3975930608931</v>
      </c>
      <c r="BA172" s="324">
        <f t="shared" si="83"/>
        <v>3630.9605585927761</v>
      </c>
      <c r="BB172" s="322">
        <f t="shared" si="83"/>
        <v>3425.9025072096742</v>
      </c>
      <c r="BC172" s="323">
        <f t="shared" si="83"/>
        <v>4287.5734801646649</v>
      </c>
      <c r="BD172" s="323">
        <f t="shared" si="83"/>
        <v>4679.6385540733445</v>
      </c>
      <c r="BE172" s="323">
        <f t="shared" si="83"/>
        <v>3598.9874000204222</v>
      </c>
      <c r="BF172" s="323">
        <f t="shared" si="83"/>
        <v>5026.8078198865769</v>
      </c>
      <c r="BG172" s="323">
        <f t="shared" si="83"/>
        <v>7426.0926745981151</v>
      </c>
      <c r="BH172" s="323">
        <f t="shared" si="83"/>
        <v>6271.0202478864567</v>
      </c>
      <c r="BI172" s="323">
        <f t="shared" si="83"/>
        <v>6969.0359478952669</v>
      </c>
      <c r="BJ172" s="323">
        <f t="shared" si="83"/>
        <v>8187.7780361784089</v>
      </c>
      <c r="BK172" s="323">
        <f t="shared" si="83"/>
        <v>8419.4686110001876</v>
      </c>
      <c r="BL172" s="323">
        <f t="shared" si="83"/>
        <v>11868.693490545065</v>
      </c>
      <c r="BM172" s="323">
        <f t="shared" si="83"/>
        <v>12612.196358947454</v>
      </c>
      <c r="BN172" s="438">
        <f>SUM(BB172:BM172)</f>
        <v>82773.195128405641</v>
      </c>
      <c r="BO172" s="323">
        <f t="shared" si="83"/>
        <v>13270.253212600261</v>
      </c>
      <c r="BP172" s="323">
        <f t="shared" si="83"/>
        <v>10953.852432337209</v>
      </c>
      <c r="BQ172" s="323">
        <f t="shared" ref="BQ172:BY172" si="84">+BQ174+BQ176+BQ178+BQ180</f>
        <v>9165.5728305337325</v>
      </c>
      <c r="BR172" s="323">
        <f t="shared" si="84"/>
        <v>8342.3833353049195</v>
      </c>
      <c r="BS172" s="323">
        <f t="shared" si="84"/>
        <v>7581.7696055242832</v>
      </c>
      <c r="BT172" s="323">
        <f t="shared" si="84"/>
        <v>5216.012056069605</v>
      </c>
      <c r="BU172" s="323">
        <f t="shared" si="84"/>
        <v>5287.4606120067565</v>
      </c>
      <c r="BV172" s="323">
        <f t="shared" si="84"/>
        <v>5017.838580243998</v>
      </c>
      <c r="BW172" s="323">
        <f t="shared" si="84"/>
        <v>6496.181113353744</v>
      </c>
      <c r="BX172" s="323">
        <f t="shared" si="84"/>
        <v>8400.3318595136934</v>
      </c>
      <c r="BY172" s="323">
        <f t="shared" si="84"/>
        <v>7832.6776490245938</v>
      </c>
      <c r="BZ172" s="323">
        <f t="shared" ref="BZ172:CL172" si="85">+BZ174+BZ176+BZ178+BZ180</f>
        <v>10159.251663221377</v>
      </c>
      <c r="CA172" s="438">
        <f>SUM(BO172:BZ172)</f>
        <v>97723.58494973417</v>
      </c>
      <c r="CB172" s="322">
        <f t="shared" si="85"/>
        <v>8085.6259527091033</v>
      </c>
      <c r="CC172" s="323">
        <f t="shared" si="85"/>
        <v>7975.9732310705876</v>
      </c>
      <c r="CD172" s="323">
        <f t="shared" si="85"/>
        <v>8148.7180801875547</v>
      </c>
      <c r="CE172" s="323">
        <f t="shared" si="85"/>
        <v>8620.1659421977256</v>
      </c>
      <c r="CF172" s="323">
        <f t="shared" si="85"/>
        <v>10663.766595385827</v>
      </c>
      <c r="CG172" s="323">
        <f t="shared" ref="CG172:CH172" si="86">+CG174+CG176+CG178+CG180</f>
        <v>11457.005466661165</v>
      </c>
      <c r="CH172" s="323">
        <f t="shared" si="86"/>
        <v>9429.7233681703983</v>
      </c>
      <c r="CI172" s="323">
        <f t="shared" si="85"/>
        <v>9750.0555667123172</v>
      </c>
      <c r="CJ172" s="323">
        <f t="shared" si="85"/>
        <v>9684.9251135878221</v>
      </c>
      <c r="CK172" s="323">
        <f t="shared" si="85"/>
        <v>10088.347320027295</v>
      </c>
      <c r="CL172" s="323">
        <f t="shared" si="85"/>
        <v>9877.6337359675308</v>
      </c>
      <c r="CM172" s="324">
        <f t="shared" ref="CM172:CN172" si="87">+CM174+CM176+CM178+CM180</f>
        <v>8144.7291666335896</v>
      </c>
      <c r="CN172" s="324">
        <f t="shared" si="87"/>
        <v>7315.9575494821956</v>
      </c>
      <c r="CO172" s="322">
        <f>SUM($BO172:$BO172)</f>
        <v>13270.253212600261</v>
      </c>
      <c r="CP172" s="323">
        <f>SUM($CB172:$CB172)</f>
        <v>8085.6259527091033</v>
      </c>
      <c r="CQ172" s="324">
        <f>SUM($CN172:$CN172)</f>
        <v>7315.9575494821956</v>
      </c>
      <c r="CR172" s="549">
        <f t="shared" ref="CR172:CR184" si="88">((CQ172/CP172)-1)*100</f>
        <v>-9.5189711684477434</v>
      </c>
      <c r="CX172" s="233"/>
      <c r="CY172" s="233"/>
      <c r="CZ172" s="233"/>
      <c r="DA172" s="233"/>
      <c r="DB172" s="233"/>
      <c r="DC172" s="233"/>
      <c r="DD172" s="233"/>
      <c r="DE172" s="233"/>
      <c r="DF172" s="233"/>
      <c r="DG172" s="233"/>
      <c r="DH172" s="233"/>
      <c r="DI172" s="233"/>
      <c r="DJ172" s="233"/>
      <c r="DK172" s="233"/>
      <c r="DL172" s="233"/>
      <c r="DM172" s="233"/>
      <c r="DN172" s="233"/>
      <c r="DO172" s="233"/>
    </row>
    <row r="173" spans="1:119" ht="20.100000000000001" customHeight="1" x14ac:dyDescent="0.25">
      <c r="A173" s="542"/>
      <c r="B173" s="48" t="s">
        <v>54</v>
      </c>
      <c r="C173" s="70"/>
      <c r="D173" s="305"/>
      <c r="E173" s="148"/>
      <c r="F173" s="148"/>
      <c r="G173" s="148"/>
      <c r="H173" s="148"/>
      <c r="I173" s="148"/>
      <c r="J173" s="148"/>
      <c r="K173" s="148"/>
      <c r="L173" s="148"/>
      <c r="M173" s="148"/>
      <c r="N173" s="148"/>
      <c r="O173" s="307"/>
      <c r="P173" s="80"/>
      <c r="Q173" s="306"/>
      <c r="R173" s="148"/>
      <c r="S173" s="148"/>
      <c r="T173" s="148"/>
      <c r="U173" s="148"/>
      <c r="V173" s="148"/>
      <c r="W173" s="148"/>
      <c r="X173" s="148"/>
      <c r="Y173" s="148"/>
      <c r="Z173" s="148"/>
      <c r="AA173" s="148"/>
      <c r="AB173" s="307"/>
      <c r="AC173" s="148"/>
      <c r="AD173" s="306"/>
      <c r="AE173" s="282"/>
      <c r="AF173" s="282"/>
      <c r="AG173" s="282"/>
      <c r="AH173" s="282"/>
      <c r="AI173" s="282"/>
      <c r="AJ173" s="282"/>
      <c r="AK173" s="282"/>
      <c r="AL173" s="282"/>
      <c r="AM173" s="282"/>
      <c r="AN173" s="282"/>
      <c r="AO173" s="346"/>
      <c r="AP173" s="280"/>
      <c r="AQ173" s="280"/>
      <c r="AR173" s="280"/>
      <c r="AS173" s="280"/>
      <c r="AT173" s="280"/>
      <c r="AU173" s="280"/>
      <c r="AV173" s="280"/>
      <c r="AW173" s="280"/>
      <c r="AX173" s="280"/>
      <c r="AY173" s="280"/>
      <c r="AZ173" s="280"/>
      <c r="BA173" s="281"/>
      <c r="BB173" s="308"/>
      <c r="BC173" s="282"/>
      <c r="BD173" s="282"/>
      <c r="BE173" s="282"/>
      <c r="BF173" s="282"/>
      <c r="BG173" s="282"/>
      <c r="BH173" s="282"/>
      <c r="BI173" s="282"/>
      <c r="BJ173" s="282"/>
      <c r="BK173" s="282"/>
      <c r="BL173" s="282"/>
      <c r="BM173" s="282"/>
      <c r="BN173" s="358"/>
      <c r="BO173" s="280"/>
      <c r="BP173" s="282"/>
      <c r="BQ173" s="282"/>
      <c r="BR173" s="282"/>
      <c r="BS173" s="282"/>
      <c r="BT173" s="282"/>
      <c r="BU173" s="282"/>
      <c r="BV173" s="282"/>
      <c r="BW173" s="282"/>
      <c r="BX173" s="282"/>
      <c r="BY173" s="282"/>
      <c r="BZ173" s="282"/>
      <c r="CA173" s="358"/>
      <c r="CB173" s="308"/>
      <c r="CC173" s="282"/>
      <c r="CD173" s="282"/>
      <c r="CE173" s="282"/>
      <c r="CF173" s="282"/>
      <c r="CG173" s="282"/>
      <c r="CH173" s="282"/>
      <c r="CI173" s="282"/>
      <c r="CJ173" s="282"/>
      <c r="CK173" s="282"/>
      <c r="CL173" s="282"/>
      <c r="CM173" s="346"/>
      <c r="CN173" s="282"/>
      <c r="CO173" s="308"/>
      <c r="CP173" s="282"/>
      <c r="CQ173" s="346"/>
      <c r="CR173" s="358"/>
      <c r="CX173" s="233"/>
      <c r="CY173" s="233"/>
      <c r="CZ173" s="233"/>
      <c r="DA173" s="233"/>
      <c r="DB173" s="233"/>
      <c r="DC173" s="233"/>
      <c r="DD173" s="233"/>
      <c r="DE173" s="233"/>
      <c r="DF173" s="233"/>
      <c r="DG173" s="233"/>
      <c r="DH173" s="233"/>
      <c r="DI173" s="233"/>
      <c r="DJ173" s="233"/>
      <c r="DK173" s="233"/>
      <c r="DL173" s="233"/>
      <c r="DM173" s="233"/>
      <c r="DN173" s="233"/>
      <c r="DO173" s="233"/>
    </row>
    <row r="174" spans="1:119" ht="20.100000000000001" customHeight="1" thickBot="1" x14ac:dyDescent="0.3">
      <c r="A174" s="542"/>
      <c r="B174" s="592" t="s">
        <v>49</v>
      </c>
      <c r="C174" s="593"/>
      <c r="D174" s="46">
        <v>1031.4479298099991</v>
      </c>
      <c r="E174" s="32">
        <v>649.52711323000028</v>
      </c>
      <c r="F174" s="32">
        <v>1294.0200998700004</v>
      </c>
      <c r="G174" s="32">
        <v>929.24968251999962</v>
      </c>
      <c r="H174" s="32">
        <v>934.02458932000002</v>
      </c>
      <c r="I174" s="32">
        <v>808.07699770999989</v>
      </c>
      <c r="J174" s="32">
        <v>318.65586352999992</v>
      </c>
      <c r="K174" s="32">
        <v>154.96374019000001</v>
      </c>
      <c r="L174" s="32">
        <v>178.12478805999993</v>
      </c>
      <c r="M174" s="32">
        <v>1088.3052618299996</v>
      </c>
      <c r="N174" s="32">
        <v>798.77597397999887</v>
      </c>
      <c r="O174" s="47">
        <v>723</v>
      </c>
      <c r="P174" s="80">
        <v>8908.172040049998</v>
      </c>
      <c r="Q174" s="46">
        <v>595.60502907000068</v>
      </c>
      <c r="R174" s="32">
        <v>1344.7362922499995</v>
      </c>
      <c r="S174" s="32">
        <v>509.22780596999991</v>
      </c>
      <c r="T174" s="32">
        <v>1629.0105814799997</v>
      </c>
      <c r="U174" s="32">
        <v>734.24528783000005</v>
      </c>
      <c r="V174" s="32">
        <v>984.81543128999965</v>
      </c>
      <c r="W174" s="32">
        <v>539.04908481999996</v>
      </c>
      <c r="X174" s="32">
        <v>1061.1941977000001</v>
      </c>
      <c r="Y174" s="32">
        <v>1467.5737357900005</v>
      </c>
      <c r="Z174" s="32">
        <v>1052.0946818600009</v>
      </c>
      <c r="AA174" s="32">
        <v>1069.6166688500009</v>
      </c>
      <c r="AB174" s="64">
        <v>1261.5911522999997</v>
      </c>
      <c r="AC174" s="80">
        <v>12248.75994921</v>
      </c>
      <c r="AD174" s="46">
        <v>939.51753005999967</v>
      </c>
      <c r="AE174" s="32">
        <v>1364.7693305300002</v>
      </c>
      <c r="AF174" s="32">
        <v>1928.7757511500013</v>
      </c>
      <c r="AG174" s="32">
        <v>2541.06652897</v>
      </c>
      <c r="AH174" s="32">
        <v>2902.2232155599991</v>
      </c>
      <c r="AI174" s="32">
        <v>2544.956087700004</v>
      </c>
      <c r="AJ174" s="32">
        <v>3244.7380453500027</v>
      </c>
      <c r="AK174" s="32">
        <v>2957.1326698999937</v>
      </c>
      <c r="AL174" s="32">
        <v>3392.4347094699992</v>
      </c>
      <c r="AM174" s="32">
        <v>2129.8483181899992</v>
      </c>
      <c r="AN174" s="32">
        <v>2709.4423110200009</v>
      </c>
      <c r="AO174" s="47">
        <v>2837.1127814300016</v>
      </c>
      <c r="AP174" s="32">
        <v>2493.0626147500029</v>
      </c>
      <c r="AQ174" s="32">
        <v>3128.2061367100018</v>
      </c>
      <c r="AR174" s="32">
        <v>4856.935689949989</v>
      </c>
      <c r="AS174" s="32">
        <v>2762.9875580099983</v>
      </c>
      <c r="AT174" s="32">
        <v>5754.8928743699935</v>
      </c>
      <c r="AU174" s="32">
        <v>3067.8732577099968</v>
      </c>
      <c r="AV174" s="32">
        <v>3376.9726954999996</v>
      </c>
      <c r="AW174" s="32">
        <v>3503.9719616600032</v>
      </c>
      <c r="AX174" s="32">
        <v>4309.8975880799917</v>
      </c>
      <c r="AY174" s="32">
        <v>5591.1296409800043</v>
      </c>
      <c r="AZ174" s="32">
        <v>4052.2001801000069</v>
      </c>
      <c r="BA174" s="47">
        <v>3094.9323011100032</v>
      </c>
      <c r="BB174" s="46">
        <v>2996.6498351000027</v>
      </c>
      <c r="BC174" s="32">
        <v>3236.7777076599987</v>
      </c>
      <c r="BD174" s="32">
        <v>3721.7504594800039</v>
      </c>
      <c r="BE174" s="32">
        <v>2790.5011838199989</v>
      </c>
      <c r="BF174" s="32">
        <v>3912.2759203500073</v>
      </c>
      <c r="BG174" s="32">
        <v>4991.9322098700022</v>
      </c>
      <c r="BH174" s="32">
        <v>5176.7475518299989</v>
      </c>
      <c r="BI174" s="32">
        <v>5149.1883556699968</v>
      </c>
      <c r="BJ174" s="32">
        <v>6032.0595529900029</v>
      </c>
      <c r="BK174" s="32">
        <v>6923.7306057900096</v>
      </c>
      <c r="BL174" s="32">
        <v>9558.7028011100174</v>
      </c>
      <c r="BM174" s="32">
        <v>9770.888814290005</v>
      </c>
      <c r="BN174" s="443">
        <f>SUM(BB174:BM174)</f>
        <v>64261.204997960049</v>
      </c>
      <c r="BO174" s="32">
        <v>11571.26173863998</v>
      </c>
      <c r="BP174" s="32">
        <v>9964.1398661999719</v>
      </c>
      <c r="BQ174" s="32">
        <v>8021.4579470299823</v>
      </c>
      <c r="BR174" s="32">
        <v>7183.6177719500156</v>
      </c>
      <c r="BS174" s="32">
        <v>6279.9927802900038</v>
      </c>
      <c r="BT174" s="32">
        <v>4302.8061879699981</v>
      </c>
      <c r="BU174" s="32">
        <v>4498.5957524899995</v>
      </c>
      <c r="BV174" s="32">
        <v>4402.626859189997</v>
      </c>
      <c r="BW174" s="246">
        <v>5720.2641310800072</v>
      </c>
      <c r="BX174" s="246">
        <v>7649.3569233399821</v>
      </c>
      <c r="BY174" s="246">
        <v>7055.9879852199947</v>
      </c>
      <c r="BZ174" s="246">
        <v>9428.6093798200091</v>
      </c>
      <c r="CA174" s="403">
        <f>SUM(BO174:BZ174)</f>
        <v>86078.717323219927</v>
      </c>
      <c r="CB174" s="245">
        <v>7726.6698343500402</v>
      </c>
      <c r="CC174" s="246">
        <v>7506.7080589700126</v>
      </c>
      <c r="CD174" s="246">
        <v>7733.4886475799904</v>
      </c>
      <c r="CE174" s="246">
        <v>7418.1075569500063</v>
      </c>
      <c r="CF174" s="246">
        <v>10299.770974770026</v>
      </c>
      <c r="CG174" s="246">
        <v>10689.701682210019</v>
      </c>
      <c r="CH174" s="246">
        <v>8824.0128113000101</v>
      </c>
      <c r="CI174" s="246">
        <v>9276.9887676300132</v>
      </c>
      <c r="CJ174" s="246">
        <v>9019.2468466400023</v>
      </c>
      <c r="CK174" s="246">
        <v>9275.9566538999698</v>
      </c>
      <c r="CL174" s="246">
        <v>8245.8512997499984</v>
      </c>
      <c r="CM174" s="247">
        <v>5738.2349759800118</v>
      </c>
      <c r="CN174" s="246">
        <v>5664.4177842500085</v>
      </c>
      <c r="CO174" s="101">
        <f>SUM($BO174:$BO174)</f>
        <v>11571.26173863998</v>
      </c>
      <c r="CP174" s="24">
        <f>SUM($CB174:$CB174)</f>
        <v>7726.6698343500402</v>
      </c>
      <c r="CQ174" s="102">
        <f>SUM($CN174:$CN174)</f>
        <v>5664.4177842500085</v>
      </c>
      <c r="CR174" s="361">
        <f t="shared" si="88"/>
        <v>-26.690050103240971</v>
      </c>
      <c r="CX174" s="233"/>
      <c r="CY174" s="233"/>
      <c r="CZ174" s="233"/>
      <c r="DA174" s="233"/>
      <c r="DB174" s="233"/>
      <c r="DC174" s="233"/>
      <c r="DD174" s="233"/>
      <c r="DE174" s="233"/>
      <c r="DF174" s="233"/>
      <c r="DG174" s="233"/>
      <c r="DH174" s="233"/>
      <c r="DI174" s="233"/>
      <c r="DJ174" s="233"/>
      <c r="DK174" s="233"/>
      <c r="DL174" s="233"/>
      <c r="DM174" s="233"/>
      <c r="DN174" s="233"/>
      <c r="DO174" s="233"/>
    </row>
    <row r="175" spans="1:119" ht="20.100000000000001" customHeight="1" x14ac:dyDescent="0.25">
      <c r="A175" s="542"/>
      <c r="B175" s="28" t="s">
        <v>55</v>
      </c>
      <c r="C175" s="29"/>
      <c r="D175" s="85">
        <v>74.921981250000002</v>
      </c>
      <c r="E175" s="86">
        <v>39.493403629999989</v>
      </c>
      <c r="F175" s="86">
        <v>84.690350079999988</v>
      </c>
      <c r="G175" s="86">
        <v>77.883325080000049</v>
      </c>
      <c r="H175" s="86">
        <v>69.039232120000037</v>
      </c>
      <c r="I175" s="86">
        <v>30.093731320000014</v>
      </c>
      <c r="J175" s="86">
        <v>36.483143919999996</v>
      </c>
      <c r="K175" s="86">
        <v>31.71163649</v>
      </c>
      <c r="L175" s="86">
        <v>24.810495969999959</v>
      </c>
      <c r="M175" s="87">
        <v>19.807245940000005</v>
      </c>
      <c r="N175" s="87">
        <v>93.92294644000016</v>
      </c>
      <c r="O175" s="88">
        <v>49.053148180000001</v>
      </c>
      <c r="P175" s="375">
        <v>631.91064042000028</v>
      </c>
      <c r="Q175" s="85">
        <v>18.582814799999991</v>
      </c>
      <c r="R175" s="86">
        <v>28.257001670000015</v>
      </c>
      <c r="S175" s="86">
        <v>59.667453310000077</v>
      </c>
      <c r="T175" s="86">
        <v>26.696036359999983</v>
      </c>
      <c r="U175" s="86">
        <v>39.074082709999999</v>
      </c>
      <c r="V175" s="86">
        <v>43.463571550000097</v>
      </c>
      <c r="W175" s="86">
        <v>31.337439459999999</v>
      </c>
      <c r="X175" s="86">
        <v>31.452429589999998</v>
      </c>
      <c r="Y175" s="86">
        <v>43.08681360000007</v>
      </c>
      <c r="Z175" s="86">
        <v>92.58448791000005</v>
      </c>
      <c r="AA175" s="86">
        <v>51.207195470000002</v>
      </c>
      <c r="AB175" s="89">
        <v>56.379494839999964</v>
      </c>
      <c r="AC175" s="375">
        <v>521.78882127000031</v>
      </c>
      <c r="AD175" s="252">
        <v>51.263080810000005</v>
      </c>
      <c r="AE175" s="253">
        <v>61.890715800000102</v>
      </c>
      <c r="AF175" s="253">
        <v>49.67676968</v>
      </c>
      <c r="AG175" s="253">
        <v>52.731325030000079</v>
      </c>
      <c r="AH175" s="253">
        <v>69.807437419999999</v>
      </c>
      <c r="AI175" s="253">
        <v>105.03755701000009</v>
      </c>
      <c r="AJ175" s="253">
        <v>138.61081298999994</v>
      </c>
      <c r="AK175" s="253">
        <v>78.233894729999875</v>
      </c>
      <c r="AL175" s="253">
        <v>114.19914666000003</v>
      </c>
      <c r="AM175" s="253">
        <v>70.55052053999998</v>
      </c>
      <c r="AN175" s="253">
        <v>86.297923009999934</v>
      </c>
      <c r="AO175" s="254">
        <v>101.40199860000023</v>
      </c>
      <c r="AP175" s="253"/>
      <c r="AQ175" s="253"/>
      <c r="AR175" s="253"/>
      <c r="AS175" s="253"/>
      <c r="AT175" s="253"/>
      <c r="AU175" s="253"/>
      <c r="AV175" s="253"/>
      <c r="AW175" s="253"/>
      <c r="AX175" s="253"/>
      <c r="AY175" s="253"/>
      <c r="AZ175" s="253"/>
      <c r="BA175" s="254"/>
      <c r="BB175" s="287"/>
      <c r="BC175" s="253"/>
      <c r="BD175" s="253"/>
      <c r="BE175" s="253"/>
      <c r="BF175" s="253"/>
      <c r="BG175" s="253"/>
      <c r="BH175" s="253"/>
      <c r="BI175" s="253"/>
      <c r="BJ175" s="253"/>
      <c r="BK175" s="253"/>
      <c r="BL175" s="253"/>
      <c r="BM175" s="253"/>
      <c r="BN175" s="444"/>
      <c r="BO175" s="253"/>
      <c r="BP175" s="253"/>
      <c r="BQ175" s="253"/>
      <c r="BR175" s="253"/>
      <c r="BS175" s="253"/>
      <c r="BT175" s="253"/>
      <c r="BU175" s="253"/>
      <c r="BV175" s="253"/>
      <c r="BW175" s="253"/>
      <c r="BX175" s="253"/>
      <c r="BY175" s="253"/>
      <c r="BZ175" s="253"/>
      <c r="CA175" s="444"/>
      <c r="CB175" s="287"/>
      <c r="CC175" s="253"/>
      <c r="CD175" s="253"/>
      <c r="CE175" s="253"/>
      <c r="CF175" s="461"/>
      <c r="CG175" s="461"/>
      <c r="CH175" s="461"/>
      <c r="CI175" s="461"/>
      <c r="CJ175" s="461"/>
      <c r="CK175" s="461"/>
      <c r="CL175" s="461"/>
      <c r="CM175" s="456"/>
      <c r="CN175" s="461"/>
      <c r="CO175" s="582"/>
      <c r="CP175" s="145"/>
      <c r="CQ175" s="397"/>
      <c r="CR175" s="349"/>
      <c r="CX175" s="233"/>
      <c r="CY175" s="233"/>
      <c r="CZ175" s="233"/>
      <c r="DA175" s="233"/>
      <c r="DB175" s="233"/>
      <c r="DC175" s="233"/>
      <c r="DD175" s="233"/>
      <c r="DE175" s="233"/>
      <c r="DF175" s="233"/>
      <c r="DG175" s="233"/>
      <c r="DH175" s="233"/>
      <c r="DI175" s="233"/>
      <c r="DJ175" s="233"/>
      <c r="DK175" s="233"/>
      <c r="DL175" s="233"/>
      <c r="DM175" s="233"/>
      <c r="DN175" s="233"/>
      <c r="DO175" s="233"/>
    </row>
    <row r="176" spans="1:119" ht="20.100000000000001" customHeight="1" thickBot="1" x14ac:dyDescent="0.3">
      <c r="A176" s="542"/>
      <c r="B176" s="592" t="s">
        <v>49</v>
      </c>
      <c r="C176" s="593"/>
      <c r="D176" s="46">
        <v>522.20620931250005</v>
      </c>
      <c r="E176" s="32">
        <v>275.26902330109993</v>
      </c>
      <c r="F176" s="32">
        <v>590.2917400575999</v>
      </c>
      <c r="G176" s="32">
        <v>542.84677580760035</v>
      </c>
      <c r="H176" s="32">
        <v>481.20344787640022</v>
      </c>
      <c r="I176" s="32">
        <v>209.75330730040008</v>
      </c>
      <c r="J176" s="32">
        <v>254.28751312239996</v>
      </c>
      <c r="K176" s="32">
        <v>221.03010633529999</v>
      </c>
      <c r="L176" s="32">
        <v>172.92915691089971</v>
      </c>
      <c r="M176" s="50">
        <v>138.05650420180004</v>
      </c>
      <c r="N176" s="50">
        <v>654.64293668680114</v>
      </c>
      <c r="O176" s="51">
        <v>341.90044281460001</v>
      </c>
      <c r="P176" s="80">
        <v>4404.4171637274012</v>
      </c>
      <c r="Q176" s="46">
        <v>129.52221915599992</v>
      </c>
      <c r="R176" s="32">
        <v>196.95130163990009</v>
      </c>
      <c r="S176" s="32">
        <v>415.88214957070051</v>
      </c>
      <c r="T176" s="32">
        <v>186.07137342919987</v>
      </c>
      <c r="U176" s="32">
        <v>272.3463564887</v>
      </c>
      <c r="V176" s="32">
        <v>302.94109370350066</v>
      </c>
      <c r="W176" s="32">
        <v>218.42195303619999</v>
      </c>
      <c r="X176" s="32">
        <v>219.22343424229999</v>
      </c>
      <c r="Y176" s="32">
        <v>300.31509079200049</v>
      </c>
      <c r="Z176" s="32">
        <v>645.31388073270034</v>
      </c>
      <c r="AA176" s="32">
        <v>356.9141524259</v>
      </c>
      <c r="AB176" s="64">
        <v>391.27369418959978</v>
      </c>
      <c r="AC176" s="24">
        <v>3635.1766994067016</v>
      </c>
      <c r="AD176" s="255">
        <v>355.76578082140003</v>
      </c>
      <c r="AE176" s="224">
        <v>428.66461927938491</v>
      </c>
      <c r="AF176" s="128">
        <v>343.18635466673567</v>
      </c>
      <c r="AG176" s="128">
        <v>363.4946005401336</v>
      </c>
      <c r="AH176" s="128">
        <v>480.97324382379998</v>
      </c>
      <c r="AI176" s="128">
        <v>722.83345482381696</v>
      </c>
      <c r="AJ176" s="128">
        <v>953.10583538543199</v>
      </c>
      <c r="AK176" s="128">
        <v>537.46685679509937</v>
      </c>
      <c r="AL176" s="128">
        <v>784.54813755420048</v>
      </c>
      <c r="AM176" s="128">
        <v>484.68207610980005</v>
      </c>
      <c r="AN176" s="128">
        <v>592.0612837972734</v>
      </c>
      <c r="AO176" s="256">
        <v>695.6177103960016</v>
      </c>
      <c r="AP176" s="128">
        <v>369.66138787339997</v>
      </c>
      <c r="AQ176" s="128">
        <v>675.58467205320096</v>
      </c>
      <c r="AR176" s="128">
        <v>598.00628216980022</v>
      </c>
      <c r="AS176" s="128">
        <v>432.47349769120041</v>
      </c>
      <c r="AT176" s="128">
        <v>839.01203520400088</v>
      </c>
      <c r="AU176" s="128">
        <v>312.49721134100002</v>
      </c>
      <c r="AV176" s="128">
        <v>553.4435072459994</v>
      </c>
      <c r="AW176" s="128">
        <v>622.72798130759986</v>
      </c>
      <c r="AX176" s="128">
        <v>308.11137612220006</v>
      </c>
      <c r="AY176" s="128">
        <v>402.48708222380014</v>
      </c>
      <c r="AZ176" s="128">
        <v>384.19330276179971</v>
      </c>
      <c r="BA176" s="256">
        <v>450.53088182760001</v>
      </c>
      <c r="BB176" s="255">
        <v>402.38189695199952</v>
      </c>
      <c r="BC176" s="128">
        <v>986.89661684739872</v>
      </c>
      <c r="BD176" s="128">
        <v>912.93637453760061</v>
      </c>
      <c r="BE176" s="128">
        <v>763.15005038580045</v>
      </c>
      <c r="BF176" s="128">
        <v>1069.0992551441998</v>
      </c>
      <c r="BG176" s="128">
        <v>1496.606062620202</v>
      </c>
      <c r="BH176" s="128">
        <v>866.780342593201</v>
      </c>
      <c r="BI176" s="128">
        <v>1206.711034670403</v>
      </c>
      <c r="BJ176" s="128">
        <v>1307.7050440384005</v>
      </c>
      <c r="BK176" s="128">
        <v>941.01675368539929</v>
      </c>
      <c r="BL176" s="128">
        <v>921.62388423140021</v>
      </c>
      <c r="BM176" s="128">
        <v>802.67408574919853</v>
      </c>
      <c r="BN176" s="445">
        <f>SUM(BB176:BM176)</f>
        <v>11677.581401455202</v>
      </c>
      <c r="BO176" s="128">
        <v>1380.9222577961993</v>
      </c>
      <c r="BP176" s="128">
        <v>587.50554612539975</v>
      </c>
      <c r="BQ176" s="128">
        <v>635.34982242340095</v>
      </c>
      <c r="BR176" s="128">
        <v>722.16484263700011</v>
      </c>
      <c r="BS176" s="128">
        <v>859.42931504360001</v>
      </c>
      <c r="BT176" s="128">
        <v>625.77750499039939</v>
      </c>
      <c r="BU176" s="128">
        <v>680.06636767720079</v>
      </c>
      <c r="BV176" s="128">
        <v>615.21172105400126</v>
      </c>
      <c r="BW176" s="382">
        <v>646.00415160400019</v>
      </c>
      <c r="BX176" s="382">
        <v>726.8802986605989</v>
      </c>
      <c r="BY176" s="382">
        <v>776.68966380459949</v>
      </c>
      <c r="BZ176" s="382">
        <v>701.87766502979946</v>
      </c>
      <c r="CA176" s="403">
        <f>SUM(BO176:BZ176)</f>
        <v>8957.8791568461984</v>
      </c>
      <c r="CB176" s="432">
        <v>323.71663388440015</v>
      </c>
      <c r="CC176" s="382">
        <v>467.25738994899945</v>
      </c>
      <c r="CD176" s="382">
        <v>375.43390150280061</v>
      </c>
      <c r="CE176" s="382">
        <v>770.82995539060096</v>
      </c>
      <c r="CF176" s="382">
        <v>251.70838059360008</v>
      </c>
      <c r="CG176" s="382">
        <v>743.12180176359982</v>
      </c>
      <c r="CH176" s="382">
        <v>555.28977684460006</v>
      </c>
      <c r="CI176" s="382">
        <v>305.81081317639973</v>
      </c>
      <c r="CJ176" s="382">
        <v>553.8433345941994</v>
      </c>
      <c r="CK176" s="382">
        <v>662.055911977601</v>
      </c>
      <c r="CL176" s="382">
        <v>266.16183683880018</v>
      </c>
      <c r="CM176" s="435">
        <v>732.21722321300001</v>
      </c>
      <c r="CN176" s="382">
        <v>659.96109531799971</v>
      </c>
      <c r="CO176" s="101">
        <f>SUM($BO176:$BO176)</f>
        <v>1380.9222577961993</v>
      </c>
      <c r="CP176" s="24">
        <f>SUM($CB176:$CB176)</f>
        <v>323.71663388440015</v>
      </c>
      <c r="CQ176" s="102">
        <f>SUM($CN176:$CN176)</f>
        <v>659.96109531799971</v>
      </c>
      <c r="CR176" s="361">
        <f t="shared" si="88"/>
        <v>103.86999809026594</v>
      </c>
      <c r="CX176" s="233"/>
      <c r="CY176" s="233"/>
      <c r="CZ176" s="233"/>
      <c r="DA176" s="233"/>
      <c r="DB176" s="233"/>
      <c r="DC176" s="233"/>
      <c r="DD176" s="233"/>
      <c r="DE176" s="233"/>
      <c r="DF176" s="233"/>
      <c r="DG176" s="233"/>
      <c r="DH176" s="233"/>
      <c r="DI176" s="233"/>
      <c r="DJ176" s="233"/>
      <c r="DK176" s="233"/>
      <c r="DL176" s="233"/>
      <c r="DM176" s="233"/>
      <c r="DN176" s="233"/>
      <c r="DO176" s="233"/>
    </row>
    <row r="177" spans="1:119" ht="20.100000000000001" customHeight="1" x14ac:dyDescent="0.25">
      <c r="A177" s="542"/>
      <c r="B177" s="28" t="s">
        <v>56</v>
      </c>
      <c r="C177" s="29"/>
      <c r="D177" s="85">
        <v>698.28815001999999</v>
      </c>
      <c r="E177" s="86">
        <v>412.73179988000038</v>
      </c>
      <c r="F177" s="86">
        <v>326.69737153</v>
      </c>
      <c r="G177" s="86">
        <v>168.55983011999999</v>
      </c>
      <c r="H177" s="86">
        <v>87.50684514000001</v>
      </c>
      <c r="I177" s="86">
        <v>142.14173013000004</v>
      </c>
      <c r="J177" s="86">
        <v>274.74349383000003</v>
      </c>
      <c r="K177" s="86">
        <v>63.504692460000001</v>
      </c>
      <c r="L177" s="86">
        <v>157.05024821999996</v>
      </c>
      <c r="M177" s="87">
        <v>36.921199099999995</v>
      </c>
      <c r="N177" s="87">
        <v>196.16085679999998</v>
      </c>
      <c r="O177" s="88">
        <v>302.79640230000001</v>
      </c>
      <c r="P177" s="375">
        <v>2867.102619530001</v>
      </c>
      <c r="Q177" s="94">
        <v>1144.0100146000004</v>
      </c>
      <c r="R177" s="95">
        <v>132.50687908999998</v>
      </c>
      <c r="S177" s="95">
        <v>185.97057634000004</v>
      </c>
      <c r="T177" s="95">
        <v>184.90163819999995</v>
      </c>
      <c r="U177" s="95">
        <v>102.70247692999999</v>
      </c>
      <c r="V177" s="95">
        <v>208.71156492000003</v>
      </c>
      <c r="W177" s="95">
        <v>201.90660901000007</v>
      </c>
      <c r="X177" s="95">
        <v>173.27607813</v>
      </c>
      <c r="Y177" s="95">
        <v>200.27993837</v>
      </c>
      <c r="Z177" s="95">
        <v>258.68305238000005</v>
      </c>
      <c r="AA177" s="95">
        <v>235.87274161000005</v>
      </c>
      <c r="AB177" s="96">
        <v>276.36466437999968</v>
      </c>
      <c r="AC177" s="428"/>
      <c r="AD177" s="85">
        <v>361.30260102</v>
      </c>
      <c r="AE177" s="86">
        <v>385.05067476000056</v>
      </c>
      <c r="AF177" s="86">
        <v>388.68277985999981</v>
      </c>
      <c r="AG177" s="86">
        <v>564.7765259099998</v>
      </c>
      <c r="AH177" s="86">
        <v>569.86734728999988</v>
      </c>
      <c r="AI177" s="86">
        <v>589.07698627000025</v>
      </c>
      <c r="AJ177" s="86">
        <v>705.17519440000012</v>
      </c>
      <c r="AK177" s="86">
        <v>699.43647604000012</v>
      </c>
      <c r="AL177" s="86">
        <v>532.38828426999976</v>
      </c>
      <c r="AM177" s="86">
        <v>609.00832833000015</v>
      </c>
      <c r="AN177" s="86">
        <v>533.02855387999989</v>
      </c>
      <c r="AO177" s="103">
        <v>637.73865752999973</v>
      </c>
      <c r="AP177" s="86"/>
      <c r="AQ177" s="86"/>
      <c r="AR177" s="86"/>
      <c r="AS177" s="86"/>
      <c r="AT177" s="86"/>
      <c r="AU177" s="86"/>
      <c r="AV177" s="86"/>
      <c r="AW177" s="86"/>
      <c r="AX177" s="86"/>
      <c r="AY177" s="86"/>
      <c r="AZ177" s="86"/>
      <c r="BA177" s="103"/>
      <c r="BB177" s="85"/>
      <c r="BC177" s="86"/>
      <c r="BD177" s="86"/>
      <c r="BE177" s="86"/>
      <c r="BF177" s="86"/>
      <c r="BG177" s="86"/>
      <c r="BH177" s="86"/>
      <c r="BI177" s="86"/>
      <c r="BJ177" s="86"/>
      <c r="BK177" s="86"/>
      <c r="BL177" s="86"/>
      <c r="BM177" s="86"/>
      <c r="BN177" s="446"/>
      <c r="BO177" s="86"/>
      <c r="BP177" s="86"/>
      <c r="BQ177" s="86"/>
      <c r="BR177" s="86"/>
      <c r="BS177" s="86"/>
      <c r="BT177" s="86"/>
      <c r="BU177" s="86"/>
      <c r="BV177" s="86"/>
      <c r="BW177" s="383"/>
      <c r="BX177" s="383"/>
      <c r="BY177" s="383"/>
      <c r="BZ177" s="383"/>
      <c r="CA177" s="568"/>
      <c r="CB177" s="431"/>
      <c r="CC177" s="383"/>
      <c r="CD177" s="383"/>
      <c r="CE177" s="383"/>
      <c r="CF177" s="462"/>
      <c r="CG177" s="462"/>
      <c r="CH177" s="462"/>
      <c r="CI177" s="462"/>
      <c r="CJ177" s="462"/>
      <c r="CK177" s="462"/>
      <c r="CL177" s="462"/>
      <c r="CM177" s="458"/>
      <c r="CN177" s="462"/>
      <c r="CO177" s="582"/>
      <c r="CP177" s="145"/>
      <c r="CQ177" s="397"/>
      <c r="CR177" s="349"/>
      <c r="CX177" s="233"/>
      <c r="CY177" s="233"/>
      <c r="CZ177" s="233"/>
      <c r="DA177" s="233"/>
      <c r="DB177" s="233"/>
      <c r="DC177" s="233"/>
      <c r="DD177" s="233"/>
      <c r="DE177" s="233"/>
      <c r="DF177" s="233"/>
      <c r="DG177" s="233"/>
      <c r="DH177" s="233"/>
      <c r="DI177" s="233"/>
      <c r="DJ177" s="233"/>
      <c r="DK177" s="233"/>
      <c r="DL177" s="233"/>
      <c r="DM177" s="233"/>
      <c r="DN177" s="233"/>
      <c r="DO177" s="233"/>
    </row>
    <row r="178" spans="1:119" ht="25.5" customHeight="1" thickBot="1" x14ac:dyDescent="0.3">
      <c r="A178" s="542"/>
      <c r="B178" s="604" t="s">
        <v>49</v>
      </c>
      <c r="C178" s="605"/>
      <c r="D178" s="52">
        <v>1035.1074391821471</v>
      </c>
      <c r="E178" s="26">
        <v>617.29818917252385</v>
      </c>
      <c r="F178" s="26">
        <v>492.34273981685595</v>
      </c>
      <c r="G178" s="26">
        <v>255.49119130778757</v>
      </c>
      <c r="H178" s="26">
        <v>133.21342049352481</v>
      </c>
      <c r="I178" s="26">
        <v>217.12717844278026</v>
      </c>
      <c r="J178" s="26">
        <v>420.55810831039594</v>
      </c>
      <c r="K178" s="26">
        <v>97.345708025009401</v>
      </c>
      <c r="L178" s="26">
        <v>241.02344544075174</v>
      </c>
      <c r="M178" s="53">
        <v>56.706900485698995</v>
      </c>
      <c r="N178" s="53">
        <v>301.46392794737596</v>
      </c>
      <c r="O178" s="54">
        <v>465.56158039234197</v>
      </c>
      <c r="P178" s="24">
        <v>4333.2398290171941</v>
      </c>
      <c r="Q178" s="46">
        <v>1759.4073217537787</v>
      </c>
      <c r="R178" s="32">
        <v>203.80220538437447</v>
      </c>
      <c r="S178" s="32">
        <v>286.07109876076845</v>
      </c>
      <c r="T178" s="32">
        <v>284.55622512427192</v>
      </c>
      <c r="U178" s="32">
        <v>158.19365224004829</v>
      </c>
      <c r="V178" s="32">
        <v>321.83532022228928</v>
      </c>
      <c r="W178" s="32">
        <v>311.66506073392617</v>
      </c>
      <c r="X178" s="32">
        <v>267.89348059288648</v>
      </c>
      <c r="Y178" s="32">
        <v>310.28569731910619</v>
      </c>
      <c r="Z178" s="32">
        <v>401.66234909147369</v>
      </c>
      <c r="AA178" s="32">
        <v>367.48501397354784</v>
      </c>
      <c r="AB178" s="64">
        <v>432.37528106915335</v>
      </c>
      <c r="AC178" s="80">
        <v>5105.232706265625</v>
      </c>
      <c r="AD178" s="255">
        <v>568.29286114435797</v>
      </c>
      <c r="AE178" s="128">
        <v>609.52751713158568</v>
      </c>
      <c r="AF178" s="128">
        <v>619.94514704890105</v>
      </c>
      <c r="AG178" s="128">
        <v>908.22842684638886</v>
      </c>
      <c r="AH178" s="128">
        <v>924.75223781484726</v>
      </c>
      <c r="AI178" s="128">
        <v>964.37793422261745</v>
      </c>
      <c r="AJ178" s="128">
        <v>1164.0538486519122</v>
      </c>
      <c r="AK178" s="128">
        <v>1165.4640056606918</v>
      </c>
      <c r="AL178" s="128">
        <v>894.61994900446496</v>
      </c>
      <c r="AM178" s="128">
        <v>1031.6113875247538</v>
      </c>
      <c r="AN178" s="128">
        <v>909.67719062268543</v>
      </c>
      <c r="AO178" s="256">
        <v>1095.6477684096901</v>
      </c>
      <c r="AP178" s="128">
        <v>1345.4480126535555</v>
      </c>
      <c r="AQ178" s="128">
        <v>1373.3099458137665</v>
      </c>
      <c r="AR178" s="128">
        <v>736.2122191575636</v>
      </c>
      <c r="AS178" s="128">
        <v>944.17979561569643</v>
      </c>
      <c r="AT178" s="128">
        <v>563.2187159700851</v>
      </c>
      <c r="AU178" s="128">
        <v>434.81434272221924</v>
      </c>
      <c r="AV178" s="128">
        <v>114.69610933462759</v>
      </c>
      <c r="AW178" s="128">
        <v>61.633185508540002</v>
      </c>
      <c r="AX178" s="128">
        <v>161.17402406185997</v>
      </c>
      <c r="AY178" s="128">
        <v>188.40761373625494</v>
      </c>
      <c r="AZ178" s="128">
        <v>96.325937755885988</v>
      </c>
      <c r="BA178" s="256">
        <v>85.497375655173016</v>
      </c>
      <c r="BB178" s="255">
        <v>26.870775157672004</v>
      </c>
      <c r="BC178" s="128">
        <v>60.332563590467593</v>
      </c>
      <c r="BD178" s="128">
        <v>44.402965743339998</v>
      </c>
      <c r="BE178" s="128">
        <v>34.096964490222788</v>
      </c>
      <c r="BF178" s="128">
        <v>45.432644392370008</v>
      </c>
      <c r="BG178" s="128">
        <v>937.55440210791039</v>
      </c>
      <c r="BH178" s="128">
        <v>222.83818454245699</v>
      </c>
      <c r="BI178" s="128">
        <v>610.94661341246683</v>
      </c>
      <c r="BJ178" s="128">
        <v>845.81833079960631</v>
      </c>
      <c r="BK178" s="128">
        <v>551.43045745737959</v>
      </c>
      <c r="BL178" s="128">
        <v>1323.8267258698488</v>
      </c>
      <c r="BM178" s="128">
        <v>2038.6334589082508</v>
      </c>
      <c r="BN178" s="445">
        <f>SUM(BB178:BM178)</f>
        <v>6742.1840864719916</v>
      </c>
      <c r="BO178" s="128">
        <v>318.06921616408096</v>
      </c>
      <c r="BP178" s="128">
        <v>402.20702001183759</v>
      </c>
      <c r="BQ178" s="128">
        <v>508.76506108034823</v>
      </c>
      <c r="BR178" s="128">
        <v>436.60072071790393</v>
      </c>
      <c r="BS178" s="128">
        <v>442.34751019067966</v>
      </c>
      <c r="BT178" s="128">
        <v>287.42836310920791</v>
      </c>
      <c r="BU178" s="128">
        <v>108.79849183955629</v>
      </c>
      <c r="BV178" s="128">
        <v>0</v>
      </c>
      <c r="BW178" s="382">
        <v>129.91283066973679</v>
      </c>
      <c r="BX178" s="382">
        <v>24.094637513112097</v>
      </c>
      <c r="BY178" s="382">
        <v>0</v>
      </c>
      <c r="BZ178" s="382">
        <v>28.764618371568798</v>
      </c>
      <c r="CA178" s="403">
        <f>SUM(BO178:BZ178)</f>
        <v>2686.9884696680319</v>
      </c>
      <c r="CB178" s="432">
        <v>35.239484474662902</v>
      </c>
      <c r="CC178" s="382">
        <v>2.0077821515752001</v>
      </c>
      <c r="CD178" s="382">
        <v>39.7955311047631</v>
      </c>
      <c r="CE178" s="382">
        <v>431.22842985711924</v>
      </c>
      <c r="CF178" s="382">
        <v>112.2872400222</v>
      </c>
      <c r="CG178" s="382">
        <v>24.181982687545197</v>
      </c>
      <c r="CH178" s="382">
        <v>50.420780025787401</v>
      </c>
      <c r="CI178" s="382">
        <v>167.255985905904</v>
      </c>
      <c r="CJ178" s="382">
        <v>111.83493235362002</v>
      </c>
      <c r="CK178" s="382">
        <v>150.3347541497244</v>
      </c>
      <c r="CL178" s="382">
        <v>1365.6205993787316</v>
      </c>
      <c r="CM178" s="435">
        <v>1674.2769674405781</v>
      </c>
      <c r="CN178" s="382">
        <v>991.57866991418734</v>
      </c>
      <c r="CO178" s="101">
        <f>SUM($BO178:$BO178)</f>
        <v>318.06921616408096</v>
      </c>
      <c r="CP178" s="24">
        <f>SUM($CB178:$CB178)</f>
        <v>35.239484474662902</v>
      </c>
      <c r="CQ178" s="102">
        <f>SUM($CN178:$CN178)</f>
        <v>991.57866991418734</v>
      </c>
      <c r="CR178" s="361">
        <f t="shared" si="88"/>
        <v>2713.8285355085995</v>
      </c>
      <c r="CX178" s="233"/>
      <c r="CY178" s="233"/>
      <c r="CZ178" s="233"/>
      <c r="DA178" s="233"/>
      <c r="DB178" s="233"/>
      <c r="DC178" s="233"/>
      <c r="DD178" s="233"/>
      <c r="DE178" s="233"/>
      <c r="DF178" s="233"/>
      <c r="DG178" s="233"/>
      <c r="DH178" s="233"/>
      <c r="DI178" s="233"/>
      <c r="DJ178" s="233"/>
      <c r="DK178" s="233"/>
      <c r="DL178" s="233"/>
      <c r="DM178" s="233"/>
      <c r="DN178" s="233"/>
      <c r="DO178" s="233"/>
    </row>
    <row r="179" spans="1:119" ht="20.100000000000001" customHeight="1" x14ac:dyDescent="0.25">
      <c r="A179" s="542"/>
      <c r="B179" s="28" t="s">
        <v>57</v>
      </c>
      <c r="C179" s="29"/>
      <c r="D179" s="85"/>
      <c r="E179" s="86"/>
      <c r="F179" s="86"/>
      <c r="G179" s="86">
        <v>1.8632546500000002</v>
      </c>
      <c r="H179" s="86">
        <v>1.29795171</v>
      </c>
      <c r="I179" s="86">
        <v>2.4299333399999998</v>
      </c>
      <c r="J179" s="86">
        <v>3.4498678799999998</v>
      </c>
      <c r="K179" s="86">
        <v>3.2364145899999999</v>
      </c>
      <c r="L179" s="86">
        <v>3.2364145900000003</v>
      </c>
      <c r="M179" s="86">
        <v>1.8301603200000001</v>
      </c>
      <c r="N179" s="86">
        <v>1.4296390299999997</v>
      </c>
      <c r="O179" s="88">
        <v>2.3864314599999998</v>
      </c>
      <c r="P179" s="375">
        <v>21.160067570000002</v>
      </c>
      <c r="Q179" s="94">
        <v>2.4535521</v>
      </c>
      <c r="R179" s="95">
        <v>1.0928285600000001</v>
      </c>
      <c r="S179" s="95">
        <v>4.0546364400000003</v>
      </c>
      <c r="T179" s="95">
        <v>0.70115695</v>
      </c>
      <c r="U179" s="95">
        <v>3.0864417199999998</v>
      </c>
      <c r="V179" s="95">
        <v>16.748808530000002</v>
      </c>
      <c r="W179" s="95">
        <v>1.40032399</v>
      </c>
      <c r="X179" s="95">
        <v>0.78088212000000001</v>
      </c>
      <c r="Y179" s="95">
        <v>1.7477363800000001</v>
      </c>
      <c r="Z179" s="95">
        <v>0.69235427999999999</v>
      </c>
      <c r="AA179" s="95">
        <v>1.3203370400000001</v>
      </c>
      <c r="AB179" s="96">
        <v>1.9696243800000002</v>
      </c>
      <c r="AC179" s="375"/>
      <c r="AD179" s="85">
        <v>1.57257932</v>
      </c>
      <c r="AE179" s="257">
        <v>0.61015176000000004</v>
      </c>
      <c r="AF179" s="257">
        <v>3.1434871699999998</v>
      </c>
      <c r="AG179" s="257">
        <v>0.15934404000000002</v>
      </c>
      <c r="AH179" s="257">
        <v>1.30205283</v>
      </c>
      <c r="AI179" s="257">
        <v>1.1362253600000001</v>
      </c>
      <c r="AJ179" s="257">
        <v>4.4724713599999992</v>
      </c>
      <c r="AK179" s="257">
        <v>2.9696200400000001</v>
      </c>
      <c r="AL179" s="257">
        <v>0.92968304000000002</v>
      </c>
      <c r="AM179" s="257">
        <v>0.92781623999999996</v>
      </c>
      <c r="AN179" s="257">
        <v>0.93694319000000015</v>
      </c>
      <c r="AO179" s="258">
        <v>2.1760111099999997</v>
      </c>
      <c r="AP179" s="257"/>
      <c r="AQ179" s="257"/>
      <c r="AR179" s="257"/>
      <c r="AS179" s="257"/>
      <c r="AT179" s="257"/>
      <c r="AU179" s="257"/>
      <c r="AV179" s="257"/>
      <c r="AW179" s="257"/>
      <c r="AX179" s="257"/>
      <c r="AY179" s="257"/>
      <c r="AZ179" s="257"/>
      <c r="BA179" s="258"/>
      <c r="BB179" s="288"/>
      <c r="BC179" s="257"/>
      <c r="BD179" s="257"/>
      <c r="BE179" s="257"/>
      <c r="BF179" s="257"/>
      <c r="BG179" s="257"/>
      <c r="BH179" s="257"/>
      <c r="BI179" s="257"/>
      <c r="BJ179" s="257"/>
      <c r="BK179" s="257"/>
      <c r="BL179" s="257"/>
      <c r="BM179" s="257"/>
      <c r="BN179" s="447"/>
      <c r="BO179" s="257"/>
      <c r="BP179" s="257"/>
      <c r="BQ179" s="257"/>
      <c r="BR179" s="257"/>
      <c r="BS179" s="257"/>
      <c r="BT179" s="257"/>
      <c r="BU179" s="257"/>
      <c r="BV179" s="257"/>
      <c r="BW179" s="384"/>
      <c r="BX179" s="384"/>
      <c r="BY179" s="384"/>
      <c r="BZ179" s="384"/>
      <c r="CA179" s="569"/>
      <c r="CB179" s="433"/>
      <c r="CC179" s="384"/>
      <c r="CD179" s="384"/>
      <c r="CE179" s="384"/>
      <c r="CF179" s="463"/>
      <c r="CG179" s="463"/>
      <c r="CH179" s="463"/>
      <c r="CI179" s="463"/>
      <c r="CJ179" s="463"/>
      <c r="CK179" s="463"/>
      <c r="CL179" s="463"/>
      <c r="CM179" s="459"/>
      <c r="CN179" s="463"/>
      <c r="CO179" s="582"/>
      <c r="CP179" s="145"/>
      <c r="CQ179" s="397"/>
      <c r="CR179" s="349"/>
      <c r="CX179" s="233"/>
      <c r="CY179" s="233"/>
      <c r="CZ179" s="233"/>
      <c r="DA179" s="233"/>
      <c r="DB179" s="233"/>
      <c r="DC179" s="233"/>
      <c r="DD179" s="233"/>
      <c r="DE179" s="233"/>
      <c r="DF179" s="233"/>
      <c r="DG179" s="233"/>
      <c r="DH179" s="233"/>
      <c r="DI179" s="233"/>
      <c r="DJ179" s="233"/>
      <c r="DK179" s="233"/>
      <c r="DL179" s="233"/>
      <c r="DM179" s="233"/>
      <c r="DN179" s="233"/>
      <c r="DO179" s="233"/>
    </row>
    <row r="180" spans="1:119" ht="19.5" customHeight="1" thickBot="1" x14ac:dyDescent="0.3">
      <c r="A180" s="542"/>
      <c r="B180" s="604" t="s">
        <v>49</v>
      </c>
      <c r="C180" s="605"/>
      <c r="D180" s="46">
        <v>0</v>
      </c>
      <c r="E180" s="32">
        <v>0</v>
      </c>
      <c r="F180" s="32">
        <v>0</v>
      </c>
      <c r="G180" s="32">
        <v>12.986884910500001</v>
      </c>
      <c r="H180" s="32">
        <v>9.0467234186999992</v>
      </c>
      <c r="I180" s="32">
        <v>16.936635379799998</v>
      </c>
      <c r="J180" s="32">
        <v>24.045579123599996</v>
      </c>
      <c r="K180" s="32">
        <v>22.557809692299998</v>
      </c>
      <c r="L180" s="32">
        <v>22.557809692300001</v>
      </c>
      <c r="M180" s="50">
        <v>12.7562174304</v>
      </c>
      <c r="N180" s="50">
        <v>9.9645840390999982</v>
      </c>
      <c r="O180" s="51">
        <v>16.633427276199999</v>
      </c>
      <c r="P180" s="24">
        <v>147.48567096289997</v>
      </c>
      <c r="Q180" s="52">
        <v>17.101258136999999</v>
      </c>
      <c r="R180" s="26">
        <v>7.6170150632000002</v>
      </c>
      <c r="S180" s="26">
        <v>28.260815986800001</v>
      </c>
      <c r="T180" s="26">
        <v>4.8870639415000001</v>
      </c>
      <c r="U180" s="26">
        <v>21.512498788399999</v>
      </c>
      <c r="V180" s="26">
        <v>116.73919545410001</v>
      </c>
      <c r="W180" s="26">
        <v>9.7602582103</v>
      </c>
      <c r="X180" s="26">
        <v>5.4427483764</v>
      </c>
      <c r="Y180" s="26">
        <v>12.1817225686</v>
      </c>
      <c r="Z180" s="26">
        <v>4.8257093315999997</v>
      </c>
      <c r="AA180" s="26">
        <v>9.2027491688000005</v>
      </c>
      <c r="AB180" s="64">
        <v>13.669193197200002</v>
      </c>
      <c r="AC180" s="24">
        <v>251.20022822390004</v>
      </c>
      <c r="AD180" s="255">
        <v>10.913700480800001</v>
      </c>
      <c r="AE180" s="128">
        <v>4.2260049592615347</v>
      </c>
      <c r="AF180" s="128">
        <v>21.716426204103236</v>
      </c>
      <c r="AG180" s="128">
        <v>1.0984115823999994</v>
      </c>
      <c r="AH180" s="128">
        <v>8.9711439987000006</v>
      </c>
      <c r="AI180" s="128">
        <v>7.8191241857333313</v>
      </c>
      <c r="AJ180" s="128">
        <v>30.753290164438706</v>
      </c>
      <c r="AK180" s="128">
        <v>20.401289674800008</v>
      </c>
      <c r="AL180" s="128">
        <v>6.386922484800003</v>
      </c>
      <c r="AM180" s="128">
        <v>6.3740975688000026</v>
      </c>
      <c r="AN180" s="128">
        <v>6.4280549121933399</v>
      </c>
      <c r="AO180" s="256">
        <v>14.927436214599998</v>
      </c>
      <c r="AP180" s="128">
        <v>20.221767369999998</v>
      </c>
      <c r="AQ180" s="128">
        <v>345.67738926279998</v>
      </c>
      <c r="AR180" s="128">
        <v>37.123845666600005</v>
      </c>
      <c r="AS180" s="128">
        <v>366.13527261920001</v>
      </c>
      <c r="AT180" s="128">
        <v>283.74760173760012</v>
      </c>
      <c r="AU180" s="128">
        <v>204.4655765418</v>
      </c>
      <c r="AV180" s="128">
        <v>67.132266779200009</v>
      </c>
      <c r="AW180" s="128">
        <v>275.58482332220001</v>
      </c>
      <c r="AX180" s="128">
        <v>36.416252170200003</v>
      </c>
      <c r="AY180" s="128">
        <v>395.13914091959987</v>
      </c>
      <c r="AZ180" s="128">
        <v>7.6781724432000003</v>
      </c>
      <c r="BA180" s="256">
        <v>0</v>
      </c>
      <c r="BB180" s="255">
        <v>0</v>
      </c>
      <c r="BC180" s="128">
        <v>3.5665920668000002</v>
      </c>
      <c r="BD180" s="128">
        <v>0.54875431240000005</v>
      </c>
      <c r="BE180" s="128">
        <v>11.2392013244</v>
      </c>
      <c r="BF180" s="128">
        <v>0</v>
      </c>
      <c r="BG180" s="128">
        <v>0</v>
      </c>
      <c r="BH180" s="128">
        <v>4.6541689208000001</v>
      </c>
      <c r="BI180" s="128">
        <v>2.1899441424000003</v>
      </c>
      <c r="BJ180" s="128">
        <v>2.1951083504000004</v>
      </c>
      <c r="BK180" s="128">
        <v>3.2907940674000002</v>
      </c>
      <c r="BL180" s="128">
        <v>64.540079333800008</v>
      </c>
      <c r="BM180" s="128">
        <v>0</v>
      </c>
      <c r="BN180" s="445">
        <f>SUM(BB180:BM180)</f>
        <v>92.224642518400017</v>
      </c>
      <c r="BO180" s="128">
        <v>0</v>
      </c>
      <c r="BP180" s="128">
        <v>0</v>
      </c>
      <c r="BQ180" s="128">
        <v>0</v>
      </c>
      <c r="BR180" s="128">
        <v>0</v>
      </c>
      <c r="BS180" s="128">
        <v>0</v>
      </c>
      <c r="BT180" s="128">
        <v>0</v>
      </c>
      <c r="BU180" s="128">
        <v>0</v>
      </c>
      <c r="BV180" s="128">
        <v>0</v>
      </c>
      <c r="BW180" s="382">
        <v>0</v>
      </c>
      <c r="BX180" s="382">
        <v>0</v>
      </c>
      <c r="BY180" s="382">
        <v>0</v>
      </c>
      <c r="BZ180" s="382">
        <v>0</v>
      </c>
      <c r="CA180" s="403">
        <f>SUM(BO180:BZ180)</f>
        <v>0</v>
      </c>
      <c r="CB180" s="432">
        <v>0</v>
      </c>
      <c r="CC180" s="382">
        <v>0</v>
      </c>
      <c r="CD180" s="382">
        <v>0</v>
      </c>
      <c r="CE180" s="382">
        <v>0</v>
      </c>
      <c r="CF180" s="464">
        <v>0</v>
      </c>
      <c r="CG180" s="464">
        <v>0</v>
      </c>
      <c r="CH180" s="464">
        <v>0</v>
      </c>
      <c r="CI180" s="464">
        <v>0</v>
      </c>
      <c r="CJ180" s="464">
        <v>0</v>
      </c>
      <c r="CK180" s="464">
        <v>0</v>
      </c>
      <c r="CL180" s="464">
        <v>0</v>
      </c>
      <c r="CM180" s="457">
        <v>0</v>
      </c>
      <c r="CN180" s="464">
        <v>0</v>
      </c>
      <c r="CO180" s="101">
        <f t="shared" ref="CO180:CO185" si="89">SUM($BO180:$BO180)</f>
        <v>0</v>
      </c>
      <c r="CP180" s="24">
        <f t="shared" ref="CP180:CP185" si="90">SUM($CB180:$CB180)</f>
        <v>0</v>
      </c>
      <c r="CQ180" s="102">
        <f t="shared" ref="CQ180:CQ185" si="91">SUM($CN180:$CN180)</f>
        <v>0</v>
      </c>
      <c r="CR180" s="361"/>
      <c r="CX180" s="233"/>
      <c r="CY180" s="233"/>
      <c r="CZ180" s="233"/>
      <c r="DA180" s="233"/>
      <c r="DB180" s="233"/>
      <c r="DC180" s="233"/>
      <c r="DD180" s="233"/>
      <c r="DE180" s="233"/>
      <c r="DF180" s="233"/>
      <c r="DG180" s="233"/>
      <c r="DH180" s="233"/>
      <c r="DI180" s="233"/>
      <c r="DJ180" s="233"/>
      <c r="DK180" s="233"/>
      <c r="DL180" s="233"/>
      <c r="DM180" s="233"/>
      <c r="DN180" s="233"/>
      <c r="DO180" s="233"/>
    </row>
    <row r="181" spans="1:119" ht="20.100000000000001" customHeight="1" thickBot="1" x14ac:dyDescent="0.3">
      <c r="A181" s="542"/>
      <c r="B181" s="328"/>
      <c r="C181" s="325" t="s">
        <v>115</v>
      </c>
      <c r="D181" s="331">
        <f t="shared" ref="D181" si="92">+D182+D183+D184+D185</f>
        <v>1005</v>
      </c>
      <c r="E181" s="330">
        <f t="shared" ref="E181" si="93">+E182+E183+E184+E185</f>
        <v>849</v>
      </c>
      <c r="F181" s="330">
        <f t="shared" ref="F181" si="94">+F182+F183+F184+F185</f>
        <v>998</v>
      </c>
      <c r="G181" s="330">
        <f t="shared" ref="G181" si="95">+G182+G183+G184+G185</f>
        <v>954</v>
      </c>
      <c r="H181" s="330">
        <f t="shared" ref="H181" si="96">+H182+H183+H184+H185</f>
        <v>795</v>
      </c>
      <c r="I181" s="330">
        <f t="shared" ref="I181" si="97">+I182+I183+I184+I185</f>
        <v>665</v>
      </c>
      <c r="J181" s="330">
        <f t="shared" ref="J181" si="98">+J182+J183+J184+J185</f>
        <v>655</v>
      </c>
      <c r="K181" s="330">
        <f t="shared" ref="K181" si="99">+K182+K183+K184+K185</f>
        <v>438</v>
      </c>
      <c r="L181" s="330">
        <f t="shared" ref="L181" si="100">+L182+L183+L184+L185</f>
        <v>439</v>
      </c>
      <c r="M181" s="330">
        <f t="shared" ref="M181" si="101">+M182+M183+M184+M185</f>
        <v>949</v>
      </c>
      <c r="N181" s="330">
        <f t="shared" ref="N181" si="102">+N182+N183+N184+N185</f>
        <v>796</v>
      </c>
      <c r="O181" s="332">
        <f t="shared" ref="O181" si="103">+O182+O183+O184+O185</f>
        <v>740</v>
      </c>
      <c r="P181" s="330">
        <f t="shared" ref="P181" si="104">+P182+P183+P184+P185</f>
        <v>9283</v>
      </c>
      <c r="Q181" s="331">
        <f t="shared" ref="Q181" si="105">+Q182+Q183+Q184+Q185</f>
        <v>490</v>
      </c>
      <c r="R181" s="330">
        <f t="shared" ref="R181" si="106">+R182+R183+R184+R185</f>
        <v>437</v>
      </c>
      <c r="S181" s="330">
        <f t="shared" ref="S181" si="107">+S182+S183+S184+S185</f>
        <v>508</v>
      </c>
      <c r="T181" s="330">
        <f t="shared" ref="T181" si="108">+T182+T183+T184+T185</f>
        <v>760</v>
      </c>
      <c r="U181" s="330">
        <f t="shared" ref="U181" si="109">+U182+U183+U184+U185</f>
        <v>432</v>
      </c>
      <c r="V181" s="330">
        <f t="shared" ref="V181" si="110">+V182+V183+V184+V185</f>
        <v>780</v>
      </c>
      <c r="W181" s="330">
        <f t="shared" ref="W181" si="111">+W182+W183+W184+W185</f>
        <v>552</v>
      </c>
      <c r="X181" s="330">
        <f t="shared" ref="X181" si="112">+X182+X183+X184+X185</f>
        <v>642</v>
      </c>
      <c r="Y181" s="330">
        <f t="shared" ref="Y181" si="113">+Y182+Y183+Y184+Y185</f>
        <v>843</v>
      </c>
      <c r="Z181" s="330">
        <f t="shared" ref="Z181" si="114">+Z182+Z183+Z184+Z185</f>
        <v>949</v>
      </c>
      <c r="AA181" s="330">
        <f t="shared" ref="AA181" si="115">+AA182+AA183+AA184+AA185</f>
        <v>913</v>
      </c>
      <c r="AB181" s="332">
        <f t="shared" ref="AB181" si="116">+AB182+AB183+AB184+AB185</f>
        <v>1160</v>
      </c>
      <c r="AC181" s="330">
        <f t="shared" ref="AC181" si="117">+AC182+AC183+AC184+AC185</f>
        <v>8466</v>
      </c>
      <c r="AD181" s="331">
        <f t="shared" ref="AD181" si="118">+AD182+AD183+AD184+AD185</f>
        <v>964</v>
      </c>
      <c r="AE181" s="330">
        <f t="shared" ref="AE181" si="119">+AE182+AE183+AE184+AE185</f>
        <v>1266</v>
      </c>
      <c r="AF181" s="330">
        <f t="shared" ref="AF181" si="120">+AF182+AF183+AF184+AF185</f>
        <v>1713</v>
      </c>
      <c r="AG181" s="330">
        <f t="shared" ref="AG181" si="121">+AG182+AG183+AG184+AG185</f>
        <v>1683</v>
      </c>
      <c r="AH181" s="330">
        <f t="shared" ref="AH181" si="122">+AH182+AH183+AH184+AH185</f>
        <v>1659</v>
      </c>
      <c r="AI181" s="330">
        <f t="shared" ref="AI181" si="123">+AI182+AI183+AI184+AI185</f>
        <v>1651</v>
      </c>
      <c r="AJ181" s="330">
        <f t="shared" ref="AJ181" si="124">+AJ182+AJ183+AJ184+AJ185</f>
        <v>1826</v>
      </c>
      <c r="AK181" s="330">
        <f t="shared" ref="AK181" si="125">+AK182+AK183+AK184+AK185</f>
        <v>1873</v>
      </c>
      <c r="AL181" s="330">
        <f t="shared" ref="AL181" si="126">+AL182+AL183+AL184+AL185</f>
        <v>1834</v>
      </c>
      <c r="AM181" s="330">
        <f t="shared" ref="AM181" si="127">+AM182+AM183+AM184+AM185</f>
        <v>1491</v>
      </c>
      <c r="AN181" s="330">
        <f t="shared" ref="AN181" si="128">+AN182+AN183+AN184+AN185</f>
        <v>1167</v>
      </c>
      <c r="AO181" s="332">
        <f t="shared" ref="AO181" si="129">+AO182+AO183+AO184+AO185</f>
        <v>1723</v>
      </c>
      <c r="AP181" s="330">
        <f t="shared" ref="AP181" si="130">+AP182+AP183+AP184+AP185</f>
        <v>1371</v>
      </c>
      <c r="AQ181" s="330">
        <f t="shared" ref="AQ181" si="131">+AQ182+AQ183+AQ184+AQ185</f>
        <v>1395</v>
      </c>
      <c r="AR181" s="330">
        <f t="shared" ref="AR181" si="132">+AR182+AR183+AR184+AR185</f>
        <v>1724</v>
      </c>
      <c r="AS181" s="330">
        <f t="shared" ref="AS181" si="133">+AS182+AS183+AS184+AS185</f>
        <v>1278</v>
      </c>
      <c r="AT181" s="330">
        <f t="shared" ref="AT181" si="134">+AT182+AT183+AT184+AT185</f>
        <v>1867</v>
      </c>
      <c r="AU181" s="330">
        <f t="shared" ref="AU181" si="135">+AU182+AU183+AU184+AU185</f>
        <v>1375</v>
      </c>
      <c r="AV181" s="330">
        <f t="shared" ref="AV181" si="136">+AV182+AV183+AV184+AV185</f>
        <v>1572</v>
      </c>
      <c r="AW181" s="330">
        <f t="shared" ref="AW181" si="137">+AW182+AW183+AW184+AW185</f>
        <v>1603</v>
      </c>
      <c r="AX181" s="330">
        <f t="shared" ref="AX181" si="138">+AX182+AX183+AX184+AX185</f>
        <v>1774</v>
      </c>
      <c r="AY181" s="330">
        <f t="shared" ref="AY181" si="139">+AY182+AY183+AY184+AY185</f>
        <v>2014</v>
      </c>
      <c r="AZ181" s="330">
        <f t="shared" ref="AZ181" si="140">+AZ182+AZ183+AZ184+AZ185</f>
        <v>1986</v>
      </c>
      <c r="BA181" s="330">
        <f t="shared" ref="BA181" si="141">+BA182+BA183+BA184+BA185</f>
        <v>1603</v>
      </c>
      <c r="BB181" s="331">
        <f t="shared" ref="BB181" si="142">+BB182+BB183+BB184+BB185</f>
        <v>1507</v>
      </c>
      <c r="BC181" s="330">
        <f t="shared" ref="BC181" si="143">+BC182+BC183+BC184+BC185</f>
        <v>1834</v>
      </c>
      <c r="BD181" s="330">
        <f t="shared" ref="BD181" si="144">+BD182+BD183+BD184+BD185</f>
        <v>1619</v>
      </c>
      <c r="BE181" s="330">
        <f t="shared" ref="BE181" si="145">+BE182+BE183+BE184+BE185</f>
        <v>1795</v>
      </c>
      <c r="BF181" s="330">
        <f t="shared" ref="BF181" si="146">+BF182+BF183+BF184+BF185</f>
        <v>2216</v>
      </c>
      <c r="BG181" s="330">
        <f t="shared" ref="BG181" si="147">+BG182+BG183+BG184+BG185</f>
        <v>2537</v>
      </c>
      <c r="BH181" s="330">
        <f t="shared" ref="BH181" si="148">+BH182+BH183+BH184+BH185</f>
        <v>2553</v>
      </c>
      <c r="BI181" s="330">
        <f t="shared" ref="BI181" si="149">+BI182+BI183+BI184+BI185</f>
        <v>2731</v>
      </c>
      <c r="BJ181" s="330">
        <f t="shared" ref="BJ181" si="150">+BJ182+BJ183+BJ184+BJ185</f>
        <v>3366</v>
      </c>
      <c r="BK181" s="330">
        <f t="shared" ref="BK181" si="151">+BK182+BK183+BK184+BK185</f>
        <v>3911</v>
      </c>
      <c r="BL181" s="330">
        <f t="shared" ref="BL181" si="152">+BL182+BL183+BL184+BL185</f>
        <v>5053</v>
      </c>
      <c r="BM181" s="330">
        <f t="shared" ref="BM181" si="153">+BM182+BM183+BM184+BM185</f>
        <v>5449</v>
      </c>
      <c r="BN181" s="448">
        <f>SUM(BB181:BM181)</f>
        <v>34571</v>
      </c>
      <c r="BO181" s="330">
        <f t="shared" ref="BO181" si="154">+BO182+BO183+BO184+BO185</f>
        <v>6183</v>
      </c>
      <c r="BP181" s="330">
        <f t="shared" ref="BP181" si="155">+BP182+BP183+BP184+BP185</f>
        <v>6074</v>
      </c>
      <c r="BQ181" s="330">
        <f t="shared" ref="BQ181" si="156">+BQ182+BQ183+BQ184+BQ185</f>
        <v>4677</v>
      </c>
      <c r="BR181" s="330">
        <f t="shared" ref="BR181" si="157">+BR182+BR183+BR184+BR185</f>
        <v>4799</v>
      </c>
      <c r="BS181" s="330">
        <f t="shared" ref="BS181" si="158">+BS182+BS183+BS184+BS185</f>
        <v>3311</v>
      </c>
      <c r="BT181" s="330">
        <f t="shared" ref="BT181" si="159">+BT182+BT183+BT184+BT185</f>
        <v>2141</v>
      </c>
      <c r="BU181" s="330">
        <f t="shared" ref="BU181" si="160">+BU182+BU183+BU184+BU185</f>
        <v>3086</v>
      </c>
      <c r="BV181" s="330">
        <f t="shared" ref="BV181" si="161">+BV182+BV183+BV184+BV185</f>
        <v>2587</v>
      </c>
      <c r="BW181" s="330">
        <f t="shared" ref="BW181" si="162">+BW182+BW183+BW184+BW185</f>
        <v>3070</v>
      </c>
      <c r="BX181" s="330">
        <f t="shared" ref="BX181" si="163">+BX182+BX183+BX184+BX185</f>
        <v>3895</v>
      </c>
      <c r="BY181" s="330">
        <f t="shared" ref="BY181" si="164">+BY182+BY183+BY184+BY185</f>
        <v>4224</v>
      </c>
      <c r="BZ181" s="330">
        <f t="shared" ref="BZ181:CL181" si="165">+BZ182+BZ183+BZ184+BZ185</f>
        <v>6616</v>
      </c>
      <c r="CA181" s="448">
        <f>SUM(BO181:BZ181)</f>
        <v>50663</v>
      </c>
      <c r="CB181" s="331">
        <f t="shared" si="165"/>
        <v>3395</v>
      </c>
      <c r="CC181" s="330">
        <f t="shared" si="165"/>
        <v>5176</v>
      </c>
      <c r="CD181" s="330">
        <f t="shared" si="165"/>
        <v>4338</v>
      </c>
      <c r="CE181" s="330">
        <f t="shared" si="165"/>
        <v>3292</v>
      </c>
      <c r="CF181" s="330">
        <f t="shared" si="165"/>
        <v>3787</v>
      </c>
      <c r="CG181" s="330">
        <f t="shared" ref="CG181:CH181" si="166">+CG182+CG183+CG184+CG185</f>
        <v>3845</v>
      </c>
      <c r="CH181" s="330">
        <f t="shared" si="166"/>
        <v>3326</v>
      </c>
      <c r="CI181" s="330">
        <f t="shared" si="165"/>
        <v>3396</v>
      </c>
      <c r="CJ181" s="330">
        <f t="shared" si="165"/>
        <v>4137</v>
      </c>
      <c r="CK181" s="330">
        <f t="shared" si="165"/>
        <v>4378</v>
      </c>
      <c r="CL181" s="330">
        <f t="shared" si="165"/>
        <v>3813</v>
      </c>
      <c r="CM181" s="332">
        <f t="shared" ref="CM181:CN181" si="167">+CM182+CM183+CM184+CM185</f>
        <v>3348</v>
      </c>
      <c r="CN181" s="332">
        <f t="shared" si="167"/>
        <v>2848</v>
      </c>
      <c r="CO181" s="331">
        <f t="shared" si="89"/>
        <v>6183</v>
      </c>
      <c r="CP181" s="330">
        <f t="shared" si="90"/>
        <v>3395</v>
      </c>
      <c r="CQ181" s="332">
        <f t="shared" si="91"/>
        <v>2848</v>
      </c>
      <c r="CR181" s="549">
        <f t="shared" si="88"/>
        <v>-16.111929307805596</v>
      </c>
      <c r="CX181" s="233"/>
      <c r="CY181" s="233"/>
      <c r="CZ181" s="233"/>
      <c r="DA181" s="233"/>
      <c r="DB181" s="233"/>
      <c r="DC181" s="233"/>
      <c r="DD181" s="233"/>
      <c r="DE181" s="233"/>
      <c r="DF181" s="233"/>
      <c r="DG181" s="233"/>
      <c r="DH181" s="233"/>
      <c r="DI181" s="233"/>
      <c r="DJ181" s="233"/>
      <c r="DK181" s="233"/>
      <c r="DL181" s="233"/>
      <c r="DM181" s="233"/>
      <c r="DN181" s="233"/>
      <c r="DO181" s="233"/>
    </row>
    <row r="182" spans="1:119" ht="20.100000000000001" customHeight="1" x14ac:dyDescent="0.25">
      <c r="A182" s="542"/>
      <c r="B182" s="596" t="s">
        <v>33</v>
      </c>
      <c r="C182" s="616"/>
      <c r="D182" s="39">
        <v>226</v>
      </c>
      <c r="E182" s="12">
        <v>217</v>
      </c>
      <c r="F182" s="12">
        <v>277</v>
      </c>
      <c r="G182" s="12">
        <v>302</v>
      </c>
      <c r="H182" s="12">
        <v>256</v>
      </c>
      <c r="I182" s="12">
        <v>207</v>
      </c>
      <c r="J182" s="12">
        <v>176</v>
      </c>
      <c r="K182" s="12">
        <v>80</v>
      </c>
      <c r="L182" s="12">
        <v>113</v>
      </c>
      <c r="M182" s="57">
        <v>423</v>
      </c>
      <c r="N182" s="57">
        <v>275</v>
      </c>
      <c r="O182" s="58">
        <v>196</v>
      </c>
      <c r="P182" s="80">
        <v>2748</v>
      </c>
      <c r="Q182" s="52">
        <v>243</v>
      </c>
      <c r="R182" s="26">
        <v>221</v>
      </c>
      <c r="S182" s="26">
        <v>126</v>
      </c>
      <c r="T182" s="26">
        <v>484</v>
      </c>
      <c r="U182" s="26">
        <v>158</v>
      </c>
      <c r="V182" s="26">
        <v>352</v>
      </c>
      <c r="W182" s="26">
        <v>233</v>
      </c>
      <c r="X182" s="26">
        <v>356</v>
      </c>
      <c r="Y182" s="26">
        <v>442</v>
      </c>
      <c r="Z182" s="26">
        <v>423</v>
      </c>
      <c r="AA182" s="26">
        <v>490</v>
      </c>
      <c r="AB182" s="161">
        <v>598</v>
      </c>
      <c r="AC182" s="80">
        <v>4126</v>
      </c>
      <c r="AD182" s="52">
        <v>518</v>
      </c>
      <c r="AE182" s="26">
        <v>567</v>
      </c>
      <c r="AF182" s="26">
        <v>572</v>
      </c>
      <c r="AG182" s="26">
        <v>1121</v>
      </c>
      <c r="AH182" s="26">
        <v>934</v>
      </c>
      <c r="AI182" s="26">
        <v>950</v>
      </c>
      <c r="AJ182" s="26">
        <v>982</v>
      </c>
      <c r="AK182" s="26">
        <v>895</v>
      </c>
      <c r="AL182" s="26">
        <v>1056</v>
      </c>
      <c r="AM182" s="26">
        <v>855</v>
      </c>
      <c r="AN182" s="26">
        <v>642</v>
      </c>
      <c r="AO182" s="76">
        <v>949</v>
      </c>
      <c r="AP182" s="31">
        <v>793</v>
      </c>
      <c r="AQ182" s="31">
        <v>910</v>
      </c>
      <c r="AR182" s="31">
        <v>1181</v>
      </c>
      <c r="AS182" s="31">
        <v>794</v>
      </c>
      <c r="AT182" s="31">
        <v>1135</v>
      </c>
      <c r="AU182" s="31">
        <v>924</v>
      </c>
      <c r="AV182" s="31">
        <v>1099</v>
      </c>
      <c r="AW182" s="31">
        <v>1062</v>
      </c>
      <c r="AX182" s="31">
        <v>1378</v>
      </c>
      <c r="AY182" s="31">
        <v>1520</v>
      </c>
      <c r="AZ182" s="31">
        <v>1548</v>
      </c>
      <c r="BA182" s="134">
        <v>1253</v>
      </c>
      <c r="BB182" s="52">
        <v>1113</v>
      </c>
      <c r="BC182" s="26">
        <v>1120</v>
      </c>
      <c r="BD182" s="26">
        <v>1134</v>
      </c>
      <c r="BE182" s="26">
        <v>1242</v>
      </c>
      <c r="BF182" s="26">
        <v>1483</v>
      </c>
      <c r="BG182" s="26">
        <v>1863</v>
      </c>
      <c r="BH182" s="26">
        <v>2011</v>
      </c>
      <c r="BI182" s="26">
        <v>1970</v>
      </c>
      <c r="BJ182" s="26">
        <v>2479</v>
      </c>
      <c r="BK182" s="26">
        <v>3277</v>
      </c>
      <c r="BL182" s="26">
        <v>4285</v>
      </c>
      <c r="BM182" s="26">
        <v>4713</v>
      </c>
      <c r="BN182" s="449">
        <f>SUM(BB182:BM182)</f>
        <v>26690</v>
      </c>
      <c r="BO182" s="26">
        <v>5534</v>
      </c>
      <c r="BP182" s="26">
        <v>5496</v>
      </c>
      <c r="BQ182" s="26">
        <v>4195</v>
      </c>
      <c r="BR182" s="26">
        <v>4259</v>
      </c>
      <c r="BS182" s="26">
        <v>2564</v>
      </c>
      <c r="BT182" s="26">
        <v>1592</v>
      </c>
      <c r="BU182" s="26">
        <v>2363</v>
      </c>
      <c r="BV182" s="26">
        <v>1937</v>
      </c>
      <c r="BW182" s="98">
        <v>2347</v>
      </c>
      <c r="BX182" s="98">
        <v>3050</v>
      </c>
      <c r="BY182" s="98">
        <v>3326</v>
      </c>
      <c r="BZ182" s="98">
        <v>6029</v>
      </c>
      <c r="CA182" s="439">
        <f>SUM(BO182:BZ182)</f>
        <v>42692</v>
      </c>
      <c r="CB182" s="138">
        <v>2854</v>
      </c>
      <c r="CC182" s="98">
        <v>4546</v>
      </c>
      <c r="CD182" s="98">
        <v>3803</v>
      </c>
      <c r="CE182" s="98">
        <v>2743</v>
      </c>
      <c r="CF182" s="98">
        <v>3396</v>
      </c>
      <c r="CG182" s="98">
        <v>3329</v>
      </c>
      <c r="CH182" s="98">
        <v>2805</v>
      </c>
      <c r="CI182" s="98">
        <v>2991</v>
      </c>
      <c r="CJ182" s="98">
        <v>3697</v>
      </c>
      <c r="CK182" s="98">
        <v>3947</v>
      </c>
      <c r="CL182" s="98">
        <v>3427</v>
      </c>
      <c r="CM182" s="243">
        <v>2775</v>
      </c>
      <c r="CN182" s="98">
        <v>2343</v>
      </c>
      <c r="CO182" s="554">
        <f t="shared" si="89"/>
        <v>5534</v>
      </c>
      <c r="CP182" s="111">
        <f t="shared" si="90"/>
        <v>2854</v>
      </c>
      <c r="CQ182" s="248">
        <f t="shared" si="91"/>
        <v>2343</v>
      </c>
      <c r="CR182" s="359">
        <f t="shared" si="88"/>
        <v>-17.904695164681151</v>
      </c>
      <c r="CX182" s="233"/>
      <c r="CY182" s="233"/>
      <c r="CZ182" s="233"/>
      <c r="DA182" s="233"/>
      <c r="DB182" s="233"/>
      <c r="DC182" s="233"/>
      <c r="DD182" s="233"/>
      <c r="DE182" s="233"/>
      <c r="DF182" s="233"/>
      <c r="DG182" s="233"/>
      <c r="DH182" s="233"/>
      <c r="DI182" s="233"/>
      <c r="DJ182" s="233"/>
      <c r="DK182" s="233"/>
      <c r="DL182" s="233"/>
      <c r="DM182" s="233"/>
      <c r="DN182" s="233"/>
      <c r="DO182" s="233"/>
    </row>
    <row r="183" spans="1:119" ht="20.100000000000001" customHeight="1" x14ac:dyDescent="0.25">
      <c r="A183" s="542"/>
      <c r="B183" s="59" t="s">
        <v>34</v>
      </c>
      <c r="C183" s="162"/>
      <c r="D183" s="39">
        <v>441</v>
      </c>
      <c r="E183" s="12">
        <v>354</v>
      </c>
      <c r="F183" s="12">
        <v>416</v>
      </c>
      <c r="G183" s="12">
        <v>467</v>
      </c>
      <c r="H183" s="12">
        <v>380</v>
      </c>
      <c r="I183" s="12">
        <v>308</v>
      </c>
      <c r="J183" s="12">
        <v>299</v>
      </c>
      <c r="K183" s="12">
        <v>280</v>
      </c>
      <c r="L183" s="12">
        <v>235</v>
      </c>
      <c r="M183" s="57">
        <v>427</v>
      </c>
      <c r="N183" s="57">
        <v>441</v>
      </c>
      <c r="O183" s="58">
        <v>442</v>
      </c>
      <c r="P183" s="80">
        <v>4490</v>
      </c>
      <c r="Q183" s="52">
        <v>183</v>
      </c>
      <c r="R183" s="26">
        <v>172</v>
      </c>
      <c r="S183" s="26">
        <v>271</v>
      </c>
      <c r="T183" s="26">
        <v>191</v>
      </c>
      <c r="U183" s="26">
        <v>198</v>
      </c>
      <c r="V183" s="26">
        <v>282</v>
      </c>
      <c r="W183" s="26">
        <v>213</v>
      </c>
      <c r="X183" s="26">
        <v>195</v>
      </c>
      <c r="Y183" s="26">
        <v>315</v>
      </c>
      <c r="Z183" s="26">
        <v>427</v>
      </c>
      <c r="AA183" s="26">
        <v>289</v>
      </c>
      <c r="AB183" s="161">
        <v>423</v>
      </c>
      <c r="AC183" s="80">
        <v>3159</v>
      </c>
      <c r="AD183" s="52">
        <v>348</v>
      </c>
      <c r="AE183" s="26">
        <v>454</v>
      </c>
      <c r="AF183" s="26">
        <v>352</v>
      </c>
      <c r="AG183" s="26">
        <v>378</v>
      </c>
      <c r="AH183" s="26">
        <v>497</v>
      </c>
      <c r="AI183" s="26">
        <v>467</v>
      </c>
      <c r="AJ183" s="26">
        <v>565</v>
      </c>
      <c r="AK183" s="26">
        <v>639</v>
      </c>
      <c r="AL183" s="26">
        <v>578</v>
      </c>
      <c r="AM183" s="26">
        <v>430</v>
      </c>
      <c r="AN183" s="26">
        <v>351</v>
      </c>
      <c r="AO183" s="76">
        <v>537</v>
      </c>
      <c r="AP183" s="26">
        <v>381</v>
      </c>
      <c r="AQ183" s="26">
        <v>331</v>
      </c>
      <c r="AR183" s="26">
        <v>421</v>
      </c>
      <c r="AS183" s="26">
        <v>358</v>
      </c>
      <c r="AT183" s="26">
        <v>576</v>
      </c>
      <c r="AU183" s="26">
        <v>321</v>
      </c>
      <c r="AV183" s="26">
        <v>422</v>
      </c>
      <c r="AW183" s="26">
        <v>499</v>
      </c>
      <c r="AX183" s="26">
        <v>362</v>
      </c>
      <c r="AY183" s="26">
        <v>435</v>
      </c>
      <c r="AZ183" s="26">
        <v>406</v>
      </c>
      <c r="BA183" s="76">
        <v>328</v>
      </c>
      <c r="BB183" s="52">
        <v>384</v>
      </c>
      <c r="BC183" s="26">
        <v>693</v>
      </c>
      <c r="BD183" s="26">
        <v>467</v>
      </c>
      <c r="BE183" s="26">
        <v>535</v>
      </c>
      <c r="BF183" s="26">
        <v>717</v>
      </c>
      <c r="BG183" s="26">
        <v>601</v>
      </c>
      <c r="BH183" s="26">
        <v>503</v>
      </c>
      <c r="BI183" s="26">
        <v>664</v>
      </c>
      <c r="BJ183" s="26">
        <v>818</v>
      </c>
      <c r="BK183" s="26">
        <v>579</v>
      </c>
      <c r="BL183" s="26">
        <v>585</v>
      </c>
      <c r="BM183" s="26">
        <v>519</v>
      </c>
      <c r="BN183" s="449">
        <f>SUM(BB183:BM183)</f>
        <v>7065</v>
      </c>
      <c r="BO183" s="26">
        <v>631</v>
      </c>
      <c r="BP183" s="26">
        <v>509</v>
      </c>
      <c r="BQ183" s="26">
        <v>450</v>
      </c>
      <c r="BR183" s="26">
        <v>493</v>
      </c>
      <c r="BS183" s="26">
        <v>675</v>
      </c>
      <c r="BT183" s="26">
        <v>533</v>
      </c>
      <c r="BU183" s="26">
        <v>706</v>
      </c>
      <c r="BV183" s="26">
        <v>650</v>
      </c>
      <c r="BW183" s="98">
        <v>717</v>
      </c>
      <c r="BX183" s="98">
        <v>843</v>
      </c>
      <c r="BY183" s="98">
        <v>898</v>
      </c>
      <c r="BZ183" s="98">
        <v>584</v>
      </c>
      <c r="CA183" s="439">
        <f t="shared" ref="CA183:CA185" si="168">SUM(BO183:BZ183)</f>
        <v>7689</v>
      </c>
      <c r="CB183" s="138">
        <v>533</v>
      </c>
      <c r="CC183" s="98">
        <v>628</v>
      </c>
      <c r="CD183" s="98">
        <v>517</v>
      </c>
      <c r="CE183" s="98">
        <v>539</v>
      </c>
      <c r="CF183" s="98">
        <v>364</v>
      </c>
      <c r="CG183" s="98">
        <v>514</v>
      </c>
      <c r="CH183" s="98">
        <v>516</v>
      </c>
      <c r="CI183" s="98">
        <v>392</v>
      </c>
      <c r="CJ183" s="98">
        <v>424</v>
      </c>
      <c r="CK183" s="98">
        <v>417</v>
      </c>
      <c r="CL183" s="98">
        <v>336</v>
      </c>
      <c r="CM183" s="243">
        <v>512</v>
      </c>
      <c r="CN183" s="98">
        <v>469</v>
      </c>
      <c r="CO183" s="555">
        <f t="shared" si="89"/>
        <v>631</v>
      </c>
      <c r="CP183" s="80">
        <f t="shared" si="90"/>
        <v>533</v>
      </c>
      <c r="CQ183" s="27">
        <f t="shared" si="91"/>
        <v>469</v>
      </c>
      <c r="CR183" s="359">
        <f t="shared" si="88"/>
        <v>-12.007504690431524</v>
      </c>
      <c r="CX183" s="233"/>
      <c r="CY183" s="233"/>
      <c r="CZ183" s="233"/>
      <c r="DA183" s="233"/>
      <c r="DB183" s="233"/>
      <c r="DC183" s="233"/>
      <c r="DD183" s="233"/>
      <c r="DE183" s="233"/>
      <c r="DF183" s="233"/>
      <c r="DG183" s="233"/>
      <c r="DH183" s="233"/>
      <c r="DI183" s="233"/>
      <c r="DJ183" s="233"/>
      <c r="DK183" s="233"/>
      <c r="DL183" s="233"/>
      <c r="DM183" s="233"/>
      <c r="DN183" s="233"/>
      <c r="DO183" s="233"/>
    </row>
    <row r="184" spans="1:119" ht="20.100000000000001" customHeight="1" x14ac:dyDescent="0.25">
      <c r="A184" s="542"/>
      <c r="B184" s="59" t="s">
        <v>35</v>
      </c>
      <c r="C184" s="162"/>
      <c r="D184" s="39">
        <v>338</v>
      </c>
      <c r="E184" s="12">
        <v>278</v>
      </c>
      <c r="F184" s="12">
        <v>305</v>
      </c>
      <c r="G184" s="12">
        <v>179</v>
      </c>
      <c r="H184" s="12">
        <v>156</v>
      </c>
      <c r="I184" s="12">
        <v>141</v>
      </c>
      <c r="J184" s="12">
        <v>169</v>
      </c>
      <c r="K184" s="12">
        <v>70</v>
      </c>
      <c r="L184" s="12">
        <v>79</v>
      </c>
      <c r="M184" s="57">
        <v>96</v>
      </c>
      <c r="N184" s="57">
        <v>66</v>
      </c>
      <c r="O184" s="58">
        <v>90</v>
      </c>
      <c r="P184" s="80">
        <v>1967</v>
      </c>
      <c r="Q184" s="52">
        <v>55</v>
      </c>
      <c r="R184" s="26">
        <v>38</v>
      </c>
      <c r="S184" s="26">
        <v>93</v>
      </c>
      <c r="T184" s="26">
        <v>81</v>
      </c>
      <c r="U184" s="26">
        <v>66</v>
      </c>
      <c r="V184" s="26">
        <v>70</v>
      </c>
      <c r="W184" s="26">
        <v>91</v>
      </c>
      <c r="X184" s="26">
        <v>79</v>
      </c>
      <c r="Y184" s="26">
        <v>74</v>
      </c>
      <c r="Z184" s="26">
        <v>96</v>
      </c>
      <c r="AA184" s="26">
        <v>115</v>
      </c>
      <c r="AB184" s="161">
        <v>126</v>
      </c>
      <c r="AC184" s="80">
        <v>984</v>
      </c>
      <c r="AD184" s="52">
        <v>88</v>
      </c>
      <c r="AE184" s="26">
        <v>240</v>
      </c>
      <c r="AF184" s="26">
        <v>780</v>
      </c>
      <c r="AG184" s="26">
        <v>183</v>
      </c>
      <c r="AH184" s="26">
        <v>222</v>
      </c>
      <c r="AI184" s="26">
        <v>229</v>
      </c>
      <c r="AJ184" s="26">
        <v>263</v>
      </c>
      <c r="AK184" s="26">
        <v>329</v>
      </c>
      <c r="AL184" s="26">
        <v>195</v>
      </c>
      <c r="AM184" s="26">
        <v>202</v>
      </c>
      <c r="AN184" s="26">
        <v>170</v>
      </c>
      <c r="AO184" s="76">
        <v>229</v>
      </c>
      <c r="AP184" s="26">
        <v>186</v>
      </c>
      <c r="AQ184" s="26">
        <v>145</v>
      </c>
      <c r="AR184" s="26">
        <v>86</v>
      </c>
      <c r="AS184" s="26">
        <v>96</v>
      </c>
      <c r="AT184" s="26">
        <v>102</v>
      </c>
      <c r="AU184" s="26">
        <v>105</v>
      </c>
      <c r="AV184" s="26">
        <v>42</v>
      </c>
      <c r="AW184" s="26">
        <v>10</v>
      </c>
      <c r="AX184" s="26">
        <v>27</v>
      </c>
      <c r="AY184" s="26">
        <v>37</v>
      </c>
      <c r="AZ184" s="26">
        <v>28</v>
      </c>
      <c r="BA184" s="76">
        <v>22</v>
      </c>
      <c r="BB184" s="52">
        <v>10</v>
      </c>
      <c r="BC184" s="26">
        <v>19</v>
      </c>
      <c r="BD184" s="26">
        <v>17</v>
      </c>
      <c r="BE184" s="26">
        <v>13</v>
      </c>
      <c r="BF184" s="26">
        <v>16</v>
      </c>
      <c r="BG184" s="26">
        <v>73</v>
      </c>
      <c r="BH184" s="26">
        <v>36</v>
      </c>
      <c r="BI184" s="26">
        <v>96</v>
      </c>
      <c r="BJ184" s="26">
        <v>68</v>
      </c>
      <c r="BK184" s="26">
        <v>52</v>
      </c>
      <c r="BL184" s="26">
        <v>153</v>
      </c>
      <c r="BM184" s="26">
        <v>217</v>
      </c>
      <c r="BN184" s="449">
        <f t="shared" ref="BN184:BN185" si="169">SUM(BB184:BM184)</f>
        <v>770</v>
      </c>
      <c r="BO184" s="26">
        <v>18</v>
      </c>
      <c r="BP184" s="26">
        <v>69</v>
      </c>
      <c r="BQ184" s="26">
        <v>32</v>
      </c>
      <c r="BR184" s="26">
        <v>47</v>
      </c>
      <c r="BS184" s="26">
        <v>72</v>
      </c>
      <c r="BT184" s="26">
        <v>16</v>
      </c>
      <c r="BU184" s="26">
        <v>17</v>
      </c>
      <c r="BV184" s="26">
        <v>0</v>
      </c>
      <c r="BW184" s="98">
        <v>6</v>
      </c>
      <c r="BX184" s="98">
        <v>2</v>
      </c>
      <c r="BY184" s="98">
        <v>0</v>
      </c>
      <c r="BZ184" s="98">
        <v>3</v>
      </c>
      <c r="CA184" s="439">
        <f t="shared" si="168"/>
        <v>282</v>
      </c>
      <c r="CB184" s="138">
        <v>8</v>
      </c>
      <c r="CC184" s="98">
        <v>2</v>
      </c>
      <c r="CD184" s="98">
        <v>18</v>
      </c>
      <c r="CE184" s="98">
        <v>10</v>
      </c>
      <c r="CF184" s="98">
        <v>27</v>
      </c>
      <c r="CG184" s="98">
        <v>2</v>
      </c>
      <c r="CH184" s="98">
        <v>5</v>
      </c>
      <c r="CI184" s="98">
        <v>13</v>
      </c>
      <c r="CJ184" s="98">
        <v>16</v>
      </c>
      <c r="CK184" s="98">
        <v>14</v>
      </c>
      <c r="CL184" s="98">
        <v>50</v>
      </c>
      <c r="CM184" s="243">
        <v>61</v>
      </c>
      <c r="CN184" s="98">
        <v>36</v>
      </c>
      <c r="CO184" s="555">
        <f t="shared" si="89"/>
        <v>18</v>
      </c>
      <c r="CP184" s="80">
        <f t="shared" si="90"/>
        <v>8</v>
      </c>
      <c r="CQ184" s="27">
        <f t="shared" si="91"/>
        <v>36</v>
      </c>
      <c r="CR184" s="359">
        <f t="shared" si="88"/>
        <v>350</v>
      </c>
      <c r="CX184" s="233"/>
      <c r="CY184" s="233"/>
      <c r="CZ184" s="233"/>
      <c r="DA184" s="233"/>
      <c r="DB184" s="233"/>
      <c r="DC184" s="233"/>
      <c r="DD184" s="233"/>
      <c r="DE184" s="233"/>
      <c r="DF184" s="233"/>
      <c r="DG184" s="233"/>
      <c r="DH184" s="233"/>
      <c r="DI184" s="233"/>
      <c r="DJ184" s="233"/>
      <c r="DK184" s="233"/>
      <c r="DL184" s="233"/>
      <c r="DM184" s="233"/>
      <c r="DN184" s="233"/>
      <c r="DO184" s="233"/>
    </row>
    <row r="185" spans="1:119" ht="20.100000000000001" customHeight="1" thickBot="1" x14ac:dyDescent="0.3">
      <c r="A185" s="542"/>
      <c r="B185" s="68" t="s">
        <v>40</v>
      </c>
      <c r="C185" s="163"/>
      <c r="D185" s="60">
        <v>0</v>
      </c>
      <c r="E185" s="61">
        <v>0</v>
      </c>
      <c r="F185" s="61">
        <v>0</v>
      </c>
      <c r="G185" s="61">
        <v>6</v>
      </c>
      <c r="H185" s="61">
        <v>3</v>
      </c>
      <c r="I185" s="61">
        <v>9</v>
      </c>
      <c r="J185" s="61">
        <v>11</v>
      </c>
      <c r="K185" s="61">
        <v>8</v>
      </c>
      <c r="L185" s="61">
        <v>12</v>
      </c>
      <c r="M185" s="62">
        <v>3</v>
      </c>
      <c r="N185" s="62">
        <v>14</v>
      </c>
      <c r="O185" s="63">
        <v>12</v>
      </c>
      <c r="P185" s="80">
        <v>78</v>
      </c>
      <c r="Q185" s="46">
        <v>9</v>
      </c>
      <c r="R185" s="32">
        <v>6</v>
      </c>
      <c r="S185" s="32">
        <v>18</v>
      </c>
      <c r="T185" s="32">
        <v>4</v>
      </c>
      <c r="U185" s="32">
        <v>10</v>
      </c>
      <c r="V185" s="32">
        <v>76</v>
      </c>
      <c r="W185" s="32">
        <v>15</v>
      </c>
      <c r="X185" s="32">
        <v>12</v>
      </c>
      <c r="Y185" s="32">
        <v>12</v>
      </c>
      <c r="Z185" s="32">
        <v>3</v>
      </c>
      <c r="AA185" s="32">
        <v>19</v>
      </c>
      <c r="AB185" s="64">
        <v>13</v>
      </c>
      <c r="AC185" s="24">
        <v>197</v>
      </c>
      <c r="AD185" s="46">
        <v>10</v>
      </c>
      <c r="AE185" s="32">
        <v>5</v>
      </c>
      <c r="AF185" s="32">
        <v>9</v>
      </c>
      <c r="AG185" s="32">
        <v>1</v>
      </c>
      <c r="AH185" s="32">
        <v>6</v>
      </c>
      <c r="AI185" s="32">
        <v>5</v>
      </c>
      <c r="AJ185" s="32">
        <v>16</v>
      </c>
      <c r="AK185" s="32">
        <v>10</v>
      </c>
      <c r="AL185" s="32">
        <v>5</v>
      </c>
      <c r="AM185" s="32">
        <v>4</v>
      </c>
      <c r="AN185" s="32">
        <v>4</v>
      </c>
      <c r="AO185" s="47">
        <v>8</v>
      </c>
      <c r="AP185" s="32">
        <v>11</v>
      </c>
      <c r="AQ185" s="32">
        <v>9</v>
      </c>
      <c r="AR185" s="32">
        <v>36</v>
      </c>
      <c r="AS185" s="32">
        <v>30</v>
      </c>
      <c r="AT185" s="32">
        <v>54</v>
      </c>
      <c r="AU185" s="32">
        <v>25</v>
      </c>
      <c r="AV185" s="32">
        <v>9</v>
      </c>
      <c r="AW185" s="32">
        <v>32</v>
      </c>
      <c r="AX185" s="32">
        <v>7</v>
      </c>
      <c r="AY185" s="32">
        <v>22</v>
      </c>
      <c r="AZ185" s="32">
        <v>4</v>
      </c>
      <c r="BA185" s="47">
        <v>0</v>
      </c>
      <c r="BB185" s="46">
        <v>0</v>
      </c>
      <c r="BC185" s="32">
        <v>2</v>
      </c>
      <c r="BD185" s="32">
        <v>1</v>
      </c>
      <c r="BE185" s="32">
        <v>5</v>
      </c>
      <c r="BF185" s="32">
        <v>0</v>
      </c>
      <c r="BG185" s="32">
        <v>0</v>
      </c>
      <c r="BH185" s="32">
        <v>3</v>
      </c>
      <c r="BI185" s="32">
        <v>1</v>
      </c>
      <c r="BJ185" s="32">
        <v>1</v>
      </c>
      <c r="BK185" s="32">
        <v>3</v>
      </c>
      <c r="BL185" s="32">
        <v>30</v>
      </c>
      <c r="BM185" s="32">
        <v>0</v>
      </c>
      <c r="BN185" s="443">
        <f t="shared" si="169"/>
        <v>46</v>
      </c>
      <c r="BO185" s="32">
        <v>0</v>
      </c>
      <c r="BP185" s="32">
        <v>0</v>
      </c>
      <c r="BQ185" s="32">
        <v>0</v>
      </c>
      <c r="BR185" s="32">
        <v>0</v>
      </c>
      <c r="BS185" s="32">
        <v>0</v>
      </c>
      <c r="BT185" s="32">
        <v>0</v>
      </c>
      <c r="BU185" s="32">
        <v>0</v>
      </c>
      <c r="BV185" s="32">
        <v>0</v>
      </c>
      <c r="BW185" s="246">
        <v>0</v>
      </c>
      <c r="BX185" s="246">
        <v>0</v>
      </c>
      <c r="BY185" s="246">
        <v>0</v>
      </c>
      <c r="BZ185" s="246">
        <v>0</v>
      </c>
      <c r="CA185" s="403">
        <f t="shared" si="168"/>
        <v>0</v>
      </c>
      <c r="CB185" s="245">
        <v>0</v>
      </c>
      <c r="CC185" s="246">
        <v>0</v>
      </c>
      <c r="CD185" s="246">
        <v>0</v>
      </c>
      <c r="CE185" s="246">
        <v>0</v>
      </c>
      <c r="CF185" s="246">
        <v>0</v>
      </c>
      <c r="CG185" s="246">
        <v>0</v>
      </c>
      <c r="CH185" s="246">
        <v>0</v>
      </c>
      <c r="CI185" s="246">
        <v>0</v>
      </c>
      <c r="CJ185" s="246">
        <v>0</v>
      </c>
      <c r="CK185" s="246">
        <v>0</v>
      </c>
      <c r="CL185" s="246">
        <v>0</v>
      </c>
      <c r="CM185" s="247">
        <v>0</v>
      </c>
      <c r="CN185" s="246">
        <v>0</v>
      </c>
      <c r="CO185" s="101">
        <f t="shared" si="89"/>
        <v>0</v>
      </c>
      <c r="CP185" s="24">
        <f t="shared" si="90"/>
        <v>0</v>
      </c>
      <c r="CQ185" s="102">
        <f t="shared" si="91"/>
        <v>0</v>
      </c>
      <c r="CR185" s="361"/>
      <c r="CX185" s="233"/>
      <c r="CY185" s="233"/>
      <c r="CZ185" s="233"/>
      <c r="DA185" s="233"/>
      <c r="DB185" s="233"/>
      <c r="DC185" s="233"/>
      <c r="DD185" s="233"/>
      <c r="DE185" s="233"/>
      <c r="DF185" s="233"/>
      <c r="DG185" s="233"/>
      <c r="DH185" s="233"/>
      <c r="DI185" s="233"/>
      <c r="DJ185" s="233"/>
      <c r="DK185" s="233"/>
      <c r="DL185" s="233"/>
      <c r="DM185" s="233"/>
      <c r="DN185" s="233"/>
      <c r="DO185" s="233"/>
    </row>
    <row r="186" spans="1:119" s="65" customFormat="1" ht="20.100000000000001" customHeight="1" thickBot="1" x14ac:dyDescent="0.3">
      <c r="A186" s="542"/>
      <c r="B186" s="156" t="s">
        <v>46</v>
      </c>
      <c r="C186" s="303"/>
      <c r="D186" s="304"/>
      <c r="E186" s="304"/>
      <c r="F186" s="304"/>
      <c r="G186" s="73"/>
      <c r="H186" s="73"/>
      <c r="I186" s="73"/>
      <c r="J186" s="73"/>
      <c r="K186" s="73"/>
      <c r="L186" s="73"/>
      <c r="M186" s="73"/>
      <c r="N186" s="73"/>
      <c r="O186" s="73"/>
      <c r="P186" s="104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285">
        <v>0.80438438922485167</v>
      </c>
      <c r="AE186" s="285">
        <v>0.82016746543761188</v>
      </c>
      <c r="AF186" s="285">
        <v>0.87475981078402532</v>
      </c>
      <c r="AG186" s="285">
        <v>0.90440384846449373</v>
      </c>
      <c r="AH186" s="285">
        <v>0.88650602609136964</v>
      </c>
      <c r="AI186" s="285">
        <v>0.82767573396366068</v>
      </c>
      <c r="AJ186" s="285">
        <v>0.81755557294867476</v>
      </c>
      <c r="AK186" s="285">
        <v>0.88080924273929861</v>
      </c>
      <c r="AL186" s="285">
        <v>0.84424248494332521</v>
      </c>
      <c r="AM186" s="285"/>
      <c r="AN186" s="285"/>
      <c r="AO186" s="285"/>
      <c r="AP186" s="285"/>
      <c r="AQ186" s="285"/>
      <c r="AR186" s="285"/>
      <c r="AS186" s="310"/>
      <c r="AT186" s="310"/>
      <c r="AU186" s="310"/>
      <c r="AV186" s="310"/>
      <c r="AW186" s="310"/>
      <c r="AX186" s="310"/>
      <c r="AY186" s="310"/>
      <c r="AZ186" s="310"/>
      <c r="BA186" s="310"/>
      <c r="BB186" s="310"/>
      <c r="BC186" s="310"/>
      <c r="BD186" s="310"/>
      <c r="BE186" s="310"/>
      <c r="BF186" s="285"/>
      <c r="BG186" s="285"/>
      <c r="BH186" s="285"/>
      <c r="BI186" s="285"/>
      <c r="BJ186" s="285"/>
      <c r="BK186" s="285"/>
      <c r="BL186" s="285"/>
      <c r="BM186" s="285"/>
      <c r="BN186" s="285"/>
      <c r="BO186" s="310"/>
      <c r="BP186" s="285"/>
      <c r="BQ186" s="348"/>
      <c r="BR186" s="285"/>
      <c r="BS186" s="285"/>
      <c r="BT186" s="285"/>
      <c r="BU186" s="285"/>
      <c r="BV186" s="348"/>
      <c r="BW186" s="348"/>
      <c r="BX186" s="285"/>
      <c r="BY186" s="285"/>
      <c r="BZ186" s="285"/>
      <c r="CA186" s="285"/>
      <c r="CB186" s="348"/>
      <c r="CC186" s="348"/>
      <c r="CD186" s="285"/>
      <c r="CE186" s="285"/>
      <c r="CF186" s="285"/>
      <c r="CG186" s="285"/>
      <c r="CH186" s="285"/>
      <c r="CI186" s="285"/>
      <c r="CJ186" s="285"/>
      <c r="CK186" s="285"/>
      <c r="CL186" s="348"/>
      <c r="CM186" s="285"/>
      <c r="CN186" s="285"/>
      <c r="CO186" s="73"/>
      <c r="CP186" s="73"/>
      <c r="CQ186" s="73"/>
      <c r="CR186" s="104"/>
      <c r="CS186" s="233"/>
      <c r="CT186" s="233"/>
      <c r="CU186" s="233"/>
      <c r="CV186" s="233"/>
      <c r="CW186" s="233"/>
      <c r="CX186" s="233"/>
      <c r="CY186" s="233"/>
      <c r="CZ186" s="233"/>
      <c r="DA186" s="233"/>
      <c r="DB186" s="233"/>
      <c r="DC186" s="233"/>
      <c r="DD186" s="233"/>
      <c r="DE186" s="233"/>
      <c r="DF186" s="233"/>
      <c r="DG186" s="233"/>
      <c r="DH186" s="233"/>
      <c r="DI186" s="233"/>
      <c r="DJ186" s="233"/>
      <c r="DK186" s="233"/>
      <c r="DL186" s="233"/>
      <c r="DM186" s="233"/>
      <c r="DN186" s="233"/>
      <c r="DO186" s="233"/>
    </row>
    <row r="187" spans="1:119" s="65" customFormat="1" ht="20.100000000000001" customHeight="1" thickBot="1" x14ac:dyDescent="0.35">
      <c r="A187" s="542"/>
      <c r="B187" s="327"/>
      <c r="C187" s="321" t="s">
        <v>111</v>
      </c>
      <c r="D187" s="333">
        <f t="shared" ref="D187:BP187" si="170">+D189+D194</f>
        <v>5346.6279847622</v>
      </c>
      <c r="E187" s="334">
        <f t="shared" si="170"/>
        <v>4865.6271330841</v>
      </c>
      <c r="F187" s="334">
        <f t="shared" si="170"/>
        <v>5582.5454357357994</v>
      </c>
      <c r="G187" s="334">
        <f t="shared" si="170"/>
        <v>5690.8196619967002</v>
      </c>
      <c r="H187" s="334">
        <f t="shared" si="170"/>
        <v>5530.6164756172002</v>
      </c>
      <c r="I187" s="334">
        <f t="shared" si="170"/>
        <v>5842.8661677214004</v>
      </c>
      <c r="J187" s="334">
        <f t="shared" si="170"/>
        <v>6232.6279533445004</v>
      </c>
      <c r="K187" s="334">
        <f t="shared" si="170"/>
        <v>5691.7005660244004</v>
      </c>
      <c r="L187" s="334">
        <f t="shared" si="170"/>
        <v>6270.0936372356</v>
      </c>
      <c r="M187" s="334">
        <f t="shared" si="170"/>
        <v>6671.1919460294994</v>
      </c>
      <c r="N187" s="334">
        <f t="shared" si="170"/>
        <v>6317.4489549281006</v>
      </c>
      <c r="O187" s="335">
        <f t="shared" si="170"/>
        <v>7368.5558973838997</v>
      </c>
      <c r="P187" s="334">
        <f t="shared" si="170"/>
        <v>71410.721813863405</v>
      </c>
      <c r="Q187" s="333">
        <f t="shared" si="170"/>
        <v>5577.2651304556002</v>
      </c>
      <c r="R187" s="334">
        <f t="shared" si="170"/>
        <v>5133.4075020283999</v>
      </c>
      <c r="S187" s="334">
        <f t="shared" si="170"/>
        <v>6543.1861252623003</v>
      </c>
      <c r="T187" s="334">
        <f t="shared" si="170"/>
        <v>6362.8269593332998</v>
      </c>
      <c r="U187" s="334">
        <f t="shared" si="170"/>
        <v>6168.499285723</v>
      </c>
      <c r="V187" s="334">
        <f t="shared" si="170"/>
        <v>6019.7340569047992</v>
      </c>
      <c r="W187" s="334">
        <f t="shared" si="170"/>
        <v>5909.1083809593001</v>
      </c>
      <c r="X187" s="334">
        <f t="shared" si="170"/>
        <v>6207.9754072627002</v>
      </c>
      <c r="Y187" s="334">
        <f t="shared" si="170"/>
        <v>6325.4857058688003</v>
      </c>
      <c r="Z187" s="334">
        <f t="shared" si="170"/>
        <v>6190.0213669481</v>
      </c>
      <c r="AA187" s="334">
        <f t="shared" si="170"/>
        <v>6494.3145805243003</v>
      </c>
      <c r="AB187" s="335">
        <f t="shared" si="170"/>
        <v>8451.2172208110005</v>
      </c>
      <c r="AC187" s="334">
        <f t="shared" si="170"/>
        <v>75383.041722081602</v>
      </c>
      <c r="AD187" s="333">
        <f t="shared" si="170"/>
        <v>6064.1745955865999</v>
      </c>
      <c r="AE187" s="334">
        <f t="shared" si="170"/>
        <v>6302.8665782199987</v>
      </c>
      <c r="AF187" s="334">
        <f t="shared" si="170"/>
        <v>7037.8087822738853</v>
      </c>
      <c r="AG187" s="334">
        <f t="shared" si="170"/>
        <v>7225.9210169191983</v>
      </c>
      <c r="AH187" s="334">
        <f t="shared" si="170"/>
        <v>8057.0161080302996</v>
      </c>
      <c r="AI187" s="334">
        <f t="shared" si="170"/>
        <v>7143.2579350795668</v>
      </c>
      <c r="AJ187" s="334">
        <f t="shared" si="170"/>
        <v>8279.9914906954073</v>
      </c>
      <c r="AK187" s="334">
        <f t="shared" si="170"/>
        <v>7699.4441704957007</v>
      </c>
      <c r="AL187" s="334">
        <f t="shared" si="170"/>
        <v>7499.5717075845005</v>
      </c>
      <c r="AM187" s="334">
        <f t="shared" si="170"/>
        <v>7303.9955867654007</v>
      </c>
      <c r="AN187" s="334">
        <f t="shared" si="170"/>
        <v>6865.9876089039881</v>
      </c>
      <c r="AO187" s="335">
        <f t="shared" si="170"/>
        <v>8913.0363225155997</v>
      </c>
      <c r="AP187" s="334">
        <f t="shared" si="170"/>
        <v>7123.4716170479996</v>
      </c>
      <c r="AQ187" s="334">
        <f t="shared" si="170"/>
        <v>6176.8804031033997</v>
      </c>
      <c r="AR187" s="334">
        <f t="shared" si="170"/>
        <v>7420.9765971381994</v>
      </c>
      <c r="AS187" s="334">
        <f t="shared" si="170"/>
        <v>7836.4528887225997</v>
      </c>
      <c r="AT187" s="334">
        <f t="shared" si="170"/>
        <v>8486.8141764764005</v>
      </c>
      <c r="AU187" s="334">
        <f t="shared" si="170"/>
        <v>6850.090335737601</v>
      </c>
      <c r="AV187" s="334">
        <f t="shared" si="170"/>
        <v>8214.4316276698009</v>
      </c>
      <c r="AW187" s="334">
        <f t="shared" si="170"/>
        <v>8021.3245841564003</v>
      </c>
      <c r="AX187" s="334">
        <f t="shared" si="170"/>
        <v>6847.1623160063991</v>
      </c>
      <c r="AY187" s="334">
        <f t="shared" si="170"/>
        <v>8542.4184556895998</v>
      </c>
      <c r="AZ187" s="334">
        <f t="shared" si="170"/>
        <v>7539.7432710285993</v>
      </c>
      <c r="BA187" s="334">
        <f t="shared" si="170"/>
        <v>9526.1417693092008</v>
      </c>
      <c r="BB187" s="333">
        <f t="shared" si="170"/>
        <v>8175.2354746230003</v>
      </c>
      <c r="BC187" s="334">
        <f t="shared" si="170"/>
        <v>6231.4473130702008</v>
      </c>
      <c r="BD187" s="334">
        <f t="shared" si="170"/>
        <v>7085.1302310217998</v>
      </c>
      <c r="BE187" s="334">
        <f t="shared" si="170"/>
        <v>8695.9810290276</v>
      </c>
      <c r="BF187" s="334">
        <f t="shared" si="170"/>
        <v>8183.3291461079998</v>
      </c>
      <c r="BG187" s="334">
        <f t="shared" si="170"/>
        <v>7424.9912561948004</v>
      </c>
      <c r="BH187" s="334">
        <f t="shared" si="170"/>
        <v>8218.2743729188005</v>
      </c>
      <c r="BI187" s="334">
        <f t="shared" si="170"/>
        <v>7473.3983149067999</v>
      </c>
      <c r="BJ187" s="334">
        <f t="shared" si="170"/>
        <v>7530.1666437563999</v>
      </c>
      <c r="BK187" s="334">
        <f t="shared" si="170"/>
        <v>8571.5698208350004</v>
      </c>
      <c r="BL187" s="334">
        <f t="shared" si="170"/>
        <v>7726.2195423379999</v>
      </c>
      <c r="BM187" s="335">
        <f t="shared" si="170"/>
        <v>10234.226095205398</v>
      </c>
      <c r="BN187" s="450">
        <f>SUM(BB187:BM187)</f>
        <v>95549.969240005797</v>
      </c>
      <c r="BO187" s="334">
        <f t="shared" si="170"/>
        <v>8245.3302193408017</v>
      </c>
      <c r="BP187" s="334">
        <f t="shared" si="170"/>
        <v>6699.482637819</v>
      </c>
      <c r="BQ187" s="334">
        <f t="shared" ref="BQ187:BY187" si="171">+BQ189+BQ194</f>
        <v>7038.9244314107991</v>
      </c>
      <c r="BR187" s="334">
        <f t="shared" si="171"/>
        <v>8740.0340666953998</v>
      </c>
      <c r="BS187" s="334">
        <f t="shared" si="171"/>
        <v>8257.412920109</v>
      </c>
      <c r="BT187" s="334">
        <f t="shared" si="171"/>
        <v>7425.8004967792003</v>
      </c>
      <c r="BU187" s="334">
        <f t="shared" si="171"/>
        <v>9983.7892344998018</v>
      </c>
      <c r="BV187" s="334">
        <f t="shared" si="171"/>
        <v>8004.1807872922</v>
      </c>
      <c r="BW187" s="334">
        <f t="shared" si="171"/>
        <v>8071.0699507253994</v>
      </c>
      <c r="BX187" s="334">
        <f t="shared" si="171"/>
        <v>9045.065383593399</v>
      </c>
      <c r="BY187" s="334">
        <f t="shared" si="171"/>
        <v>7716.1416292451995</v>
      </c>
      <c r="BZ187" s="334">
        <f t="shared" ref="BZ187:CL187" si="172">+BZ189+BZ194</f>
        <v>10639.884614233999</v>
      </c>
      <c r="CA187" s="450">
        <f>SUM(BO187:BZ187)</f>
        <v>99867.11637174421</v>
      </c>
      <c r="CB187" s="333">
        <f t="shared" si="172"/>
        <v>7716.369539061001</v>
      </c>
      <c r="CC187" s="334">
        <f t="shared" si="172"/>
        <v>6138.5304445011998</v>
      </c>
      <c r="CD187" s="334">
        <f t="shared" si="172"/>
        <v>7697.5132325352006</v>
      </c>
      <c r="CE187" s="334">
        <f t="shared" si="172"/>
        <v>8833.8120219911998</v>
      </c>
      <c r="CF187" s="334">
        <f t="shared" si="172"/>
        <v>7755.9302820874</v>
      </c>
      <c r="CG187" s="334">
        <f t="shared" ref="CG187:CH187" si="173">+CG189+CG194</f>
        <v>8070.6604925987995</v>
      </c>
      <c r="CH187" s="334">
        <f t="shared" si="173"/>
        <v>7440.9820989026002</v>
      </c>
      <c r="CI187" s="334">
        <f t="shared" si="172"/>
        <v>6944.8230265124002</v>
      </c>
      <c r="CJ187" s="334">
        <f t="shared" si="172"/>
        <v>7259.7404354620003</v>
      </c>
      <c r="CK187" s="334">
        <f t="shared" si="172"/>
        <v>8073.8267754926001</v>
      </c>
      <c r="CL187" s="334">
        <f t="shared" si="172"/>
        <v>7182.9155399548008</v>
      </c>
      <c r="CM187" s="335">
        <f t="shared" ref="CM187:CN187" si="174">+CM189+CM194</f>
        <v>10684.7354228028</v>
      </c>
      <c r="CN187" s="335">
        <f t="shared" si="174"/>
        <v>6986.3160900546</v>
      </c>
      <c r="CO187" s="333">
        <f>SUM($BO187:$BO187)</f>
        <v>8245.3302193408017</v>
      </c>
      <c r="CP187" s="334">
        <f>SUM($CB187:$CB187)</f>
        <v>7716.369539061001</v>
      </c>
      <c r="CQ187" s="335">
        <f>SUM($CN187:$CN187)</f>
        <v>6986.3160900546</v>
      </c>
      <c r="CR187" s="549">
        <f t="shared" ref="CR187:CR192" si="175">((CQ187/CP187)-1)*100</f>
        <v>-9.4611001366743821</v>
      </c>
      <c r="CS187" s="233"/>
      <c r="CT187" s="233"/>
      <c r="CU187" s="233"/>
      <c r="CV187" s="233"/>
      <c r="CW187" s="233"/>
      <c r="CX187" s="233"/>
      <c r="CY187" s="233"/>
      <c r="CZ187" s="233"/>
      <c r="DA187" s="233"/>
      <c r="DB187" s="233"/>
      <c r="DC187" s="233"/>
      <c r="DD187" s="233"/>
      <c r="DE187" s="233"/>
      <c r="DF187" s="233"/>
      <c r="DG187" s="233"/>
      <c r="DH187" s="233"/>
      <c r="DI187" s="233"/>
      <c r="DJ187" s="233"/>
      <c r="DK187" s="233"/>
      <c r="DL187" s="233"/>
      <c r="DM187" s="233"/>
      <c r="DN187" s="233"/>
      <c r="DO187" s="233"/>
    </row>
    <row r="188" spans="1:119" ht="20.100000000000001" customHeight="1" x14ac:dyDescent="0.2">
      <c r="A188" s="542"/>
      <c r="B188" s="28" t="s">
        <v>60</v>
      </c>
      <c r="C188" s="414"/>
      <c r="D188" s="309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11"/>
      <c r="P188" s="426"/>
      <c r="Q188" s="312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313"/>
      <c r="AC188" s="9"/>
      <c r="AD188" s="314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313"/>
      <c r="AP188" s="315">
        <v>40909</v>
      </c>
      <c r="AQ188" s="316">
        <v>40940</v>
      </c>
      <c r="AR188" s="315">
        <v>40969</v>
      </c>
      <c r="AS188" s="316">
        <v>41000</v>
      </c>
      <c r="AT188" s="315">
        <v>41030</v>
      </c>
      <c r="AU188" s="316">
        <v>41061</v>
      </c>
      <c r="AV188" s="315">
        <v>41091</v>
      </c>
      <c r="AW188" s="316">
        <v>41122</v>
      </c>
      <c r="AX188" s="316">
        <v>41153</v>
      </c>
      <c r="AY188" s="316">
        <v>41183</v>
      </c>
      <c r="AZ188" s="316">
        <v>41214</v>
      </c>
      <c r="BA188" s="316">
        <v>41244</v>
      </c>
      <c r="BB188" s="317">
        <v>41275</v>
      </c>
      <c r="BC188" s="316">
        <v>41306</v>
      </c>
      <c r="BD188" s="316">
        <v>41334</v>
      </c>
      <c r="BE188" s="316">
        <v>41365</v>
      </c>
      <c r="BF188" s="316">
        <v>41395</v>
      </c>
      <c r="BG188" s="316">
        <v>41426</v>
      </c>
      <c r="BH188" s="316">
        <v>41456</v>
      </c>
      <c r="BI188" s="316">
        <v>41487</v>
      </c>
      <c r="BJ188" s="316">
        <v>41518</v>
      </c>
      <c r="BK188" s="316">
        <v>41548</v>
      </c>
      <c r="BL188" s="316">
        <v>41579</v>
      </c>
      <c r="BM188" s="429">
        <v>41609</v>
      </c>
      <c r="BN188" s="451"/>
      <c r="BO188" s="316">
        <v>41640</v>
      </c>
      <c r="BP188" s="316">
        <v>41671</v>
      </c>
      <c r="BQ188" s="316">
        <v>41699</v>
      </c>
      <c r="BR188" s="316">
        <v>41730</v>
      </c>
      <c r="BS188" s="316">
        <v>41760</v>
      </c>
      <c r="BT188" s="316">
        <v>41791</v>
      </c>
      <c r="BU188" s="316">
        <v>41821</v>
      </c>
      <c r="BV188" s="316">
        <v>41852</v>
      </c>
      <c r="BW188" s="315"/>
      <c r="BX188" s="315"/>
      <c r="BY188" s="315"/>
      <c r="BZ188" s="315"/>
      <c r="CA188" s="570"/>
      <c r="CB188" s="430"/>
      <c r="CC188" s="315"/>
      <c r="CD188" s="315"/>
      <c r="CE188" s="315"/>
      <c r="CF188" s="315"/>
      <c r="CG188" s="315"/>
      <c r="CH188" s="315"/>
      <c r="CI188" s="315"/>
      <c r="CJ188" s="315"/>
      <c r="CK188" s="315"/>
      <c r="CL188" s="315"/>
      <c r="CM188" s="437"/>
      <c r="CN188" s="315"/>
      <c r="CO188" s="583"/>
      <c r="CP188" s="120"/>
      <c r="CQ188" s="398"/>
      <c r="CR188" s="360"/>
      <c r="CX188" s="233"/>
      <c r="CY188" s="233"/>
      <c r="CZ188" s="233"/>
      <c r="DA188" s="233"/>
      <c r="DB188" s="233"/>
      <c r="DC188" s="233"/>
      <c r="DD188" s="233"/>
      <c r="DE188" s="233"/>
      <c r="DF188" s="233"/>
      <c r="DG188" s="233"/>
      <c r="DH188" s="233"/>
      <c r="DI188" s="233"/>
      <c r="DJ188" s="233"/>
      <c r="DK188" s="233"/>
      <c r="DL188" s="233"/>
      <c r="DM188" s="233"/>
      <c r="DN188" s="233"/>
      <c r="DO188" s="233"/>
    </row>
    <row r="189" spans="1:119" s="38" customFormat="1" ht="20.100000000000001" customHeight="1" thickBot="1" x14ac:dyDescent="0.3">
      <c r="A189" s="542"/>
      <c r="B189" s="592" t="s">
        <v>49</v>
      </c>
      <c r="C189" s="595"/>
      <c r="D189" s="101">
        <f t="shared" ref="D189:BP189" si="176">SUM(D190:D192)</f>
        <v>3844.3602825300004</v>
      </c>
      <c r="E189" s="24">
        <f t="shared" si="176"/>
        <v>3486.19452697</v>
      </c>
      <c r="F189" s="24">
        <f t="shared" si="176"/>
        <v>3910.2526416600003</v>
      </c>
      <c r="G189" s="24">
        <f t="shared" si="176"/>
        <v>3983.71065172</v>
      </c>
      <c r="H189" s="24">
        <f t="shared" si="176"/>
        <v>3640.9952158400001</v>
      </c>
      <c r="I189" s="24">
        <f t="shared" si="176"/>
        <v>3858.9726897</v>
      </c>
      <c r="J189" s="24">
        <f t="shared" si="176"/>
        <v>4108.8802667</v>
      </c>
      <c r="K189" s="24">
        <f t="shared" si="176"/>
        <v>3888.5557145700004</v>
      </c>
      <c r="L189" s="24">
        <f t="shared" si="176"/>
        <v>4425.3230260199998</v>
      </c>
      <c r="M189" s="24">
        <f t="shared" si="176"/>
        <v>4668.7771934399998</v>
      </c>
      <c r="N189" s="24">
        <f t="shared" si="176"/>
        <v>4392.0750246000007</v>
      </c>
      <c r="O189" s="102">
        <f t="shared" si="176"/>
        <v>5305.3788000499999</v>
      </c>
      <c r="P189" s="24">
        <f t="shared" si="176"/>
        <v>49513.476033799998</v>
      </c>
      <c r="Q189" s="101">
        <f t="shared" si="176"/>
        <v>3942.6046813400003</v>
      </c>
      <c r="R189" s="24">
        <f t="shared" si="176"/>
        <v>3724.3562629400003</v>
      </c>
      <c r="S189" s="24">
        <f t="shared" si="176"/>
        <v>4764.4867709700002</v>
      </c>
      <c r="T189" s="24">
        <f t="shared" si="176"/>
        <v>4338.1262761899998</v>
      </c>
      <c r="U189" s="24">
        <f t="shared" si="176"/>
        <v>4189.3359614000001</v>
      </c>
      <c r="V189" s="24">
        <f t="shared" si="176"/>
        <v>4137.31866137</v>
      </c>
      <c r="W189" s="24">
        <f t="shared" si="176"/>
        <v>4122.8429933899997</v>
      </c>
      <c r="X189" s="24">
        <f t="shared" si="176"/>
        <v>4481.8160501399998</v>
      </c>
      <c r="Y189" s="24">
        <f t="shared" si="176"/>
        <v>4692.7963618800004</v>
      </c>
      <c r="Z189" s="24">
        <f t="shared" si="176"/>
        <v>4588.5951585700004</v>
      </c>
      <c r="AA189" s="24">
        <f t="shared" si="176"/>
        <v>4727.3836349100002</v>
      </c>
      <c r="AB189" s="102">
        <f t="shared" si="176"/>
        <v>6270.3457984200004</v>
      </c>
      <c r="AC189" s="24">
        <f t="shared" si="176"/>
        <v>53980.008611520003</v>
      </c>
      <c r="AD189" s="101">
        <f t="shared" si="176"/>
        <v>4626.3805682700004</v>
      </c>
      <c r="AE189" s="24">
        <f t="shared" si="176"/>
        <v>4983.7037740999995</v>
      </c>
      <c r="AF189" s="24">
        <f t="shared" si="176"/>
        <v>5522.7572527600005</v>
      </c>
      <c r="AG189" s="24">
        <f t="shared" si="176"/>
        <v>5230.7055551499998</v>
      </c>
      <c r="AH189" s="24">
        <f t="shared" si="176"/>
        <v>5711.8677845499997</v>
      </c>
      <c r="AI189" s="24">
        <f t="shared" si="176"/>
        <v>5356.4636704500008</v>
      </c>
      <c r="AJ189" s="24">
        <f t="shared" si="176"/>
        <v>6452.479788900001</v>
      </c>
      <c r="AK189" s="24">
        <f t="shared" si="176"/>
        <v>5708.3379421600002</v>
      </c>
      <c r="AL189" s="24">
        <f t="shared" si="176"/>
        <v>5699.0585548199997</v>
      </c>
      <c r="AM189" s="24">
        <f t="shared" si="176"/>
        <v>5399.1159766400006</v>
      </c>
      <c r="AN189" s="24">
        <f t="shared" si="176"/>
        <v>5152.4091880799997</v>
      </c>
      <c r="AO189" s="102">
        <f t="shared" si="176"/>
        <v>6852.2382316900002</v>
      </c>
      <c r="AP189" s="24">
        <f t="shared" si="176"/>
        <v>5671.8979370999996</v>
      </c>
      <c r="AQ189" s="24">
        <f t="shared" si="176"/>
        <v>4643.1292438399996</v>
      </c>
      <c r="AR189" s="24">
        <f t="shared" si="176"/>
        <v>5619.9325921499994</v>
      </c>
      <c r="AS189" s="24">
        <f t="shared" si="176"/>
        <v>5698.6080665199997</v>
      </c>
      <c r="AT189" s="24">
        <f t="shared" si="176"/>
        <v>6036.9372201999995</v>
      </c>
      <c r="AU189" s="24">
        <f t="shared" si="176"/>
        <v>5057.6399056400005</v>
      </c>
      <c r="AV189" s="24">
        <f t="shared" si="176"/>
        <v>6532.6236455400003</v>
      </c>
      <c r="AW189" s="24">
        <f t="shared" si="176"/>
        <v>6413.2653283100008</v>
      </c>
      <c r="AX189" s="24">
        <f t="shared" si="176"/>
        <v>5477.2064674499998</v>
      </c>
      <c r="AY189" s="24">
        <f t="shared" si="176"/>
        <v>6714.30961045</v>
      </c>
      <c r="AZ189" s="24">
        <f t="shared" si="176"/>
        <v>6032.0932708099999</v>
      </c>
      <c r="BA189" s="24">
        <f t="shared" si="176"/>
        <v>7750.4135320500009</v>
      </c>
      <c r="BB189" s="101">
        <f t="shared" si="176"/>
        <v>6659.8447804699999</v>
      </c>
      <c r="BC189" s="24">
        <f t="shared" si="176"/>
        <v>4944.0422155000006</v>
      </c>
      <c r="BD189" s="24">
        <f t="shared" si="176"/>
        <v>5727.7919160499996</v>
      </c>
      <c r="BE189" s="24">
        <f t="shared" si="176"/>
        <v>6855.2450791999991</v>
      </c>
      <c r="BF189" s="24">
        <f t="shared" si="176"/>
        <v>6058.1990774099995</v>
      </c>
      <c r="BG189" s="24">
        <f t="shared" si="176"/>
        <v>5563.5050787600003</v>
      </c>
      <c r="BH189" s="24">
        <f t="shared" si="176"/>
        <v>6457.55279479</v>
      </c>
      <c r="BI189" s="24">
        <f t="shared" si="176"/>
        <v>5983.9548035999997</v>
      </c>
      <c r="BJ189" s="24">
        <f t="shared" si="176"/>
        <v>5979.5972749100001</v>
      </c>
      <c r="BK189" s="24">
        <f t="shared" si="176"/>
        <v>6787.6908709400004</v>
      </c>
      <c r="BL189" s="24">
        <f t="shared" si="176"/>
        <v>6177.7909012499995</v>
      </c>
      <c r="BM189" s="102">
        <f t="shared" si="176"/>
        <v>8408.4662955499989</v>
      </c>
      <c r="BN189" s="23">
        <f>SUM(BB189:BM189)</f>
        <v>75603.681088429992</v>
      </c>
      <c r="BO189" s="24">
        <f t="shared" si="176"/>
        <v>6766.6438369900006</v>
      </c>
      <c r="BP189" s="24">
        <f t="shared" si="176"/>
        <v>5615.2124845799999</v>
      </c>
      <c r="BQ189" s="24">
        <f t="shared" ref="BQ189:BY189" si="177">SUM(BQ190:BQ192)</f>
        <v>5812.0283637099992</v>
      </c>
      <c r="BR189" s="24">
        <f t="shared" si="177"/>
        <v>7069.44850976</v>
      </c>
      <c r="BS189" s="24">
        <f t="shared" si="177"/>
        <v>6467.8529922400003</v>
      </c>
      <c r="BT189" s="24">
        <f t="shared" si="177"/>
        <v>5808.4242154499998</v>
      </c>
      <c r="BU189" s="24">
        <f t="shared" si="177"/>
        <v>8298.9133952000011</v>
      </c>
      <c r="BV189" s="24">
        <f t="shared" si="177"/>
        <v>6650.3570894599998</v>
      </c>
      <c r="BW189" s="24">
        <f t="shared" si="177"/>
        <v>6761.8761395399997</v>
      </c>
      <c r="BX189" s="24">
        <f t="shared" si="177"/>
        <v>7529.3402428999998</v>
      </c>
      <c r="BY189" s="24">
        <f t="shared" si="177"/>
        <v>6313.1166184899994</v>
      </c>
      <c r="BZ189" s="24">
        <f t="shared" ref="BZ189:CL189" si="178">SUM(BZ190:BZ192)</f>
        <v>8853.4783261199991</v>
      </c>
      <c r="CA189" s="25">
        <f>SUM(BO189:BZ189)</f>
        <v>81946.692214440001</v>
      </c>
      <c r="CB189" s="101">
        <f t="shared" si="178"/>
        <v>6596.3446734300005</v>
      </c>
      <c r="CC189" s="24">
        <f t="shared" si="178"/>
        <v>5228.4228063299997</v>
      </c>
      <c r="CD189" s="24">
        <f t="shared" si="178"/>
        <v>6614.9200531500001</v>
      </c>
      <c r="CE189" s="24">
        <f t="shared" si="178"/>
        <v>7492.6957562599991</v>
      </c>
      <c r="CF189" s="24">
        <f t="shared" si="178"/>
        <v>6402.8919354399995</v>
      </c>
      <c r="CG189" s="24">
        <f t="shared" ref="CG189:CH189" si="179">SUM(CG190:CG192)</f>
        <v>6645.3449047599997</v>
      </c>
      <c r="CH189" s="24">
        <f t="shared" si="179"/>
        <v>6334.9233422200004</v>
      </c>
      <c r="CI189" s="24">
        <f t="shared" si="178"/>
        <v>5926.3813839499999</v>
      </c>
      <c r="CJ189" s="24">
        <f t="shared" si="178"/>
        <v>6234.2657743700001</v>
      </c>
      <c r="CK189" s="24">
        <f t="shared" si="178"/>
        <v>6819.5506255699993</v>
      </c>
      <c r="CL189" s="24">
        <f t="shared" si="178"/>
        <v>6144.8676103200005</v>
      </c>
      <c r="CM189" s="102">
        <f t="shared" ref="CM189:CN189" si="180">SUM(CM190:CM192)</f>
        <v>9281.2980494900003</v>
      </c>
      <c r="CN189" s="102">
        <f t="shared" si="180"/>
        <v>6062.9676833200001</v>
      </c>
      <c r="CO189" s="101">
        <f>SUM($BO189:$BO189)</f>
        <v>6766.6438369900006</v>
      </c>
      <c r="CP189" s="24">
        <f>SUM($CB189:$CB189)</f>
        <v>6596.3446734300005</v>
      </c>
      <c r="CQ189" s="102">
        <f>SUM($CN189:$CN189)</f>
        <v>6062.9676833200001</v>
      </c>
      <c r="CR189" s="361">
        <f t="shared" si="175"/>
        <v>-8.0859478471226094</v>
      </c>
      <c r="CS189" s="233"/>
      <c r="CT189" s="233"/>
      <c r="CU189" s="233"/>
      <c r="CV189" s="233"/>
      <c r="CW189" s="233"/>
      <c r="CX189" s="233"/>
      <c r="CY189" s="233"/>
      <c r="CZ189" s="233"/>
      <c r="DA189" s="233"/>
      <c r="DB189" s="233"/>
      <c r="DC189" s="233"/>
      <c r="DD189" s="233"/>
      <c r="DE189" s="233"/>
      <c r="DF189" s="233"/>
      <c r="DG189" s="233"/>
      <c r="DH189" s="233"/>
      <c r="DI189" s="233"/>
      <c r="DJ189" s="233"/>
      <c r="DK189" s="233"/>
      <c r="DL189" s="233"/>
      <c r="DM189" s="233"/>
      <c r="DN189" s="233"/>
      <c r="DO189" s="233"/>
    </row>
    <row r="190" spans="1:119" ht="20.100000000000001" customHeight="1" x14ac:dyDescent="0.25">
      <c r="A190" s="542"/>
      <c r="B190" s="286" t="s">
        <v>36</v>
      </c>
      <c r="C190" s="416"/>
      <c r="D190" s="52">
        <v>2704.2727363600002</v>
      </c>
      <c r="E190" s="26">
        <v>2450.09060206</v>
      </c>
      <c r="F190" s="26">
        <v>2846.1494643400001</v>
      </c>
      <c r="G190" s="26">
        <v>2753.3242117899999</v>
      </c>
      <c r="H190" s="26">
        <v>2619.8976497899998</v>
      </c>
      <c r="I190" s="26">
        <v>2651.7422641100002</v>
      </c>
      <c r="J190" s="26">
        <v>2933.6485753100001</v>
      </c>
      <c r="K190" s="26">
        <v>2758.3608585900001</v>
      </c>
      <c r="L190" s="26">
        <v>3222.1161796599999</v>
      </c>
      <c r="M190" s="26">
        <v>3306.57579992</v>
      </c>
      <c r="N190" s="26">
        <v>3051.1638513400003</v>
      </c>
      <c r="O190" s="76">
        <v>3583.81115778</v>
      </c>
      <c r="P190" s="111">
        <v>34881.153351050001</v>
      </c>
      <c r="Q190" s="45">
        <v>2871.6216772100001</v>
      </c>
      <c r="R190" s="31">
        <v>2799.1190035900004</v>
      </c>
      <c r="S190" s="31">
        <v>3608.7582450500004</v>
      </c>
      <c r="T190" s="31">
        <v>3237.2076050999999</v>
      </c>
      <c r="U190" s="31">
        <v>3004.8384983600004</v>
      </c>
      <c r="V190" s="31">
        <v>3299.9479305899999</v>
      </c>
      <c r="W190" s="31">
        <v>3287.0122201999998</v>
      </c>
      <c r="X190" s="31">
        <v>3466.5254378300001</v>
      </c>
      <c r="Y190" s="31">
        <v>3658.5373609499998</v>
      </c>
      <c r="Z190" s="31">
        <v>3627.4430324800001</v>
      </c>
      <c r="AA190" s="31">
        <v>3643.7891665900001</v>
      </c>
      <c r="AB190" s="160">
        <v>4304.9127265200004</v>
      </c>
      <c r="AC190" s="111">
        <v>40809.712904470005</v>
      </c>
      <c r="AD190" s="52">
        <v>3596.9744800900003</v>
      </c>
      <c r="AE190" s="26">
        <v>3831.4284025399998</v>
      </c>
      <c r="AF190" s="26">
        <v>4252.4174538300003</v>
      </c>
      <c r="AG190" s="26">
        <v>4151.8009689099999</v>
      </c>
      <c r="AH190" s="26">
        <v>4456.8379858199996</v>
      </c>
      <c r="AI190" s="26">
        <v>4178.0590182800006</v>
      </c>
      <c r="AJ190" s="26">
        <v>4615.6950155100003</v>
      </c>
      <c r="AK190" s="26">
        <v>4281.90336639</v>
      </c>
      <c r="AL190" s="26">
        <v>4330.5834237999998</v>
      </c>
      <c r="AM190" s="26">
        <v>3975.33848089</v>
      </c>
      <c r="AN190" s="26">
        <v>3934.4837325999997</v>
      </c>
      <c r="AO190" s="76">
        <v>4748.2051259</v>
      </c>
      <c r="AP190" s="31">
        <v>4216.08052391</v>
      </c>
      <c r="AQ190" s="31">
        <v>3605.1508649899997</v>
      </c>
      <c r="AR190" s="31">
        <v>4265.6164113300001</v>
      </c>
      <c r="AS190" s="31">
        <v>4266.8703065099999</v>
      </c>
      <c r="AT190" s="31">
        <v>4617.2962608500002</v>
      </c>
      <c r="AU190" s="31">
        <v>3741.2234930300001</v>
      </c>
      <c r="AV190" s="31">
        <v>4644.4769675100006</v>
      </c>
      <c r="AW190" s="31">
        <v>4941.1675200500003</v>
      </c>
      <c r="AX190" s="31">
        <v>4085.8709032600004</v>
      </c>
      <c r="AY190" s="31">
        <v>4979.68749923</v>
      </c>
      <c r="AZ190" s="31">
        <v>4536.2860582200001</v>
      </c>
      <c r="BA190" s="31">
        <v>4977.7942688800003</v>
      </c>
      <c r="BB190" s="52">
        <v>4864.0070425699996</v>
      </c>
      <c r="BC190" s="26">
        <v>3801.5984368899999</v>
      </c>
      <c r="BD190" s="26">
        <v>4085.3701500000002</v>
      </c>
      <c r="BE190" s="26">
        <v>4984.2992660800001</v>
      </c>
      <c r="BF190" s="26">
        <v>4550.8012742600004</v>
      </c>
      <c r="BG190" s="26">
        <v>4136.8157342600007</v>
      </c>
      <c r="BH190" s="26">
        <v>4684.14370762</v>
      </c>
      <c r="BI190" s="26">
        <v>4374.2258053800006</v>
      </c>
      <c r="BJ190" s="26">
        <v>4350.3311496300003</v>
      </c>
      <c r="BK190" s="26">
        <v>4912.9388802700005</v>
      </c>
      <c r="BL190" s="26">
        <v>4348.9133432899998</v>
      </c>
      <c r="BM190" s="76">
        <v>5314.0579453999999</v>
      </c>
      <c r="BN190" s="449">
        <f>SUM(BB190:BM190)</f>
        <v>54407.502735650007</v>
      </c>
      <c r="BO190" s="26">
        <v>4754.6722100200004</v>
      </c>
      <c r="BP190" s="26">
        <v>4165.0945804399998</v>
      </c>
      <c r="BQ190" s="26">
        <v>4520.1385625299999</v>
      </c>
      <c r="BR190" s="26">
        <v>5320.7420679099996</v>
      </c>
      <c r="BS190" s="26">
        <v>4983.9661588999998</v>
      </c>
      <c r="BT190" s="26">
        <v>4375.31129134</v>
      </c>
      <c r="BU190" s="26">
        <v>6620.7194856800006</v>
      </c>
      <c r="BV190" s="26">
        <v>4352.5931923400003</v>
      </c>
      <c r="BW190" s="98">
        <v>4974.5366557799998</v>
      </c>
      <c r="BX190" s="98">
        <v>5403.5522455800001</v>
      </c>
      <c r="BY190" s="98">
        <v>4486.7816060499999</v>
      </c>
      <c r="BZ190" s="98">
        <v>5757.2243553199996</v>
      </c>
      <c r="CA190" s="571">
        <f>SUM(BO190:BZ190)</f>
        <v>59715.332411889998</v>
      </c>
      <c r="CB190" s="138">
        <v>4777.3009260500003</v>
      </c>
      <c r="CC190" s="98">
        <v>4013.3280486599997</v>
      </c>
      <c r="CD190" s="98">
        <v>4833.6678401199997</v>
      </c>
      <c r="CE190" s="98">
        <v>5460.6109716899991</v>
      </c>
      <c r="CF190" s="98">
        <v>4749.2318952899996</v>
      </c>
      <c r="CG190" s="98">
        <v>4984.0589481699999</v>
      </c>
      <c r="CH190" s="98">
        <v>4696.4306120399997</v>
      </c>
      <c r="CI190" s="98">
        <v>4422.4202699899997</v>
      </c>
      <c r="CJ190" s="98">
        <v>4552.2345322900001</v>
      </c>
      <c r="CK190" s="98">
        <v>4953.2394885799995</v>
      </c>
      <c r="CL190" s="98">
        <v>4675.7538101700002</v>
      </c>
      <c r="CM190" s="243">
        <v>5967.2397903599995</v>
      </c>
      <c r="CN190" s="98">
        <v>4551.7889395000002</v>
      </c>
      <c r="CO190" s="554">
        <f>SUM($BO190:$BO190)</f>
        <v>4754.6722100200004</v>
      </c>
      <c r="CP190" s="111">
        <f>SUM($CB190:$CB190)</f>
        <v>4777.3009260500003</v>
      </c>
      <c r="CQ190" s="248">
        <f>SUM($CN190:$CN190)</f>
        <v>4551.7889395000002</v>
      </c>
      <c r="CR190" s="362">
        <f t="shared" si="175"/>
        <v>-4.7204894571391209</v>
      </c>
      <c r="CX190" s="233"/>
      <c r="CY190" s="233"/>
      <c r="CZ190" s="233"/>
      <c r="DA190" s="233"/>
      <c r="DB190" s="233"/>
      <c r="DC190" s="233"/>
      <c r="DD190" s="233"/>
      <c r="DE190" s="233"/>
      <c r="DF190" s="233"/>
      <c r="DG190" s="233"/>
      <c r="DH190" s="233"/>
      <c r="DI190" s="233"/>
      <c r="DJ190" s="233"/>
      <c r="DK190" s="233"/>
      <c r="DL190" s="233"/>
      <c r="DM190" s="233"/>
      <c r="DN190" s="233"/>
      <c r="DO190" s="233"/>
    </row>
    <row r="191" spans="1:119" ht="20.100000000000001" customHeight="1" x14ac:dyDescent="0.25">
      <c r="A191" s="542"/>
      <c r="B191" s="59" t="s">
        <v>37</v>
      </c>
      <c r="C191" s="13"/>
      <c r="D191" s="52">
        <v>743.34899952000001</v>
      </c>
      <c r="E191" s="26">
        <v>551.86034308000001</v>
      </c>
      <c r="F191" s="26">
        <v>620.49535205999996</v>
      </c>
      <c r="G191" s="26">
        <v>641.17728482000007</v>
      </c>
      <c r="H191" s="26">
        <v>590.86667695000006</v>
      </c>
      <c r="I191" s="26">
        <v>629.56897638999999</v>
      </c>
      <c r="J191" s="26">
        <v>682.99584594000009</v>
      </c>
      <c r="K191" s="26">
        <v>600.95522884000002</v>
      </c>
      <c r="L191" s="26">
        <v>657.70655549000003</v>
      </c>
      <c r="M191" s="26">
        <v>823.34001250999995</v>
      </c>
      <c r="N191" s="26">
        <v>869.47097371000007</v>
      </c>
      <c r="O191" s="76">
        <v>1182.80208305</v>
      </c>
      <c r="P191" s="80">
        <v>8594.5883323599992</v>
      </c>
      <c r="Q191" s="52">
        <v>722.36401263000005</v>
      </c>
      <c r="R191" s="26">
        <v>497.35122699999999</v>
      </c>
      <c r="S191" s="26">
        <v>739.22564266999996</v>
      </c>
      <c r="T191" s="26">
        <v>670.0609188200001</v>
      </c>
      <c r="U191" s="26">
        <v>724.47100389000002</v>
      </c>
      <c r="V191" s="26">
        <v>436.76943949999998</v>
      </c>
      <c r="W191" s="26">
        <v>510.45960599</v>
      </c>
      <c r="X191" s="26">
        <v>661.41017644999999</v>
      </c>
      <c r="Y191" s="26">
        <v>591.73238212000001</v>
      </c>
      <c r="Z191" s="26">
        <v>636.64765629999999</v>
      </c>
      <c r="AA191" s="26">
        <v>742.34120826999992</v>
      </c>
      <c r="AB191" s="161">
        <v>1372.4986506600001</v>
      </c>
      <c r="AC191" s="80">
        <v>8305.3319242999987</v>
      </c>
      <c r="AD191" s="52">
        <v>723.07389824999996</v>
      </c>
      <c r="AE191" s="26">
        <v>657.8731679199999</v>
      </c>
      <c r="AF191" s="26">
        <v>696.42069871000001</v>
      </c>
      <c r="AG191" s="26">
        <v>644.66106754999998</v>
      </c>
      <c r="AH191" s="26">
        <v>699.69991877999996</v>
      </c>
      <c r="AI191" s="26">
        <v>689.26763538</v>
      </c>
      <c r="AJ191" s="26">
        <v>894.86092960000008</v>
      </c>
      <c r="AK191" s="26">
        <v>894.30809276000002</v>
      </c>
      <c r="AL191" s="26">
        <v>905.54445955999995</v>
      </c>
      <c r="AM191" s="26">
        <v>903.95431660999998</v>
      </c>
      <c r="AN191" s="26">
        <v>815.76523927999995</v>
      </c>
      <c r="AO191" s="76">
        <v>1598.8593762</v>
      </c>
      <c r="AP191" s="26">
        <v>912.59292260000007</v>
      </c>
      <c r="AQ191" s="26">
        <v>649.56583044000001</v>
      </c>
      <c r="AR191" s="26">
        <v>808.40303540000002</v>
      </c>
      <c r="AS191" s="26">
        <v>660.72257542</v>
      </c>
      <c r="AT191" s="26">
        <v>938.12368749999996</v>
      </c>
      <c r="AU191" s="26">
        <v>810.71077676000004</v>
      </c>
      <c r="AV191" s="26">
        <v>948.68603117999999</v>
      </c>
      <c r="AW191" s="26">
        <v>983.65331665999997</v>
      </c>
      <c r="AX191" s="26">
        <v>869.86681675</v>
      </c>
      <c r="AY191" s="26">
        <v>1084.5676165899999</v>
      </c>
      <c r="AZ191" s="26">
        <v>1047.4959149700001</v>
      </c>
      <c r="BA191" s="26">
        <v>2097.2363532700001</v>
      </c>
      <c r="BB191" s="52">
        <v>1245.0658316400002</v>
      </c>
      <c r="BC191" s="26">
        <v>729.56234826000002</v>
      </c>
      <c r="BD191" s="26">
        <v>942.08171433000007</v>
      </c>
      <c r="BE191" s="26">
        <v>1225.1938000599998</v>
      </c>
      <c r="BF191" s="26">
        <v>994.66714953999997</v>
      </c>
      <c r="BG191" s="26">
        <v>924.41446121000001</v>
      </c>
      <c r="BH191" s="26">
        <v>1127.25603815</v>
      </c>
      <c r="BI191" s="26">
        <v>1052.71837043</v>
      </c>
      <c r="BJ191" s="26">
        <v>1048.8910974099999</v>
      </c>
      <c r="BK191" s="26">
        <v>1219.5989604000001</v>
      </c>
      <c r="BL191" s="26">
        <v>1175.2773338</v>
      </c>
      <c r="BM191" s="76">
        <v>2436.21250663</v>
      </c>
      <c r="BN191" s="449">
        <f>SUM(BB191:BM191)</f>
        <v>14120.93961186</v>
      </c>
      <c r="BO191" s="26">
        <v>1549.1230235399998</v>
      </c>
      <c r="BP191" s="26">
        <v>995.90339767</v>
      </c>
      <c r="BQ191" s="26">
        <v>832.69680930999994</v>
      </c>
      <c r="BR191" s="26">
        <v>1103.16771943</v>
      </c>
      <c r="BS191" s="26">
        <v>983.54292969000005</v>
      </c>
      <c r="BT191" s="26">
        <v>920.62933267999995</v>
      </c>
      <c r="BU191" s="26">
        <v>1256.24933106</v>
      </c>
      <c r="BV191" s="26">
        <v>1148.88194856</v>
      </c>
      <c r="BW191" s="98">
        <v>1207.00140784</v>
      </c>
      <c r="BX191" s="98">
        <v>1488.12670368</v>
      </c>
      <c r="BY191" s="98">
        <v>1318.18928729</v>
      </c>
      <c r="BZ191" s="98">
        <v>2468.8930167399999</v>
      </c>
      <c r="CA191" s="439">
        <f t="shared" ref="CA191:CA192" si="181">SUM(BO191:BZ191)</f>
        <v>15272.404907490001</v>
      </c>
      <c r="CB191" s="138">
        <v>1184.9927853900001</v>
      </c>
      <c r="CC191" s="98">
        <v>796.86278252</v>
      </c>
      <c r="CD191" s="98">
        <v>1273.2687363099999</v>
      </c>
      <c r="CE191" s="98">
        <v>1362.7696635299999</v>
      </c>
      <c r="CF191" s="98">
        <v>1063.31140615</v>
      </c>
      <c r="CG191" s="98">
        <v>961.89268373000004</v>
      </c>
      <c r="CH191" s="98">
        <v>957.61743136000007</v>
      </c>
      <c r="CI191" s="98">
        <v>875.80243636</v>
      </c>
      <c r="CJ191" s="98">
        <v>1053.7487433700001</v>
      </c>
      <c r="CK191" s="98">
        <v>1209.58761392</v>
      </c>
      <c r="CL191" s="98">
        <v>919.28658833000009</v>
      </c>
      <c r="CM191" s="243">
        <v>2489.1770913099999</v>
      </c>
      <c r="CN191" s="98">
        <v>836.88344305999999</v>
      </c>
      <c r="CO191" s="555">
        <f>SUM($BO191:$BO191)</f>
        <v>1549.1230235399998</v>
      </c>
      <c r="CP191" s="80">
        <f>SUM($CB191:$CB191)</f>
        <v>1184.9927853900001</v>
      </c>
      <c r="CQ191" s="27">
        <f>SUM($CN191:$CN191)</f>
        <v>836.88344305999999</v>
      </c>
      <c r="CR191" s="359">
        <f t="shared" si="175"/>
        <v>-29.376494660719121</v>
      </c>
      <c r="CX191" s="233"/>
      <c r="CY191" s="233"/>
      <c r="CZ191" s="233"/>
      <c r="DA191" s="233"/>
      <c r="DB191" s="233"/>
      <c r="DC191" s="233"/>
      <c r="DD191" s="233"/>
      <c r="DE191" s="233"/>
      <c r="DF191" s="233"/>
      <c r="DG191" s="233"/>
      <c r="DH191" s="233"/>
      <c r="DI191" s="233"/>
      <c r="DJ191" s="233"/>
      <c r="DK191" s="233"/>
      <c r="DL191" s="233"/>
      <c r="DM191" s="233"/>
      <c r="DN191" s="233"/>
      <c r="DO191" s="233"/>
    </row>
    <row r="192" spans="1:119" ht="20.100000000000001" customHeight="1" thickBot="1" x14ac:dyDescent="0.3">
      <c r="A192" s="542"/>
      <c r="B192" s="59" t="s">
        <v>38</v>
      </c>
      <c r="C192" s="13"/>
      <c r="D192" s="52">
        <v>396.73854664999999</v>
      </c>
      <c r="E192" s="26">
        <v>484.24358182999998</v>
      </c>
      <c r="F192" s="26">
        <v>443.60782525999997</v>
      </c>
      <c r="G192" s="26">
        <v>589.20915510999998</v>
      </c>
      <c r="H192" s="26">
        <v>430.23088910000001</v>
      </c>
      <c r="I192" s="26">
        <v>577.66144919999999</v>
      </c>
      <c r="J192" s="26">
        <v>492.23584545</v>
      </c>
      <c r="K192" s="26">
        <v>529.23962714000004</v>
      </c>
      <c r="L192" s="26">
        <v>545.50029086999996</v>
      </c>
      <c r="M192" s="26">
        <v>538.86138100999995</v>
      </c>
      <c r="N192" s="26">
        <v>471.44019954999999</v>
      </c>
      <c r="O192" s="76">
        <v>538.76555922</v>
      </c>
      <c r="P192" s="80">
        <v>6037.7343503899992</v>
      </c>
      <c r="Q192" s="46">
        <v>348.61899149999999</v>
      </c>
      <c r="R192" s="32">
        <v>427.88603235000005</v>
      </c>
      <c r="S192" s="32">
        <v>416.50288325000002</v>
      </c>
      <c r="T192" s="32">
        <v>430.85775226999999</v>
      </c>
      <c r="U192" s="32">
        <v>460.02645914999999</v>
      </c>
      <c r="V192" s="32">
        <v>400.60129128</v>
      </c>
      <c r="W192" s="32">
        <v>325.3711672</v>
      </c>
      <c r="X192" s="32">
        <v>353.88043586000003</v>
      </c>
      <c r="Y192" s="32">
        <v>442.52661881</v>
      </c>
      <c r="Z192" s="32">
        <v>324.50446979000003</v>
      </c>
      <c r="AA192" s="32">
        <v>341.25326004999999</v>
      </c>
      <c r="AB192" s="64">
        <v>592.93442124000001</v>
      </c>
      <c r="AC192" s="24">
        <v>4864.9637827500001</v>
      </c>
      <c r="AD192" s="52">
        <v>306.33218993000003</v>
      </c>
      <c r="AE192" s="26">
        <v>494.40220363999998</v>
      </c>
      <c r="AF192" s="26">
        <v>573.91910022000002</v>
      </c>
      <c r="AG192" s="26">
        <v>434.24351868999997</v>
      </c>
      <c r="AH192" s="26">
        <v>555.32987995000008</v>
      </c>
      <c r="AI192" s="26">
        <v>489.13701679000002</v>
      </c>
      <c r="AJ192" s="26">
        <v>941.92384378999998</v>
      </c>
      <c r="AK192" s="26">
        <v>532.12648301000002</v>
      </c>
      <c r="AL192" s="26">
        <v>462.93067145999999</v>
      </c>
      <c r="AM192" s="26">
        <v>519.82317913999998</v>
      </c>
      <c r="AN192" s="26">
        <v>402.16021619999998</v>
      </c>
      <c r="AO192" s="76">
        <v>505.17372958999999</v>
      </c>
      <c r="AP192" s="32">
        <v>543.22449059000007</v>
      </c>
      <c r="AQ192" s="32">
        <v>388.41254841</v>
      </c>
      <c r="AR192" s="32">
        <v>545.91314541999998</v>
      </c>
      <c r="AS192" s="32">
        <v>771.01518458999999</v>
      </c>
      <c r="AT192" s="32">
        <v>481.51727185000004</v>
      </c>
      <c r="AU192" s="32">
        <v>505.70563585000002</v>
      </c>
      <c r="AV192" s="32">
        <v>939.46064684999999</v>
      </c>
      <c r="AW192" s="32">
        <v>488.44449160000005</v>
      </c>
      <c r="AX192" s="32">
        <v>521.46874744000002</v>
      </c>
      <c r="AY192" s="32">
        <v>650.05449463000002</v>
      </c>
      <c r="AZ192" s="32">
        <v>448.31129762</v>
      </c>
      <c r="BA192" s="32">
        <v>675.38290989999996</v>
      </c>
      <c r="BB192" s="46">
        <v>550.77190626000004</v>
      </c>
      <c r="BC192" s="26">
        <v>412.88143035000002</v>
      </c>
      <c r="BD192" s="26">
        <v>700.34005172000002</v>
      </c>
      <c r="BE192" s="26">
        <v>645.75201305999997</v>
      </c>
      <c r="BF192" s="26">
        <v>512.73065360999999</v>
      </c>
      <c r="BG192" s="26">
        <v>502.27488329000005</v>
      </c>
      <c r="BH192" s="26">
        <v>646.15304902000003</v>
      </c>
      <c r="BI192" s="26">
        <v>557.01062778999994</v>
      </c>
      <c r="BJ192" s="26">
        <v>580.37502787000005</v>
      </c>
      <c r="BK192" s="26">
        <v>655.15303026999993</v>
      </c>
      <c r="BL192" s="26">
        <v>653.60022415999993</v>
      </c>
      <c r="BM192" s="76">
        <v>658.19584351999993</v>
      </c>
      <c r="BN192" s="449">
        <f>SUM(BB192:BM192)</f>
        <v>7075.2387409200001</v>
      </c>
      <c r="BO192" s="32">
        <v>462.84860343000003</v>
      </c>
      <c r="BP192" s="32">
        <v>454.21450647</v>
      </c>
      <c r="BQ192" s="32">
        <v>459.19299187000001</v>
      </c>
      <c r="BR192" s="32">
        <v>645.53872242</v>
      </c>
      <c r="BS192" s="32">
        <v>500.34390364999996</v>
      </c>
      <c r="BT192" s="32">
        <v>512.48359143000005</v>
      </c>
      <c r="BU192" s="32">
        <v>421.94457846</v>
      </c>
      <c r="BV192" s="32">
        <v>1148.88194856</v>
      </c>
      <c r="BW192" s="246">
        <v>580.33807591999994</v>
      </c>
      <c r="BX192" s="246">
        <v>637.66129363999994</v>
      </c>
      <c r="BY192" s="246">
        <v>508.14572514999998</v>
      </c>
      <c r="BZ192" s="246">
        <v>627.36095405999993</v>
      </c>
      <c r="CA192" s="403">
        <f t="shared" si="181"/>
        <v>6958.9548950599992</v>
      </c>
      <c r="CB192" s="245">
        <v>634.05096199000002</v>
      </c>
      <c r="CC192" s="246">
        <v>418.23197514999998</v>
      </c>
      <c r="CD192" s="246">
        <v>507.98347672000006</v>
      </c>
      <c r="CE192" s="246">
        <v>669.31512104000001</v>
      </c>
      <c r="CF192" s="246">
        <v>590.34863399999995</v>
      </c>
      <c r="CG192" s="246">
        <v>699.39327286000002</v>
      </c>
      <c r="CH192" s="246">
        <v>680.87529882000001</v>
      </c>
      <c r="CI192" s="246">
        <v>628.15867760000003</v>
      </c>
      <c r="CJ192" s="246">
        <v>628.28249871000003</v>
      </c>
      <c r="CK192" s="246">
        <v>656.72352307000006</v>
      </c>
      <c r="CL192" s="246">
        <v>549.82721182</v>
      </c>
      <c r="CM192" s="247">
        <v>824.88116782000009</v>
      </c>
      <c r="CN192" s="246">
        <v>674.29530076000003</v>
      </c>
      <c r="CO192" s="101">
        <f>SUM($BO192:$BO192)</f>
        <v>462.84860343000003</v>
      </c>
      <c r="CP192" s="24">
        <f>SUM($CB192:$CB192)</f>
        <v>634.05096199000002</v>
      </c>
      <c r="CQ192" s="102">
        <f>SUM($CN192:$CN192)</f>
        <v>674.29530076000003</v>
      </c>
      <c r="CR192" s="361">
        <f t="shared" si="175"/>
        <v>6.347177306330587</v>
      </c>
      <c r="CT192" s="268"/>
      <c r="CU192" s="270"/>
    </row>
    <row r="193" spans="1:119" ht="20.100000000000001" customHeight="1" x14ac:dyDescent="0.25">
      <c r="A193" s="542"/>
      <c r="B193" s="28" t="s">
        <v>61</v>
      </c>
      <c r="C193" s="19"/>
      <c r="D193" s="45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134"/>
      <c r="P193" s="111"/>
      <c r="Q193" s="45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160"/>
      <c r="AC193" s="111"/>
      <c r="AD193" s="45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134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45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134"/>
      <c r="BN193" s="452"/>
      <c r="BO193" s="31"/>
      <c r="BP193" s="31"/>
      <c r="BQ193" s="31"/>
      <c r="BR193" s="31"/>
      <c r="BS193" s="31"/>
      <c r="BT193" s="31"/>
      <c r="BU193" s="31"/>
      <c r="BV193" s="31"/>
      <c r="BW193" s="34"/>
      <c r="BX193" s="34"/>
      <c r="BY193" s="34"/>
      <c r="BZ193" s="34"/>
      <c r="CA193" s="571"/>
      <c r="CB193" s="112"/>
      <c r="CC193" s="34"/>
      <c r="CD193" s="34"/>
      <c r="CE193" s="34"/>
      <c r="CF193" s="34"/>
      <c r="CG193" s="34"/>
      <c r="CH193" s="34"/>
      <c r="CI193" s="34"/>
      <c r="CJ193" s="34"/>
      <c r="CK193" s="34"/>
      <c r="CL193" s="34"/>
      <c r="CM193" s="35"/>
      <c r="CN193" s="34"/>
      <c r="CO193" s="554"/>
      <c r="CP193" s="111"/>
      <c r="CQ193" s="248"/>
      <c r="CR193" s="349"/>
      <c r="CT193" s="270"/>
      <c r="CU193" s="270"/>
    </row>
    <row r="194" spans="1:119" ht="20.100000000000001" customHeight="1" thickBot="1" x14ac:dyDescent="0.3">
      <c r="A194" s="542"/>
      <c r="B194" s="592" t="s">
        <v>49</v>
      </c>
      <c r="C194" s="595"/>
      <c r="D194" s="101">
        <f t="shared" ref="D194:BP194" si="182">SUM(D195:D197)</f>
        <v>1502.2677022321996</v>
      </c>
      <c r="E194" s="24">
        <f t="shared" si="182"/>
        <v>1379.4326061141001</v>
      </c>
      <c r="F194" s="24">
        <f t="shared" si="182"/>
        <v>1672.2927940757995</v>
      </c>
      <c r="G194" s="24">
        <f t="shared" si="182"/>
        <v>1707.1090102767</v>
      </c>
      <c r="H194" s="24">
        <f t="shared" si="182"/>
        <v>1889.6212597772001</v>
      </c>
      <c r="I194" s="24">
        <f t="shared" si="182"/>
        <v>1983.8934780213999</v>
      </c>
      <c r="J194" s="24">
        <f t="shared" si="182"/>
        <v>2123.7476866445004</v>
      </c>
      <c r="K194" s="24">
        <f t="shared" si="182"/>
        <v>1803.1448514543999</v>
      </c>
      <c r="L194" s="24">
        <f t="shared" si="182"/>
        <v>1844.7706112156002</v>
      </c>
      <c r="M194" s="24">
        <f t="shared" si="182"/>
        <v>2002.4147525895</v>
      </c>
      <c r="N194" s="24">
        <f t="shared" si="182"/>
        <v>1925.3739303280997</v>
      </c>
      <c r="O194" s="102">
        <f t="shared" si="182"/>
        <v>2063.1770973338998</v>
      </c>
      <c r="P194" s="24">
        <f t="shared" si="182"/>
        <v>21897.2457800634</v>
      </c>
      <c r="Q194" s="101">
        <f t="shared" si="182"/>
        <v>1634.6604491155999</v>
      </c>
      <c r="R194" s="24">
        <f t="shared" si="182"/>
        <v>1409.0512390884001</v>
      </c>
      <c r="S194" s="24">
        <f t="shared" si="182"/>
        <v>1778.6993542923001</v>
      </c>
      <c r="T194" s="24">
        <f t="shared" si="182"/>
        <v>2024.7006831433</v>
      </c>
      <c r="U194" s="24">
        <f t="shared" si="182"/>
        <v>1979.1633243229999</v>
      </c>
      <c r="V194" s="24">
        <f t="shared" si="182"/>
        <v>1882.4153955347997</v>
      </c>
      <c r="W194" s="24">
        <f t="shared" si="182"/>
        <v>1786.2653875692999</v>
      </c>
      <c r="X194" s="24">
        <f t="shared" si="182"/>
        <v>1726.1593571226999</v>
      </c>
      <c r="Y194" s="24">
        <f t="shared" si="182"/>
        <v>1632.6893439887999</v>
      </c>
      <c r="Z194" s="24">
        <f t="shared" si="182"/>
        <v>1601.4262083780998</v>
      </c>
      <c r="AA194" s="24">
        <f t="shared" si="182"/>
        <v>1766.9309456143001</v>
      </c>
      <c r="AB194" s="102">
        <f t="shared" si="182"/>
        <v>2180.8714223910001</v>
      </c>
      <c r="AC194" s="24">
        <f t="shared" si="182"/>
        <v>21403.033110561606</v>
      </c>
      <c r="AD194" s="101">
        <f t="shared" si="182"/>
        <v>1437.7940273165998</v>
      </c>
      <c r="AE194" s="24">
        <f t="shared" si="182"/>
        <v>1319.1628041199988</v>
      </c>
      <c r="AF194" s="24">
        <f t="shared" si="182"/>
        <v>1515.0515295138846</v>
      </c>
      <c r="AG194" s="24">
        <f t="shared" si="182"/>
        <v>1995.2154617691986</v>
      </c>
      <c r="AH194" s="24">
        <f t="shared" si="182"/>
        <v>2345.1483234803</v>
      </c>
      <c r="AI194" s="24">
        <f t="shared" si="182"/>
        <v>1786.794264629566</v>
      </c>
      <c r="AJ194" s="24">
        <f t="shared" si="182"/>
        <v>1827.5117017954069</v>
      </c>
      <c r="AK194" s="24">
        <f t="shared" si="182"/>
        <v>1991.106228335701</v>
      </c>
      <c r="AL194" s="24">
        <f t="shared" si="182"/>
        <v>1800.5131527645008</v>
      </c>
      <c r="AM194" s="24">
        <f t="shared" si="182"/>
        <v>1904.8796101254006</v>
      </c>
      <c r="AN194" s="24">
        <f t="shared" si="182"/>
        <v>1713.5784208239882</v>
      </c>
      <c r="AO194" s="102">
        <f t="shared" si="182"/>
        <v>2060.7980908256</v>
      </c>
      <c r="AP194" s="24">
        <f t="shared" si="182"/>
        <v>1451.5736799480001</v>
      </c>
      <c r="AQ194" s="24">
        <f t="shared" si="182"/>
        <v>1533.7511592633998</v>
      </c>
      <c r="AR194" s="24">
        <f t="shared" si="182"/>
        <v>1801.0440049882</v>
      </c>
      <c r="AS194" s="24">
        <f t="shared" si="182"/>
        <v>2137.8448222026</v>
      </c>
      <c r="AT194" s="24">
        <f t="shared" si="182"/>
        <v>2449.8769562764001</v>
      </c>
      <c r="AU194" s="24">
        <f t="shared" si="182"/>
        <v>1792.4504300976</v>
      </c>
      <c r="AV194" s="24">
        <f t="shared" si="182"/>
        <v>1681.8079821298002</v>
      </c>
      <c r="AW194" s="24">
        <f t="shared" si="182"/>
        <v>1608.0592558464</v>
      </c>
      <c r="AX194" s="24">
        <f t="shared" si="182"/>
        <v>1369.9558485563998</v>
      </c>
      <c r="AY194" s="24">
        <f t="shared" si="182"/>
        <v>1828.1088452396</v>
      </c>
      <c r="AZ194" s="24">
        <f t="shared" si="182"/>
        <v>1507.6500002185999</v>
      </c>
      <c r="BA194" s="24">
        <f t="shared" si="182"/>
        <v>1775.7282372592003</v>
      </c>
      <c r="BB194" s="101">
        <f t="shared" si="182"/>
        <v>1515.3906941530001</v>
      </c>
      <c r="BC194" s="24">
        <f t="shared" si="182"/>
        <v>1287.4050975702</v>
      </c>
      <c r="BD194" s="24">
        <f t="shared" si="182"/>
        <v>1357.3383149718002</v>
      </c>
      <c r="BE194" s="24">
        <f t="shared" si="182"/>
        <v>1840.7359498276003</v>
      </c>
      <c r="BF194" s="24">
        <f t="shared" si="182"/>
        <v>2125.1300686980003</v>
      </c>
      <c r="BG194" s="24">
        <f t="shared" si="182"/>
        <v>1861.4861774348001</v>
      </c>
      <c r="BH194" s="24">
        <f t="shared" si="182"/>
        <v>1760.7215781288</v>
      </c>
      <c r="BI194" s="24">
        <f t="shared" si="182"/>
        <v>1489.4435113068</v>
      </c>
      <c r="BJ194" s="24">
        <f t="shared" si="182"/>
        <v>1550.5693688464</v>
      </c>
      <c r="BK194" s="24">
        <f t="shared" si="182"/>
        <v>1783.878949895</v>
      </c>
      <c r="BL194" s="24">
        <f t="shared" si="182"/>
        <v>1548.4286410880002</v>
      </c>
      <c r="BM194" s="102">
        <f t="shared" si="182"/>
        <v>1825.7597996554002</v>
      </c>
      <c r="BN194" s="23">
        <f t="shared" ref="BN194:BN200" si="183">SUM(BB194:BM194)</f>
        <v>19946.288151575802</v>
      </c>
      <c r="BO194" s="24">
        <f t="shared" si="182"/>
        <v>1478.6863823508002</v>
      </c>
      <c r="BP194" s="24">
        <f t="shared" si="182"/>
        <v>1084.2701532389999</v>
      </c>
      <c r="BQ194" s="24">
        <f t="shared" ref="BQ194:BY194" si="184">SUM(BQ195:BQ197)</f>
        <v>1226.8960677008001</v>
      </c>
      <c r="BR194" s="24">
        <f t="shared" si="184"/>
        <v>1670.5855569354003</v>
      </c>
      <c r="BS194" s="24">
        <f t="shared" si="184"/>
        <v>1789.5599278690001</v>
      </c>
      <c r="BT194" s="24">
        <f t="shared" si="184"/>
        <v>1617.3762813292001</v>
      </c>
      <c r="BU194" s="24">
        <f t="shared" si="184"/>
        <v>1684.8758392998</v>
      </c>
      <c r="BV194" s="24">
        <f t="shared" si="184"/>
        <v>1353.8236978322002</v>
      </c>
      <c r="BW194" s="24">
        <f t="shared" si="184"/>
        <v>1309.1938111853997</v>
      </c>
      <c r="BX194" s="24">
        <f t="shared" si="184"/>
        <v>1515.7251406934001</v>
      </c>
      <c r="BY194" s="24">
        <f t="shared" si="184"/>
        <v>1403.0250107552001</v>
      </c>
      <c r="BZ194" s="24">
        <f t="shared" ref="BZ194:CL194" si="185">SUM(BZ195:BZ197)</f>
        <v>1786.4062881140003</v>
      </c>
      <c r="CA194" s="23">
        <f>SUM(BO194:BZ194)</f>
        <v>17920.424157304202</v>
      </c>
      <c r="CB194" s="101">
        <f t="shared" si="185"/>
        <v>1120.024865631</v>
      </c>
      <c r="CC194" s="24">
        <f t="shared" si="185"/>
        <v>910.10763817120005</v>
      </c>
      <c r="CD194" s="24">
        <f t="shared" si="185"/>
        <v>1082.5931793852001</v>
      </c>
      <c r="CE194" s="24">
        <f t="shared" si="185"/>
        <v>1341.1162657312</v>
      </c>
      <c r="CF194" s="24">
        <f t="shared" si="185"/>
        <v>1353.0383466474002</v>
      </c>
      <c r="CG194" s="24">
        <f t="shared" ref="CG194:CH194" si="186">SUM(CG195:CG197)</f>
        <v>1425.3155878388</v>
      </c>
      <c r="CH194" s="24">
        <f t="shared" si="186"/>
        <v>1106.0587566826</v>
      </c>
      <c r="CI194" s="24">
        <f t="shared" si="185"/>
        <v>1018.4416425624001</v>
      </c>
      <c r="CJ194" s="24">
        <f t="shared" si="185"/>
        <v>1025.4746610919999</v>
      </c>
      <c r="CK194" s="24">
        <f t="shared" si="185"/>
        <v>1254.2761499226003</v>
      </c>
      <c r="CL194" s="24">
        <f t="shared" si="185"/>
        <v>1038.0479296348001</v>
      </c>
      <c r="CM194" s="102">
        <f t="shared" ref="CM194:CN194" si="187">SUM(CM195:CM197)</f>
        <v>1403.4373733128</v>
      </c>
      <c r="CN194" s="102">
        <f t="shared" si="187"/>
        <v>923.34840673460008</v>
      </c>
      <c r="CO194" s="101">
        <f t="shared" ref="CO194:CO206" si="188">SUM($BO194:$BO194)</f>
        <v>1478.6863823508002</v>
      </c>
      <c r="CP194" s="24">
        <f t="shared" ref="CP194:CP206" si="189">SUM($CB194:$CB194)</f>
        <v>1120.024865631</v>
      </c>
      <c r="CQ194" s="102">
        <f t="shared" ref="CQ194:CQ206" si="190">SUM($CN194:$CN194)</f>
        <v>923.34840673460008</v>
      </c>
      <c r="CR194" s="361">
        <f t="shared" ref="CR194:CR197" si="191">((CQ194/CP194)-1)*100</f>
        <v>-17.560008257994909</v>
      </c>
      <c r="CU194" s="270"/>
    </row>
    <row r="195" spans="1:119" ht="20.100000000000001" customHeight="1" x14ac:dyDescent="0.25">
      <c r="A195" s="542"/>
      <c r="B195" s="59" t="s">
        <v>36</v>
      </c>
      <c r="C195" s="417"/>
      <c r="D195" s="52">
        <v>1088.0359861405998</v>
      </c>
      <c r="E195" s="26">
        <v>1018.8319537762001</v>
      </c>
      <c r="F195" s="26">
        <v>1305.7601651582997</v>
      </c>
      <c r="G195" s="26">
        <v>1347.0441396084</v>
      </c>
      <c r="H195" s="26">
        <v>1549.0743837835</v>
      </c>
      <c r="I195" s="26">
        <v>1606.0362878651999</v>
      </c>
      <c r="J195" s="26">
        <v>1576.1185868976002</v>
      </c>
      <c r="K195" s="26">
        <v>1375.5840237310999</v>
      </c>
      <c r="L195" s="26">
        <v>1457.526634756</v>
      </c>
      <c r="M195" s="26">
        <v>1530.6695303102999</v>
      </c>
      <c r="N195" s="26">
        <v>1533.3999999999999</v>
      </c>
      <c r="O195" s="76">
        <v>1609.2097886678</v>
      </c>
      <c r="P195" s="80">
        <v>16997.291480694999</v>
      </c>
      <c r="Q195" s="52">
        <v>1231.5889096006999</v>
      </c>
      <c r="R195" s="26">
        <v>1076.1496203191</v>
      </c>
      <c r="S195" s="26">
        <v>1334.5814281810001</v>
      </c>
      <c r="T195" s="26">
        <v>1570.8411321409001</v>
      </c>
      <c r="U195" s="26">
        <v>1548.0470430032999</v>
      </c>
      <c r="V195" s="26">
        <v>1400.6173990610998</v>
      </c>
      <c r="W195" s="26">
        <v>1390.9518927035999</v>
      </c>
      <c r="X195" s="26">
        <v>1374.2363598728998</v>
      </c>
      <c r="Y195" s="26">
        <v>1250.9783295217001</v>
      </c>
      <c r="Z195" s="26">
        <v>1301.4808979021998</v>
      </c>
      <c r="AA195" s="26">
        <v>1439.5131210635002</v>
      </c>
      <c r="AB195" s="76">
        <v>1843.1891593176001</v>
      </c>
      <c r="AC195" s="80">
        <v>16762.175292687603</v>
      </c>
      <c r="AD195" s="52">
        <v>1110.5513491161998</v>
      </c>
      <c r="AE195" s="26">
        <v>1089.9296180029221</v>
      </c>
      <c r="AF195" s="26">
        <v>1246.9153900486974</v>
      </c>
      <c r="AG195" s="26">
        <v>1713.2450975126653</v>
      </c>
      <c r="AH195" s="26">
        <v>1946.0909078962</v>
      </c>
      <c r="AI195" s="26">
        <v>1521.5647201322161</v>
      </c>
      <c r="AJ195" s="26">
        <v>1543.5618108661552</v>
      </c>
      <c r="AK195" s="26">
        <v>1704.6613173444007</v>
      </c>
      <c r="AL195" s="26">
        <v>1560.7415646462007</v>
      </c>
      <c r="AM195" s="26">
        <v>1585.6084531803006</v>
      </c>
      <c r="AN195" s="26">
        <v>1499.3043447710879</v>
      </c>
      <c r="AO195" s="76">
        <v>1752.4505742268</v>
      </c>
      <c r="AP195" s="26">
        <v>1251.8367895572001</v>
      </c>
      <c r="AQ195" s="26">
        <v>1332.7641014435999</v>
      </c>
      <c r="AR195" s="26">
        <v>1580.8948404312</v>
      </c>
      <c r="AS195" s="26">
        <v>1777.4551091751998</v>
      </c>
      <c r="AT195" s="26">
        <v>2205.4193970858</v>
      </c>
      <c r="AU195" s="26">
        <v>1573.9652285811999</v>
      </c>
      <c r="AV195" s="26">
        <v>1486.7358790480002</v>
      </c>
      <c r="AW195" s="26">
        <v>1372.2863545790001</v>
      </c>
      <c r="AX195" s="26">
        <v>1185.9387544269998</v>
      </c>
      <c r="AY195" s="26">
        <v>1562.874042527</v>
      </c>
      <c r="AZ195" s="26">
        <v>1295.9005724028</v>
      </c>
      <c r="BA195" s="26">
        <v>1582.4123359548003</v>
      </c>
      <c r="BB195" s="52">
        <v>1389.2516402982001</v>
      </c>
      <c r="BC195" s="26">
        <v>1180.8111817082001</v>
      </c>
      <c r="BD195" s="26">
        <v>1187.7064309950001</v>
      </c>
      <c r="BE195" s="26">
        <v>1660.1766403446002</v>
      </c>
      <c r="BF195" s="26">
        <v>2006.0092441046004</v>
      </c>
      <c r="BG195" s="26">
        <v>1679.7536683508001</v>
      </c>
      <c r="BH195" s="26">
        <v>1593.276735554</v>
      </c>
      <c r="BI195" s="26">
        <v>1345.6444663928</v>
      </c>
      <c r="BJ195" s="26">
        <v>1379.8668959824001</v>
      </c>
      <c r="BK195" s="26">
        <v>1590.4410676378</v>
      </c>
      <c r="BL195" s="26">
        <v>1352.2878273870001</v>
      </c>
      <c r="BM195" s="76">
        <v>1621.8675554340002</v>
      </c>
      <c r="BN195" s="449">
        <f t="shared" si="183"/>
        <v>17987.093354189401</v>
      </c>
      <c r="BO195" s="26">
        <v>1330.3090499258001</v>
      </c>
      <c r="BP195" s="26">
        <v>1000.7737105044</v>
      </c>
      <c r="BQ195" s="26">
        <v>1106.5547081344</v>
      </c>
      <c r="BR195" s="26">
        <v>1572.2847796572003</v>
      </c>
      <c r="BS195" s="26">
        <v>1685.6495112660002</v>
      </c>
      <c r="BT195" s="26">
        <v>1517.4318636232001</v>
      </c>
      <c r="BU195" s="26">
        <v>1568.8315835276001</v>
      </c>
      <c r="BV195" s="26">
        <v>1250.8630487780001</v>
      </c>
      <c r="BW195" s="98">
        <v>1168.3477400503998</v>
      </c>
      <c r="BX195" s="98">
        <v>1361.7052215984002</v>
      </c>
      <c r="BY195" s="98">
        <v>1276.2302862638001</v>
      </c>
      <c r="BZ195" s="98">
        <v>1657.7586379032002</v>
      </c>
      <c r="CA195" s="571">
        <f>SUM(BO195:BZ195)</f>
        <v>16496.740141232403</v>
      </c>
      <c r="CB195" s="138">
        <v>1030.1203341086</v>
      </c>
      <c r="CC195" s="98">
        <v>831.0143061248001</v>
      </c>
      <c r="CD195" s="98">
        <v>995.44216474080008</v>
      </c>
      <c r="CE195" s="98">
        <v>1238.5508087917999</v>
      </c>
      <c r="CF195" s="98">
        <v>1289.4736509942002</v>
      </c>
      <c r="CG195" s="98">
        <v>1228.8313052568001</v>
      </c>
      <c r="CH195" s="98">
        <v>1031.2450194466001</v>
      </c>
      <c r="CI195" s="98">
        <v>916.05240255900014</v>
      </c>
      <c r="CJ195" s="98">
        <v>944.65489027000001</v>
      </c>
      <c r="CK195" s="98">
        <v>1159.4767857246002</v>
      </c>
      <c r="CL195" s="98">
        <v>958.02888531560006</v>
      </c>
      <c r="CM195" s="243">
        <v>1305.1089312324</v>
      </c>
      <c r="CN195" s="98">
        <v>861.97815195380008</v>
      </c>
      <c r="CO195" s="554">
        <f t="shared" si="188"/>
        <v>1330.3090499258001</v>
      </c>
      <c r="CP195" s="111">
        <f t="shared" si="189"/>
        <v>1030.1203341086</v>
      </c>
      <c r="CQ195" s="248">
        <f t="shared" si="190"/>
        <v>861.97815195380008</v>
      </c>
      <c r="CR195" s="362">
        <f t="shared" si="191"/>
        <v>-16.322576750249219</v>
      </c>
      <c r="CT195" s="271"/>
      <c r="CU195" s="270"/>
    </row>
    <row r="196" spans="1:119" ht="20.100000000000001" customHeight="1" x14ac:dyDescent="0.25">
      <c r="A196" s="542"/>
      <c r="B196" s="59" t="s">
        <v>37</v>
      </c>
      <c r="C196" s="417"/>
      <c r="D196" s="66">
        <v>3.0134349616999998</v>
      </c>
      <c r="E196" s="67">
        <v>2.2900869676999998</v>
      </c>
      <c r="F196" s="67">
        <v>1.4624139652999999</v>
      </c>
      <c r="G196" s="67">
        <v>1.5828659506</v>
      </c>
      <c r="H196" s="67">
        <v>3.2103187123999994</v>
      </c>
      <c r="I196" s="26">
        <v>3.8849472428</v>
      </c>
      <c r="J196" s="67">
        <v>2.9320372803999999</v>
      </c>
      <c r="K196" s="67">
        <v>1.7257090608999999</v>
      </c>
      <c r="L196" s="26">
        <v>8.0060738416999992</v>
      </c>
      <c r="M196" s="67">
        <v>2.1686324873</v>
      </c>
      <c r="N196" s="67">
        <v>1.6539303281</v>
      </c>
      <c r="O196" s="241">
        <v>1.6373454918999999</v>
      </c>
      <c r="P196" s="80">
        <v>33.567796290800004</v>
      </c>
      <c r="Q196" s="52">
        <v>4.6394710013000005</v>
      </c>
      <c r="R196" s="67">
        <v>1.0081049741999999</v>
      </c>
      <c r="S196" s="26">
        <v>4.6328161149999998</v>
      </c>
      <c r="T196" s="67">
        <v>1.8933723412000001</v>
      </c>
      <c r="U196" s="67">
        <v>1.0729407505999999</v>
      </c>
      <c r="V196" s="67">
        <v>2.1707802928</v>
      </c>
      <c r="W196" s="26">
        <v>5.5961158382000002</v>
      </c>
      <c r="X196" s="67">
        <v>1.6470873911999999</v>
      </c>
      <c r="Y196" s="67">
        <v>1.8448844209999997</v>
      </c>
      <c r="Z196" s="67">
        <v>1.1209373555</v>
      </c>
      <c r="AA196" s="67">
        <v>2.7629000541999997</v>
      </c>
      <c r="AB196" s="76">
        <v>5.1606691537999998</v>
      </c>
      <c r="AC196" s="80">
        <v>33.550079689</v>
      </c>
      <c r="AD196" s="52">
        <v>9.917449253800001</v>
      </c>
      <c r="AE196" s="26">
        <v>8.2195162492923011</v>
      </c>
      <c r="AF196" s="26">
        <v>6.6736694638709713</v>
      </c>
      <c r="AG196" s="26">
        <v>1.0635083609333325</v>
      </c>
      <c r="AH196" s="26">
        <v>2.2196715137999998</v>
      </c>
      <c r="AI196" s="26">
        <v>4.8563640894666653</v>
      </c>
      <c r="AJ196" s="26">
        <v>0.84995597179354854</v>
      </c>
      <c r="AK196" s="26">
        <v>7.9850802798000045</v>
      </c>
      <c r="AL196" s="26">
        <v>0.64354615080000022</v>
      </c>
      <c r="AM196" s="26">
        <v>3.0791980284000013</v>
      </c>
      <c r="AN196" s="26">
        <v>1.6155617928333346</v>
      </c>
      <c r="AO196" s="76">
        <v>2.0401124127999997</v>
      </c>
      <c r="AP196" s="26">
        <v>0.64011469479999994</v>
      </c>
      <c r="AQ196" s="26">
        <v>3.8294852400000003E-2</v>
      </c>
      <c r="AR196" s="26">
        <v>3.4579627319999999</v>
      </c>
      <c r="AS196" s="26">
        <v>0.77938024080000001</v>
      </c>
      <c r="AT196" s="26">
        <v>0.1593802322</v>
      </c>
      <c r="AU196" s="26">
        <v>2.1971800018000001</v>
      </c>
      <c r="AV196" s="26">
        <v>1.0517044734000001</v>
      </c>
      <c r="AW196" s="26">
        <v>1.2147294236000001</v>
      </c>
      <c r="AX196" s="26">
        <v>0.62921058760000015</v>
      </c>
      <c r="AY196" s="26">
        <v>0.86548305060000008</v>
      </c>
      <c r="AZ196" s="26">
        <v>3.5402471972000007</v>
      </c>
      <c r="BA196" s="26">
        <v>2.4970349922000006</v>
      </c>
      <c r="BB196" s="52">
        <v>2.7700462537999999</v>
      </c>
      <c r="BC196" s="26">
        <v>12.8333133754</v>
      </c>
      <c r="BD196" s="26">
        <v>2.8292116958000002</v>
      </c>
      <c r="BE196" s="26">
        <v>4.5473432858000002</v>
      </c>
      <c r="BF196" s="26">
        <v>6.1654096336000004</v>
      </c>
      <c r="BG196" s="26">
        <v>2.4229201696000002</v>
      </c>
      <c r="BH196" s="26">
        <v>6.7097589342000008</v>
      </c>
      <c r="BI196" s="26">
        <v>6.3032099522000005</v>
      </c>
      <c r="BJ196" s="26">
        <v>7.5934968564000007</v>
      </c>
      <c r="BK196" s="26">
        <v>3.5757967461999995</v>
      </c>
      <c r="BL196" s="26">
        <v>5.8872102912000006</v>
      </c>
      <c r="BM196" s="76">
        <v>4.0101292084000004</v>
      </c>
      <c r="BN196" s="449">
        <f t="shared" si="183"/>
        <v>65.647846402599995</v>
      </c>
      <c r="BO196" s="26">
        <v>4.4336196464000004</v>
      </c>
      <c r="BP196" s="26">
        <v>3.0194043725999999</v>
      </c>
      <c r="BQ196" s="26">
        <v>4.2772132241999996</v>
      </c>
      <c r="BR196" s="26">
        <v>11.550044937200001</v>
      </c>
      <c r="BS196" s="26">
        <v>17.384449966799998</v>
      </c>
      <c r="BT196" s="26">
        <v>3.5236652052000004</v>
      </c>
      <c r="BU196" s="26">
        <v>3.7258685072000004</v>
      </c>
      <c r="BV196" s="26">
        <v>1.9651368659999999</v>
      </c>
      <c r="BW196" s="98">
        <v>13.273991886399999</v>
      </c>
      <c r="BX196" s="98">
        <v>4.0039877934000003</v>
      </c>
      <c r="BY196" s="98">
        <v>7.5920717600000005</v>
      </c>
      <c r="BZ196" s="98">
        <v>9.5701284755999989</v>
      </c>
      <c r="CA196" s="439">
        <f t="shared" ref="CA196:CA197" si="192">SUM(BO196:BZ196)</f>
        <v>84.319582640999997</v>
      </c>
      <c r="CB196" s="138">
        <v>1.6565512908000002</v>
      </c>
      <c r="CC196" s="98">
        <v>15.517212298</v>
      </c>
      <c r="CD196" s="98">
        <v>8.4054678596000016</v>
      </c>
      <c r="CE196" s="98">
        <v>10.244704517600001</v>
      </c>
      <c r="CF196" s="98">
        <v>3.9930704464000004</v>
      </c>
      <c r="CG196" s="98">
        <v>5.5539926512000006</v>
      </c>
      <c r="CH196" s="98">
        <v>11.9808663142</v>
      </c>
      <c r="CI196" s="98">
        <v>12.494584891600001</v>
      </c>
      <c r="CJ196" s="98">
        <v>5.6424136608</v>
      </c>
      <c r="CK196" s="98">
        <v>10.648245046600001</v>
      </c>
      <c r="CL196" s="98">
        <v>5.3174292556000005</v>
      </c>
      <c r="CM196" s="243">
        <v>15.304815722000001</v>
      </c>
      <c r="CN196" s="98">
        <v>5.6873509140000005</v>
      </c>
      <c r="CO196" s="555">
        <f t="shared" si="188"/>
        <v>4.4336196464000004</v>
      </c>
      <c r="CP196" s="80">
        <f t="shared" si="189"/>
        <v>1.6565512908000002</v>
      </c>
      <c r="CQ196" s="27">
        <f t="shared" si="190"/>
        <v>5.6873509140000005</v>
      </c>
      <c r="CR196" s="359">
        <f t="shared" si="191"/>
        <v>243.32477029753795</v>
      </c>
      <c r="CS196" s="272"/>
      <c r="CU196" s="270"/>
    </row>
    <row r="197" spans="1:119" ht="20.100000000000001" customHeight="1" thickBot="1" x14ac:dyDescent="0.3">
      <c r="A197" s="542"/>
      <c r="B197" s="59" t="s">
        <v>38</v>
      </c>
      <c r="C197" s="417"/>
      <c r="D197" s="52">
        <v>411.21828112989999</v>
      </c>
      <c r="E197" s="26">
        <v>358.31056537019998</v>
      </c>
      <c r="F197" s="26">
        <v>365.07021495219999</v>
      </c>
      <c r="G197" s="26">
        <v>358.48200471769997</v>
      </c>
      <c r="H197" s="26">
        <v>337.33655728129997</v>
      </c>
      <c r="I197" s="26">
        <v>373.97224291340001</v>
      </c>
      <c r="J197" s="26">
        <v>544.69706246650003</v>
      </c>
      <c r="K197" s="26">
        <v>425.83511866240002</v>
      </c>
      <c r="L197" s="26">
        <v>379.23790261789998</v>
      </c>
      <c r="M197" s="26">
        <v>469.57658979189995</v>
      </c>
      <c r="N197" s="26">
        <v>390.32</v>
      </c>
      <c r="O197" s="76">
        <v>452.32996317419997</v>
      </c>
      <c r="P197" s="80">
        <v>4866.3865030775996</v>
      </c>
      <c r="Q197" s="46">
        <v>398.43206851360003</v>
      </c>
      <c r="R197" s="32">
        <v>331.89351379509998</v>
      </c>
      <c r="S197" s="32">
        <v>439.48510999629997</v>
      </c>
      <c r="T197" s="32">
        <v>451.96617866119999</v>
      </c>
      <c r="U197" s="32">
        <v>430.0433405691</v>
      </c>
      <c r="V197" s="32">
        <v>479.62721618090001</v>
      </c>
      <c r="W197" s="32">
        <v>389.71737902749999</v>
      </c>
      <c r="X197" s="32">
        <v>350.27590985860002</v>
      </c>
      <c r="Y197" s="32">
        <v>379.86613004610001</v>
      </c>
      <c r="Z197" s="32">
        <v>298.82437312039997</v>
      </c>
      <c r="AA197" s="32">
        <v>324.65492449660002</v>
      </c>
      <c r="AB197" s="47">
        <v>332.52159391960004</v>
      </c>
      <c r="AC197" s="80">
        <v>4607.3077381849998</v>
      </c>
      <c r="AD197" s="52">
        <v>317.32522894660002</v>
      </c>
      <c r="AE197" s="26">
        <v>221.01366986778442</v>
      </c>
      <c r="AF197" s="26">
        <v>261.46247000131626</v>
      </c>
      <c r="AG197" s="26">
        <v>280.90685589559979</v>
      </c>
      <c r="AH197" s="26">
        <v>396.8377440703</v>
      </c>
      <c r="AI197" s="26">
        <v>260.37318040788324</v>
      </c>
      <c r="AJ197" s="26">
        <v>283.09993495745806</v>
      </c>
      <c r="AK197" s="26">
        <v>278.45983071150016</v>
      </c>
      <c r="AL197" s="26">
        <v>239.12804196750008</v>
      </c>
      <c r="AM197" s="26">
        <v>316.19195891670012</v>
      </c>
      <c r="AN197" s="26">
        <v>212.65851426006685</v>
      </c>
      <c r="AO197" s="76">
        <v>306.30740418600004</v>
      </c>
      <c r="AP197" s="32">
        <v>199.09677569600001</v>
      </c>
      <c r="AQ197" s="32">
        <v>200.9487629674</v>
      </c>
      <c r="AR197" s="32">
        <v>216.69120182500001</v>
      </c>
      <c r="AS197" s="32">
        <v>359.6103327866</v>
      </c>
      <c r="AT197" s="32">
        <v>244.2981789584</v>
      </c>
      <c r="AU197" s="32">
        <v>216.28802151460002</v>
      </c>
      <c r="AV197" s="32">
        <v>194.02039860840003</v>
      </c>
      <c r="AW197" s="32">
        <v>234.55817184379998</v>
      </c>
      <c r="AX197" s="32">
        <v>183.38788354179999</v>
      </c>
      <c r="AY197" s="32">
        <v>264.36931966200001</v>
      </c>
      <c r="AZ197" s="32">
        <v>208.20918061860002</v>
      </c>
      <c r="BA197" s="32">
        <v>190.81886631219999</v>
      </c>
      <c r="BB197" s="52">
        <v>123.36900760100002</v>
      </c>
      <c r="BC197" s="26">
        <v>93.760602486600007</v>
      </c>
      <c r="BD197" s="26">
        <v>166.80267228100001</v>
      </c>
      <c r="BE197" s="26">
        <v>176.01196619720002</v>
      </c>
      <c r="BF197" s="26">
        <v>112.95541495980001</v>
      </c>
      <c r="BG197" s="26">
        <v>179.30958891440002</v>
      </c>
      <c r="BH197" s="26">
        <v>160.73508364060001</v>
      </c>
      <c r="BI197" s="26">
        <v>137.4958349618</v>
      </c>
      <c r="BJ197" s="26">
        <v>163.10897600760001</v>
      </c>
      <c r="BK197" s="26">
        <v>189.86208551100003</v>
      </c>
      <c r="BL197" s="26">
        <v>190.25360340980001</v>
      </c>
      <c r="BM197" s="76">
        <v>199.88211501300003</v>
      </c>
      <c r="BN197" s="449">
        <f t="shared" si="183"/>
        <v>1893.5469509838001</v>
      </c>
      <c r="BO197" s="32">
        <v>143.94371277860003</v>
      </c>
      <c r="BP197" s="32">
        <v>80.477038362000002</v>
      </c>
      <c r="BQ197" s="32">
        <v>116.0641463422</v>
      </c>
      <c r="BR197" s="32">
        <v>86.750732341000003</v>
      </c>
      <c r="BS197" s="32">
        <v>86.525966636199996</v>
      </c>
      <c r="BT197" s="32">
        <v>96.420752500800006</v>
      </c>
      <c r="BU197" s="32">
        <v>112.318387265</v>
      </c>
      <c r="BV197" s="32">
        <v>100.9955121882</v>
      </c>
      <c r="BW197" s="246">
        <v>127.57207924860002</v>
      </c>
      <c r="BX197" s="246">
        <v>150.01593130160001</v>
      </c>
      <c r="BY197" s="246">
        <v>119.20265273140001</v>
      </c>
      <c r="BZ197" s="246">
        <v>119.07752173519999</v>
      </c>
      <c r="CA197" s="403">
        <f t="shared" si="192"/>
        <v>1339.3644334307999</v>
      </c>
      <c r="CB197" s="245">
        <v>88.24798023160001</v>
      </c>
      <c r="CC197" s="246">
        <v>63.576119748399996</v>
      </c>
      <c r="CD197" s="246">
        <v>78.745546784799998</v>
      </c>
      <c r="CE197" s="246">
        <v>92.320752421800009</v>
      </c>
      <c r="CF197" s="98">
        <v>59.571625206800007</v>
      </c>
      <c r="CG197" s="98">
        <v>190.9302899308</v>
      </c>
      <c r="CH197" s="98">
        <v>62.832870921800001</v>
      </c>
      <c r="CI197" s="98">
        <v>89.894655111800006</v>
      </c>
      <c r="CJ197" s="98">
        <v>75.177357161199993</v>
      </c>
      <c r="CK197" s="98">
        <v>84.15111915140001</v>
      </c>
      <c r="CL197" s="98">
        <v>74.701615063600002</v>
      </c>
      <c r="CM197" s="243">
        <v>83.023626358400008</v>
      </c>
      <c r="CN197" s="98">
        <v>55.682903866800004</v>
      </c>
      <c r="CO197" s="101">
        <f t="shared" si="188"/>
        <v>143.94371277860003</v>
      </c>
      <c r="CP197" s="24">
        <f t="shared" si="189"/>
        <v>88.24798023160001</v>
      </c>
      <c r="CQ197" s="102">
        <f t="shared" si="190"/>
        <v>55.682903866800004</v>
      </c>
      <c r="CR197" s="361">
        <f t="shared" si="191"/>
        <v>-36.901780957859302</v>
      </c>
      <c r="CU197" s="270"/>
    </row>
    <row r="198" spans="1:119" ht="20.100000000000001" customHeight="1" thickBot="1" x14ac:dyDescent="0.3">
      <c r="A198" s="542"/>
      <c r="B198" s="328"/>
      <c r="C198" s="321" t="s">
        <v>115</v>
      </c>
      <c r="D198" s="322">
        <f t="shared" ref="D198:BP198" si="193">+D199+D203</f>
        <v>132696</v>
      </c>
      <c r="E198" s="323">
        <f t="shared" si="193"/>
        <v>122503</v>
      </c>
      <c r="F198" s="323">
        <f t="shared" si="193"/>
        <v>155205</v>
      </c>
      <c r="G198" s="323">
        <f t="shared" si="193"/>
        <v>145615</v>
      </c>
      <c r="H198" s="323">
        <f t="shared" si="193"/>
        <v>141467</v>
      </c>
      <c r="I198" s="323">
        <f t="shared" si="193"/>
        <v>153551</v>
      </c>
      <c r="J198" s="323">
        <f t="shared" si="193"/>
        <v>158375</v>
      </c>
      <c r="K198" s="323">
        <f t="shared" si="193"/>
        <v>148322</v>
      </c>
      <c r="L198" s="323">
        <f t="shared" si="193"/>
        <v>156509</v>
      </c>
      <c r="M198" s="323">
        <f t="shared" si="193"/>
        <v>163449</v>
      </c>
      <c r="N198" s="323">
        <f t="shared" si="193"/>
        <v>154371</v>
      </c>
      <c r="O198" s="324">
        <f t="shared" si="193"/>
        <v>174154</v>
      </c>
      <c r="P198" s="323">
        <f t="shared" si="193"/>
        <v>1806217</v>
      </c>
      <c r="Q198" s="322">
        <f t="shared" si="193"/>
        <v>128639</v>
      </c>
      <c r="R198" s="323">
        <f t="shared" si="193"/>
        <v>125318</v>
      </c>
      <c r="S198" s="323">
        <f t="shared" si="193"/>
        <v>169518</v>
      </c>
      <c r="T198" s="323">
        <f t="shared" si="193"/>
        <v>152599</v>
      </c>
      <c r="U198" s="323">
        <f t="shared" si="193"/>
        <v>152686</v>
      </c>
      <c r="V198" s="323">
        <f t="shared" si="193"/>
        <v>150019</v>
      </c>
      <c r="W198" s="323">
        <f t="shared" si="193"/>
        <v>153071</v>
      </c>
      <c r="X198" s="323">
        <f t="shared" si="193"/>
        <v>156962</v>
      </c>
      <c r="Y198" s="323">
        <f t="shared" si="193"/>
        <v>158652</v>
      </c>
      <c r="Z198" s="323">
        <f t="shared" si="193"/>
        <v>159006</v>
      </c>
      <c r="AA198" s="323">
        <f t="shared" si="193"/>
        <v>163952</v>
      </c>
      <c r="AB198" s="324">
        <f t="shared" si="193"/>
        <v>185404</v>
      </c>
      <c r="AC198" s="323">
        <f t="shared" si="193"/>
        <v>1855826</v>
      </c>
      <c r="AD198" s="322">
        <f t="shared" si="193"/>
        <v>142108</v>
      </c>
      <c r="AE198" s="323">
        <f t="shared" si="193"/>
        <v>140285</v>
      </c>
      <c r="AF198" s="323">
        <f t="shared" si="193"/>
        <v>160568</v>
      </c>
      <c r="AG198" s="323">
        <f t="shared" si="193"/>
        <v>144759</v>
      </c>
      <c r="AH198" s="323">
        <f t="shared" si="193"/>
        <v>169549</v>
      </c>
      <c r="AI198" s="323">
        <f t="shared" si="193"/>
        <v>161327</v>
      </c>
      <c r="AJ198" s="323">
        <f t="shared" si="193"/>
        <v>154975</v>
      </c>
      <c r="AK198" s="323">
        <f t="shared" si="193"/>
        <v>173374</v>
      </c>
      <c r="AL198" s="323">
        <f t="shared" si="193"/>
        <v>162818</v>
      </c>
      <c r="AM198" s="323">
        <f t="shared" si="193"/>
        <v>163295</v>
      </c>
      <c r="AN198" s="323">
        <f t="shared" si="193"/>
        <v>166484</v>
      </c>
      <c r="AO198" s="324">
        <f t="shared" si="193"/>
        <v>184433</v>
      </c>
      <c r="AP198" s="323">
        <f t="shared" si="193"/>
        <v>145730</v>
      </c>
      <c r="AQ198" s="323">
        <f t="shared" si="193"/>
        <v>142341</v>
      </c>
      <c r="AR198" s="323">
        <f t="shared" si="193"/>
        <v>166294</v>
      </c>
      <c r="AS198" s="323">
        <f t="shared" si="193"/>
        <v>142793</v>
      </c>
      <c r="AT198" s="323">
        <f t="shared" si="193"/>
        <v>177985</v>
      </c>
      <c r="AU198" s="323">
        <f t="shared" si="193"/>
        <v>151648</v>
      </c>
      <c r="AV198" s="323">
        <f t="shared" si="193"/>
        <v>173125</v>
      </c>
      <c r="AW198" s="323">
        <f t="shared" si="193"/>
        <v>175827</v>
      </c>
      <c r="AX198" s="323">
        <f t="shared" si="193"/>
        <v>153542</v>
      </c>
      <c r="AY198" s="323">
        <f t="shared" si="193"/>
        <v>188654</v>
      </c>
      <c r="AZ198" s="323">
        <f t="shared" si="193"/>
        <v>167720</v>
      </c>
      <c r="BA198" s="323">
        <f t="shared" si="193"/>
        <v>183354</v>
      </c>
      <c r="BB198" s="322">
        <f t="shared" si="193"/>
        <v>160349</v>
      </c>
      <c r="BC198" s="323">
        <f t="shared" si="193"/>
        <v>141025</v>
      </c>
      <c r="BD198" s="323">
        <f t="shared" si="193"/>
        <v>157417</v>
      </c>
      <c r="BE198" s="323">
        <f t="shared" si="193"/>
        <v>176952</v>
      </c>
      <c r="BF198" s="323">
        <f t="shared" si="193"/>
        <v>166176</v>
      </c>
      <c r="BG198" s="323">
        <f t="shared" si="193"/>
        <v>158273</v>
      </c>
      <c r="BH198" s="323">
        <f t="shared" si="193"/>
        <v>185320</v>
      </c>
      <c r="BI198" s="323">
        <f t="shared" si="193"/>
        <v>170461</v>
      </c>
      <c r="BJ198" s="323">
        <f t="shared" si="193"/>
        <v>171688</v>
      </c>
      <c r="BK198" s="323">
        <f t="shared" si="193"/>
        <v>193672</v>
      </c>
      <c r="BL198" s="323">
        <f t="shared" si="193"/>
        <v>175029</v>
      </c>
      <c r="BM198" s="324">
        <f t="shared" si="193"/>
        <v>192787</v>
      </c>
      <c r="BN198" s="438">
        <f t="shared" si="183"/>
        <v>2049149</v>
      </c>
      <c r="BO198" s="323">
        <f t="shared" si="193"/>
        <v>164558</v>
      </c>
      <c r="BP198" s="323">
        <f t="shared" si="193"/>
        <v>154770</v>
      </c>
      <c r="BQ198" s="323">
        <f t="shared" ref="BQ198:BY198" si="194">+BQ199+BQ203</f>
        <v>161460</v>
      </c>
      <c r="BR198" s="323">
        <f t="shared" si="194"/>
        <v>168780</v>
      </c>
      <c r="BS198" s="323">
        <f t="shared" si="194"/>
        <v>171089</v>
      </c>
      <c r="BT198" s="323">
        <f t="shared" si="194"/>
        <v>165206</v>
      </c>
      <c r="BU198" s="323">
        <f t="shared" si="194"/>
        <v>203381</v>
      </c>
      <c r="BV198" s="323">
        <f t="shared" si="194"/>
        <v>176800</v>
      </c>
      <c r="BW198" s="323">
        <f t="shared" si="194"/>
        <v>181615</v>
      </c>
      <c r="BX198" s="323">
        <f t="shared" si="194"/>
        <v>194323</v>
      </c>
      <c r="BY198" s="323">
        <f t="shared" si="194"/>
        <v>166412</v>
      </c>
      <c r="BZ198" s="323">
        <f t="shared" ref="BZ198:CK198" si="195">+BZ199+BZ203</f>
        <v>208098</v>
      </c>
      <c r="CA198" s="438">
        <f>SUM(BO198:BZ198)</f>
        <v>2116492</v>
      </c>
      <c r="CB198" s="322">
        <f t="shared" si="195"/>
        <v>151271</v>
      </c>
      <c r="CC198" s="323">
        <f t="shared" si="195"/>
        <v>144557</v>
      </c>
      <c r="CD198" s="323">
        <f t="shared" si="195"/>
        <v>179014</v>
      </c>
      <c r="CE198" s="323">
        <f t="shared" si="195"/>
        <v>166654</v>
      </c>
      <c r="CF198" s="323">
        <f t="shared" si="195"/>
        <v>160733</v>
      </c>
      <c r="CG198" s="323">
        <f t="shared" ref="CG198:CH198" si="196">+CG199+CG203</f>
        <v>174771</v>
      </c>
      <c r="CH198" s="323">
        <f t="shared" si="196"/>
        <v>170182</v>
      </c>
      <c r="CI198" s="323">
        <f t="shared" si="195"/>
        <v>164895</v>
      </c>
      <c r="CJ198" s="323">
        <f t="shared" si="195"/>
        <v>172088</v>
      </c>
      <c r="CK198" s="323">
        <f t="shared" si="195"/>
        <v>181836</v>
      </c>
      <c r="CL198" s="323">
        <f t="shared" ref="CL198:CN198" si="197">+CL199+CL203</f>
        <v>169466</v>
      </c>
      <c r="CM198" s="324">
        <f t="shared" si="197"/>
        <v>199173</v>
      </c>
      <c r="CN198" s="324">
        <f t="shared" si="197"/>
        <v>141639</v>
      </c>
      <c r="CO198" s="322">
        <f t="shared" si="188"/>
        <v>164558</v>
      </c>
      <c r="CP198" s="323">
        <f t="shared" si="189"/>
        <v>151271</v>
      </c>
      <c r="CQ198" s="324">
        <f t="shared" si="190"/>
        <v>141639</v>
      </c>
      <c r="CR198" s="549">
        <f t="shared" ref="CR198:CR206" si="198">((CQ198/CP198)-1)*100</f>
        <v>-6.3673803967713605</v>
      </c>
      <c r="CU198" s="270"/>
    </row>
    <row r="199" spans="1:119" s="38" customFormat="1" ht="20.100000000000001" customHeight="1" thickBot="1" x14ac:dyDescent="0.3">
      <c r="A199" s="542"/>
      <c r="B199" s="339" t="s">
        <v>41</v>
      </c>
      <c r="C199" s="418"/>
      <c r="D199" s="101">
        <f t="shared" ref="D199:BP199" si="199">SUM(D200:D202)</f>
        <v>106884</v>
      </c>
      <c r="E199" s="24">
        <f t="shared" si="199"/>
        <v>97442</v>
      </c>
      <c r="F199" s="24">
        <f t="shared" si="199"/>
        <v>123920</v>
      </c>
      <c r="G199" s="24">
        <f t="shared" si="199"/>
        <v>115946</v>
      </c>
      <c r="H199" s="24">
        <f t="shared" si="199"/>
        <v>112405</v>
      </c>
      <c r="I199" s="24">
        <f t="shared" si="199"/>
        <v>121893</v>
      </c>
      <c r="J199" s="24">
        <f t="shared" si="199"/>
        <v>126039</v>
      </c>
      <c r="K199" s="24">
        <f t="shared" si="199"/>
        <v>118331</v>
      </c>
      <c r="L199" s="24">
        <f t="shared" si="199"/>
        <v>125542</v>
      </c>
      <c r="M199" s="24">
        <f t="shared" si="199"/>
        <v>130587</v>
      </c>
      <c r="N199" s="24">
        <f t="shared" si="199"/>
        <v>123174</v>
      </c>
      <c r="O199" s="102">
        <f t="shared" si="199"/>
        <v>141286</v>
      </c>
      <c r="P199" s="24">
        <f t="shared" si="199"/>
        <v>1443449</v>
      </c>
      <c r="Q199" s="101">
        <f t="shared" si="199"/>
        <v>103511</v>
      </c>
      <c r="R199" s="24">
        <f t="shared" si="199"/>
        <v>100396</v>
      </c>
      <c r="S199" s="24">
        <f t="shared" si="199"/>
        <v>136452</v>
      </c>
      <c r="T199" s="24">
        <f t="shared" si="199"/>
        <v>122604</v>
      </c>
      <c r="U199" s="24">
        <f t="shared" si="199"/>
        <v>121924</v>
      </c>
      <c r="V199" s="24">
        <f t="shared" si="199"/>
        <v>119941</v>
      </c>
      <c r="W199" s="24">
        <f t="shared" si="199"/>
        <v>123088</v>
      </c>
      <c r="X199" s="24">
        <f t="shared" si="199"/>
        <v>126454</v>
      </c>
      <c r="Y199" s="24">
        <f t="shared" si="199"/>
        <v>128858</v>
      </c>
      <c r="Z199" s="24">
        <f t="shared" si="199"/>
        <v>128859</v>
      </c>
      <c r="AA199" s="24">
        <f t="shared" si="199"/>
        <v>133573</v>
      </c>
      <c r="AB199" s="102">
        <f t="shared" si="199"/>
        <v>151527</v>
      </c>
      <c r="AC199" s="24">
        <f t="shared" si="199"/>
        <v>1497187</v>
      </c>
      <c r="AD199" s="101">
        <f t="shared" si="199"/>
        <v>116583</v>
      </c>
      <c r="AE199" s="24">
        <f t="shared" si="199"/>
        <v>114583</v>
      </c>
      <c r="AF199" s="24">
        <f t="shared" si="199"/>
        <v>132073</v>
      </c>
      <c r="AG199" s="24">
        <f t="shared" si="199"/>
        <v>118688</v>
      </c>
      <c r="AH199" s="24">
        <f t="shared" si="199"/>
        <v>139607</v>
      </c>
      <c r="AI199" s="24">
        <f t="shared" si="199"/>
        <v>133088</v>
      </c>
      <c r="AJ199" s="24">
        <f t="shared" si="199"/>
        <v>126275</v>
      </c>
      <c r="AK199" s="24">
        <f t="shared" si="199"/>
        <v>142434</v>
      </c>
      <c r="AL199" s="24">
        <f t="shared" si="199"/>
        <v>134056</v>
      </c>
      <c r="AM199" s="24">
        <f t="shared" si="199"/>
        <v>134194</v>
      </c>
      <c r="AN199" s="24">
        <f t="shared" si="199"/>
        <v>137267</v>
      </c>
      <c r="AO199" s="102">
        <f t="shared" si="199"/>
        <v>153678</v>
      </c>
      <c r="AP199" s="24">
        <f t="shared" si="199"/>
        <v>120689</v>
      </c>
      <c r="AQ199" s="24">
        <f t="shared" si="199"/>
        <v>117258</v>
      </c>
      <c r="AR199" s="24">
        <f t="shared" si="199"/>
        <v>137477</v>
      </c>
      <c r="AS199" s="24">
        <f t="shared" si="199"/>
        <v>117515</v>
      </c>
      <c r="AT199" s="24">
        <f t="shared" si="199"/>
        <v>147394</v>
      </c>
      <c r="AU199" s="24">
        <f t="shared" si="199"/>
        <v>125905</v>
      </c>
      <c r="AV199" s="24">
        <f t="shared" si="199"/>
        <v>144976</v>
      </c>
      <c r="AW199" s="24">
        <f t="shared" si="199"/>
        <v>148470</v>
      </c>
      <c r="AX199" s="24">
        <f t="shared" si="199"/>
        <v>130351</v>
      </c>
      <c r="AY199" s="24">
        <f t="shared" si="199"/>
        <v>159682</v>
      </c>
      <c r="AZ199" s="24">
        <f t="shared" si="199"/>
        <v>142305</v>
      </c>
      <c r="BA199" s="24">
        <f t="shared" si="199"/>
        <v>157312</v>
      </c>
      <c r="BB199" s="101">
        <f t="shared" si="199"/>
        <v>136584</v>
      </c>
      <c r="BC199" s="24">
        <f t="shared" si="199"/>
        <v>118964</v>
      </c>
      <c r="BD199" s="24">
        <f t="shared" si="199"/>
        <v>133517</v>
      </c>
      <c r="BE199" s="24">
        <f t="shared" si="199"/>
        <v>149776</v>
      </c>
      <c r="BF199" s="24">
        <f t="shared" si="199"/>
        <v>140021</v>
      </c>
      <c r="BG199" s="24">
        <f t="shared" si="199"/>
        <v>134197</v>
      </c>
      <c r="BH199" s="24">
        <f t="shared" si="199"/>
        <v>158305</v>
      </c>
      <c r="BI199" s="24">
        <f t="shared" si="199"/>
        <v>145669</v>
      </c>
      <c r="BJ199" s="24">
        <f t="shared" si="199"/>
        <v>147494</v>
      </c>
      <c r="BK199" s="24">
        <f t="shared" si="199"/>
        <v>166514</v>
      </c>
      <c r="BL199" s="24">
        <f t="shared" si="199"/>
        <v>150938</v>
      </c>
      <c r="BM199" s="102">
        <f t="shared" si="199"/>
        <v>167298</v>
      </c>
      <c r="BN199" s="23">
        <f t="shared" si="183"/>
        <v>1749277</v>
      </c>
      <c r="BO199" s="24">
        <f t="shared" si="199"/>
        <v>142201</v>
      </c>
      <c r="BP199" s="24">
        <f t="shared" si="199"/>
        <v>133560</v>
      </c>
      <c r="BQ199" s="24">
        <f t="shared" ref="BQ199:BY199" si="200">SUM(BQ200:BQ202)</f>
        <v>139924</v>
      </c>
      <c r="BR199" s="24">
        <f t="shared" si="200"/>
        <v>145700</v>
      </c>
      <c r="BS199" s="24">
        <f t="shared" si="200"/>
        <v>147355</v>
      </c>
      <c r="BT199" s="24">
        <f t="shared" si="200"/>
        <v>142160</v>
      </c>
      <c r="BU199" s="24">
        <f t="shared" si="200"/>
        <v>178323</v>
      </c>
      <c r="BV199" s="24">
        <f t="shared" si="200"/>
        <v>154711</v>
      </c>
      <c r="BW199" s="24">
        <f t="shared" si="200"/>
        <v>157848</v>
      </c>
      <c r="BX199" s="24">
        <f t="shared" si="200"/>
        <v>169043</v>
      </c>
      <c r="BY199" s="24">
        <f t="shared" si="200"/>
        <v>144803</v>
      </c>
      <c r="BZ199" s="24">
        <f t="shared" ref="BZ199:CK199" si="201">SUM(BZ200:BZ202)</f>
        <v>182956</v>
      </c>
      <c r="CA199" s="275">
        <f>SUM(BO199:BZ199)</f>
        <v>1838584</v>
      </c>
      <c r="CB199" s="101">
        <f t="shared" si="201"/>
        <v>132608</v>
      </c>
      <c r="CC199" s="24">
        <f t="shared" si="201"/>
        <v>126610</v>
      </c>
      <c r="CD199" s="24">
        <f t="shared" si="201"/>
        <v>157286</v>
      </c>
      <c r="CE199" s="24">
        <f t="shared" si="201"/>
        <v>146642</v>
      </c>
      <c r="CF199" s="24">
        <f t="shared" si="201"/>
        <v>141581</v>
      </c>
      <c r="CG199" s="24">
        <f t="shared" ref="CG199:CH199" si="202">SUM(CG200:CG202)</f>
        <v>154489</v>
      </c>
      <c r="CH199" s="24">
        <f t="shared" si="202"/>
        <v>150729</v>
      </c>
      <c r="CI199" s="24">
        <f t="shared" si="201"/>
        <v>146170</v>
      </c>
      <c r="CJ199" s="24">
        <f t="shared" si="201"/>
        <v>153002</v>
      </c>
      <c r="CK199" s="24">
        <f t="shared" si="201"/>
        <v>161733</v>
      </c>
      <c r="CL199" s="24">
        <f t="shared" ref="CL199:CN199" si="203">SUM(CL200:CL202)</f>
        <v>150610</v>
      </c>
      <c r="CM199" s="102">
        <f t="shared" si="203"/>
        <v>178264</v>
      </c>
      <c r="CN199" s="102">
        <f t="shared" si="203"/>
        <v>126562</v>
      </c>
      <c r="CO199" s="139">
        <f t="shared" si="188"/>
        <v>142201</v>
      </c>
      <c r="CP199" s="372">
        <f t="shared" si="189"/>
        <v>132608</v>
      </c>
      <c r="CQ199" s="373">
        <f t="shared" si="190"/>
        <v>126562</v>
      </c>
      <c r="CR199" s="368">
        <f t="shared" si="198"/>
        <v>-4.5593026061776065</v>
      </c>
      <c r="CS199" s="233"/>
      <c r="CT199" s="268"/>
      <c r="CU199" s="270"/>
      <c r="CV199" s="236"/>
      <c r="CW199" s="236"/>
      <c r="CX199" s="211"/>
      <c r="CY199" s="221"/>
      <c r="CZ199" s="221"/>
      <c r="DA199" s="211"/>
      <c r="DB199" s="211"/>
      <c r="DC199" s="211"/>
      <c r="DD199" s="211"/>
      <c r="DE199" s="211"/>
      <c r="DF199" s="211"/>
      <c r="DG199" s="211"/>
      <c r="DH199" s="211"/>
      <c r="DI199" s="211"/>
      <c r="DJ199" s="211"/>
      <c r="DK199" s="211"/>
      <c r="DL199" s="211"/>
      <c r="DM199" s="211"/>
      <c r="DN199" s="211"/>
      <c r="DO199" s="211"/>
    </row>
    <row r="200" spans="1:119" ht="20.100000000000001" customHeight="1" x14ac:dyDescent="0.25">
      <c r="A200" s="542"/>
      <c r="B200" s="617" t="s">
        <v>36</v>
      </c>
      <c r="C200" s="618"/>
      <c r="D200" s="52">
        <v>88171</v>
      </c>
      <c r="E200" s="26">
        <v>80826</v>
      </c>
      <c r="F200" s="26">
        <v>102719</v>
      </c>
      <c r="G200" s="26">
        <v>94713</v>
      </c>
      <c r="H200" s="26">
        <v>91557</v>
      </c>
      <c r="I200" s="26">
        <v>99336</v>
      </c>
      <c r="J200" s="26">
        <v>103069</v>
      </c>
      <c r="K200" s="26">
        <v>97140</v>
      </c>
      <c r="L200" s="26">
        <v>103346</v>
      </c>
      <c r="M200" s="26">
        <v>107101</v>
      </c>
      <c r="N200" s="26">
        <v>101442</v>
      </c>
      <c r="O200" s="76">
        <v>111440</v>
      </c>
      <c r="P200" s="111">
        <v>1180860</v>
      </c>
      <c r="Q200" s="45">
        <v>85764</v>
      </c>
      <c r="R200" s="31">
        <v>86295</v>
      </c>
      <c r="S200" s="31">
        <v>114113</v>
      </c>
      <c r="T200" s="31">
        <v>102328</v>
      </c>
      <c r="U200" s="31">
        <v>101617</v>
      </c>
      <c r="V200" s="31">
        <v>103860</v>
      </c>
      <c r="W200" s="31">
        <v>105952</v>
      </c>
      <c r="X200" s="31">
        <v>107669</v>
      </c>
      <c r="Y200" s="31">
        <v>109558</v>
      </c>
      <c r="Z200" s="31">
        <v>109052</v>
      </c>
      <c r="AA200" s="31">
        <v>112015</v>
      </c>
      <c r="AB200" s="160">
        <v>121327</v>
      </c>
      <c r="AC200" s="424">
        <v>1259550</v>
      </c>
      <c r="AD200" s="45">
        <v>99047</v>
      </c>
      <c r="AE200" s="31">
        <v>99587</v>
      </c>
      <c r="AF200" s="31">
        <v>113039</v>
      </c>
      <c r="AG200" s="31">
        <v>102942</v>
      </c>
      <c r="AH200" s="31">
        <v>118340</v>
      </c>
      <c r="AI200" s="31">
        <v>111859</v>
      </c>
      <c r="AJ200" s="31">
        <v>108746</v>
      </c>
      <c r="AK200" s="31">
        <v>120455</v>
      </c>
      <c r="AL200" s="31">
        <v>112707</v>
      </c>
      <c r="AM200" s="31">
        <v>112833</v>
      </c>
      <c r="AN200" s="31">
        <v>116177</v>
      </c>
      <c r="AO200" s="134">
        <v>124106</v>
      </c>
      <c r="AP200" s="31">
        <v>102357</v>
      </c>
      <c r="AQ200" s="31">
        <v>103115</v>
      </c>
      <c r="AR200" s="31">
        <v>118766</v>
      </c>
      <c r="AS200" s="31">
        <v>101983</v>
      </c>
      <c r="AT200" s="31">
        <v>125863</v>
      </c>
      <c r="AU200" s="31">
        <v>107371</v>
      </c>
      <c r="AV200" s="31">
        <v>124163</v>
      </c>
      <c r="AW200" s="31">
        <v>126649</v>
      </c>
      <c r="AX200" s="31">
        <v>110414</v>
      </c>
      <c r="AY200" s="31">
        <v>136470</v>
      </c>
      <c r="AZ200" s="31">
        <v>120948</v>
      </c>
      <c r="BA200" s="31">
        <v>128882</v>
      </c>
      <c r="BB200" s="52">
        <v>115761</v>
      </c>
      <c r="BC200" s="26">
        <v>106303</v>
      </c>
      <c r="BD200" s="26">
        <v>116876</v>
      </c>
      <c r="BE200" s="26">
        <v>129897</v>
      </c>
      <c r="BF200" s="26">
        <v>122104</v>
      </c>
      <c r="BG200" s="26">
        <v>115511</v>
      </c>
      <c r="BH200" s="26">
        <v>135844</v>
      </c>
      <c r="BI200" s="26">
        <v>125259</v>
      </c>
      <c r="BJ200" s="26">
        <v>126269</v>
      </c>
      <c r="BK200" s="26">
        <v>142410</v>
      </c>
      <c r="BL200" s="26">
        <v>128591</v>
      </c>
      <c r="BM200" s="76">
        <v>138334</v>
      </c>
      <c r="BN200" s="449">
        <f t="shared" si="183"/>
        <v>1503159</v>
      </c>
      <c r="BO200" s="26">
        <v>120808</v>
      </c>
      <c r="BP200" s="26">
        <v>117788</v>
      </c>
      <c r="BQ200" s="26">
        <v>122930</v>
      </c>
      <c r="BR200" s="26">
        <v>126593</v>
      </c>
      <c r="BS200" s="26">
        <v>128101</v>
      </c>
      <c r="BT200" s="26">
        <v>123457</v>
      </c>
      <c r="BU200" s="26">
        <v>158196</v>
      </c>
      <c r="BV200" s="26">
        <v>125659</v>
      </c>
      <c r="BW200" s="98">
        <v>136954</v>
      </c>
      <c r="BX200" s="98">
        <v>146078</v>
      </c>
      <c r="BY200" s="98">
        <v>125378</v>
      </c>
      <c r="BZ200" s="98">
        <v>151485</v>
      </c>
      <c r="CA200" s="571">
        <f>SUM(BO200:BZ200)</f>
        <v>1583427</v>
      </c>
      <c r="CB200" s="138">
        <v>115208</v>
      </c>
      <c r="CC200" s="98">
        <v>113660</v>
      </c>
      <c r="CD200" s="98">
        <v>138690</v>
      </c>
      <c r="CE200" s="98">
        <v>128353</v>
      </c>
      <c r="CF200" s="98">
        <v>122461</v>
      </c>
      <c r="CG200" s="98">
        <v>136349</v>
      </c>
      <c r="CH200" s="98">
        <v>133073</v>
      </c>
      <c r="CI200" s="98">
        <v>127736</v>
      </c>
      <c r="CJ200" s="98">
        <v>133100</v>
      </c>
      <c r="CK200" s="98">
        <v>140932</v>
      </c>
      <c r="CL200" s="98">
        <v>131371</v>
      </c>
      <c r="CM200" s="243">
        <v>148407</v>
      </c>
      <c r="CN200" s="98">
        <v>110558</v>
      </c>
      <c r="CO200" s="555">
        <f t="shared" si="188"/>
        <v>120808</v>
      </c>
      <c r="CP200" s="80">
        <f t="shared" si="189"/>
        <v>115208</v>
      </c>
      <c r="CQ200" s="27">
        <f t="shared" si="190"/>
        <v>110558</v>
      </c>
      <c r="CR200" s="359">
        <f t="shared" si="198"/>
        <v>-4.0361780431914411</v>
      </c>
      <c r="CT200" s="236"/>
      <c r="CU200" s="270"/>
    </row>
    <row r="201" spans="1:119" ht="20.100000000000001" customHeight="1" x14ac:dyDescent="0.25">
      <c r="A201" s="542"/>
      <c r="B201" s="59" t="s">
        <v>37</v>
      </c>
      <c r="C201" s="417"/>
      <c r="D201" s="52">
        <v>13410</v>
      </c>
      <c r="E201" s="26">
        <v>11749</v>
      </c>
      <c r="F201" s="26">
        <v>14875</v>
      </c>
      <c r="G201" s="26">
        <v>15383</v>
      </c>
      <c r="H201" s="26">
        <v>15031</v>
      </c>
      <c r="I201" s="26">
        <v>16540</v>
      </c>
      <c r="J201" s="26">
        <v>16530</v>
      </c>
      <c r="K201" s="26">
        <v>15444</v>
      </c>
      <c r="L201" s="26">
        <v>16440</v>
      </c>
      <c r="M201" s="26">
        <v>17504</v>
      </c>
      <c r="N201" s="26">
        <v>16065</v>
      </c>
      <c r="O201" s="76">
        <v>22818</v>
      </c>
      <c r="P201" s="80">
        <v>191789</v>
      </c>
      <c r="Q201" s="52">
        <v>12680</v>
      </c>
      <c r="R201" s="26">
        <v>9414</v>
      </c>
      <c r="S201" s="26">
        <v>16675</v>
      </c>
      <c r="T201" s="26">
        <v>15222</v>
      </c>
      <c r="U201" s="26">
        <v>15551</v>
      </c>
      <c r="V201" s="26">
        <v>11233</v>
      </c>
      <c r="W201" s="26">
        <v>12716</v>
      </c>
      <c r="X201" s="26">
        <v>14356</v>
      </c>
      <c r="Y201" s="26">
        <v>15106</v>
      </c>
      <c r="Z201" s="26">
        <v>15549</v>
      </c>
      <c r="AA201" s="26">
        <v>17449</v>
      </c>
      <c r="AB201" s="161">
        <v>25219</v>
      </c>
      <c r="AC201" s="425">
        <v>181170</v>
      </c>
      <c r="AD201" s="52">
        <v>13855</v>
      </c>
      <c r="AE201" s="26">
        <v>11154</v>
      </c>
      <c r="AF201" s="26">
        <v>14655</v>
      </c>
      <c r="AG201" s="26">
        <v>12214</v>
      </c>
      <c r="AH201" s="26">
        <v>16968</v>
      </c>
      <c r="AI201" s="26">
        <v>17438</v>
      </c>
      <c r="AJ201" s="26">
        <v>13595</v>
      </c>
      <c r="AK201" s="26">
        <v>17760</v>
      </c>
      <c r="AL201" s="26">
        <v>17433</v>
      </c>
      <c r="AM201" s="26">
        <v>17457</v>
      </c>
      <c r="AN201" s="26">
        <v>17388</v>
      </c>
      <c r="AO201" s="76">
        <v>25045</v>
      </c>
      <c r="AP201" s="26">
        <v>14905</v>
      </c>
      <c r="AQ201" s="26">
        <v>10518</v>
      </c>
      <c r="AR201" s="26">
        <v>14239</v>
      </c>
      <c r="AS201" s="26">
        <v>11435</v>
      </c>
      <c r="AT201" s="26">
        <v>17006</v>
      </c>
      <c r="AU201" s="26">
        <v>14865</v>
      </c>
      <c r="AV201" s="26">
        <v>16410</v>
      </c>
      <c r="AW201" s="26">
        <v>17363</v>
      </c>
      <c r="AX201" s="26">
        <v>15691</v>
      </c>
      <c r="AY201" s="26">
        <v>18613</v>
      </c>
      <c r="AZ201" s="26">
        <v>17095</v>
      </c>
      <c r="BA201" s="26">
        <v>23828</v>
      </c>
      <c r="BB201" s="52">
        <v>16858</v>
      </c>
      <c r="BC201" s="26">
        <v>9346</v>
      </c>
      <c r="BD201" s="26">
        <v>12907</v>
      </c>
      <c r="BE201" s="26">
        <v>15559</v>
      </c>
      <c r="BF201" s="26">
        <v>13864</v>
      </c>
      <c r="BG201" s="26">
        <v>14510</v>
      </c>
      <c r="BH201" s="26">
        <v>17163</v>
      </c>
      <c r="BI201" s="26">
        <v>15653</v>
      </c>
      <c r="BJ201" s="26">
        <v>16449</v>
      </c>
      <c r="BK201" s="26">
        <v>18861</v>
      </c>
      <c r="BL201" s="26">
        <v>17578</v>
      </c>
      <c r="BM201" s="76">
        <v>23807</v>
      </c>
      <c r="BN201" s="449">
        <f t="shared" ref="BN201:BN202" si="204">SUM(BB201:BM201)</f>
        <v>192555</v>
      </c>
      <c r="BO201" s="26">
        <v>17260</v>
      </c>
      <c r="BP201" s="26">
        <v>11634</v>
      </c>
      <c r="BQ201" s="26">
        <v>13016</v>
      </c>
      <c r="BR201" s="26">
        <v>14698</v>
      </c>
      <c r="BS201" s="26">
        <v>14875</v>
      </c>
      <c r="BT201" s="26">
        <v>14369</v>
      </c>
      <c r="BU201" s="26">
        <v>15586</v>
      </c>
      <c r="BV201" s="26">
        <v>14526</v>
      </c>
      <c r="BW201" s="98">
        <v>16191</v>
      </c>
      <c r="BX201" s="98">
        <v>17858</v>
      </c>
      <c r="BY201" s="98">
        <v>15126</v>
      </c>
      <c r="BZ201" s="98">
        <v>25601</v>
      </c>
      <c r="CA201" s="439">
        <f t="shared" ref="CA201:CA202" si="205">SUM(BO201:BZ201)</f>
        <v>190740</v>
      </c>
      <c r="CB201" s="138">
        <v>13521</v>
      </c>
      <c r="CC201" s="98">
        <v>8915</v>
      </c>
      <c r="CD201" s="98">
        <v>13778</v>
      </c>
      <c r="CE201" s="98">
        <v>13528</v>
      </c>
      <c r="CF201" s="98">
        <v>14331</v>
      </c>
      <c r="CG201" s="98">
        <v>12486</v>
      </c>
      <c r="CH201" s="98">
        <v>12296</v>
      </c>
      <c r="CI201" s="98">
        <v>12899</v>
      </c>
      <c r="CJ201" s="98">
        <v>14437</v>
      </c>
      <c r="CK201" s="98">
        <v>15140</v>
      </c>
      <c r="CL201" s="98">
        <v>14004</v>
      </c>
      <c r="CM201" s="243">
        <v>23749</v>
      </c>
      <c r="CN201" s="98">
        <v>11693</v>
      </c>
      <c r="CO201" s="555">
        <f t="shared" si="188"/>
        <v>17260</v>
      </c>
      <c r="CP201" s="80">
        <f t="shared" si="189"/>
        <v>13521</v>
      </c>
      <c r="CQ201" s="27">
        <f t="shared" si="190"/>
        <v>11693</v>
      </c>
      <c r="CR201" s="359">
        <f t="shared" si="198"/>
        <v>-13.519710080615344</v>
      </c>
      <c r="CS201" s="269"/>
      <c r="CT201" s="268"/>
      <c r="CU201" s="270"/>
    </row>
    <row r="202" spans="1:119" ht="20.100000000000001" customHeight="1" thickBot="1" x14ac:dyDescent="0.3">
      <c r="A202" s="542"/>
      <c r="B202" s="68" t="s">
        <v>38</v>
      </c>
      <c r="C202" s="419"/>
      <c r="D202" s="52">
        <v>5303</v>
      </c>
      <c r="E202" s="26">
        <v>4867</v>
      </c>
      <c r="F202" s="26">
        <v>6326</v>
      </c>
      <c r="G202" s="26">
        <v>5850</v>
      </c>
      <c r="H202" s="26">
        <v>5817</v>
      </c>
      <c r="I202" s="26">
        <v>6017</v>
      </c>
      <c r="J202" s="26">
        <v>6440</v>
      </c>
      <c r="K202" s="26">
        <v>5747</v>
      </c>
      <c r="L202" s="26">
        <v>5756</v>
      </c>
      <c r="M202" s="26">
        <v>5982</v>
      </c>
      <c r="N202" s="26">
        <v>5667</v>
      </c>
      <c r="O202" s="76">
        <v>7028</v>
      </c>
      <c r="P202" s="24">
        <v>70800</v>
      </c>
      <c r="Q202" s="46">
        <v>5067</v>
      </c>
      <c r="R202" s="32">
        <v>4687</v>
      </c>
      <c r="S202" s="32">
        <v>5664</v>
      </c>
      <c r="T202" s="32">
        <v>5054</v>
      </c>
      <c r="U202" s="32">
        <v>4756</v>
      </c>
      <c r="V202" s="32">
        <v>4848</v>
      </c>
      <c r="W202" s="32">
        <v>4420</v>
      </c>
      <c r="X202" s="32">
        <v>4429</v>
      </c>
      <c r="Y202" s="32">
        <v>4194</v>
      </c>
      <c r="Z202" s="32">
        <v>4258</v>
      </c>
      <c r="AA202" s="32">
        <v>4109</v>
      </c>
      <c r="AB202" s="64">
        <v>4981</v>
      </c>
      <c r="AC202" s="318">
        <v>56467</v>
      </c>
      <c r="AD202" s="52">
        <v>3681</v>
      </c>
      <c r="AE202" s="26">
        <v>3842</v>
      </c>
      <c r="AF202" s="26">
        <v>4379</v>
      </c>
      <c r="AG202" s="26">
        <v>3532</v>
      </c>
      <c r="AH202" s="26">
        <v>4299</v>
      </c>
      <c r="AI202" s="26">
        <v>3791</v>
      </c>
      <c r="AJ202" s="26">
        <v>3934</v>
      </c>
      <c r="AK202" s="26">
        <v>4219</v>
      </c>
      <c r="AL202" s="26">
        <v>3916</v>
      </c>
      <c r="AM202" s="26">
        <v>3904</v>
      </c>
      <c r="AN202" s="26">
        <v>3702</v>
      </c>
      <c r="AO202" s="76">
        <v>4527</v>
      </c>
      <c r="AP202" s="32">
        <v>3427</v>
      </c>
      <c r="AQ202" s="32">
        <v>3625</v>
      </c>
      <c r="AR202" s="32">
        <v>4472</v>
      </c>
      <c r="AS202" s="32">
        <v>4097</v>
      </c>
      <c r="AT202" s="32">
        <v>4525</v>
      </c>
      <c r="AU202" s="32">
        <v>3669</v>
      </c>
      <c r="AV202" s="32">
        <v>4403</v>
      </c>
      <c r="AW202" s="32">
        <v>4458</v>
      </c>
      <c r="AX202" s="32">
        <v>4246</v>
      </c>
      <c r="AY202" s="32">
        <v>4599</v>
      </c>
      <c r="AZ202" s="32">
        <v>4262</v>
      </c>
      <c r="BA202" s="32">
        <v>4602</v>
      </c>
      <c r="BB202" s="52">
        <v>3965</v>
      </c>
      <c r="BC202" s="26">
        <v>3315</v>
      </c>
      <c r="BD202" s="26">
        <v>3734</v>
      </c>
      <c r="BE202" s="26">
        <v>4320</v>
      </c>
      <c r="BF202" s="26">
        <v>4053</v>
      </c>
      <c r="BG202" s="26">
        <v>4176</v>
      </c>
      <c r="BH202" s="26">
        <v>5298</v>
      </c>
      <c r="BI202" s="26">
        <v>4757</v>
      </c>
      <c r="BJ202" s="26">
        <v>4776</v>
      </c>
      <c r="BK202" s="26">
        <v>5243</v>
      </c>
      <c r="BL202" s="26">
        <v>4769</v>
      </c>
      <c r="BM202" s="76">
        <v>5157</v>
      </c>
      <c r="BN202" s="449">
        <f t="shared" si="204"/>
        <v>53563</v>
      </c>
      <c r="BO202" s="26">
        <v>4133</v>
      </c>
      <c r="BP202" s="26">
        <v>4138</v>
      </c>
      <c r="BQ202" s="26">
        <v>3978</v>
      </c>
      <c r="BR202" s="26">
        <v>4409</v>
      </c>
      <c r="BS202" s="26">
        <v>4379</v>
      </c>
      <c r="BT202" s="26">
        <v>4334</v>
      </c>
      <c r="BU202" s="26">
        <v>4541</v>
      </c>
      <c r="BV202" s="26">
        <v>14526</v>
      </c>
      <c r="BW202" s="98">
        <v>4703</v>
      </c>
      <c r="BX202" s="98">
        <v>5107</v>
      </c>
      <c r="BY202" s="98">
        <v>4299</v>
      </c>
      <c r="BZ202" s="98">
        <v>5870</v>
      </c>
      <c r="CA202" s="403">
        <f t="shared" si="205"/>
        <v>64417</v>
      </c>
      <c r="CB202" s="138">
        <v>3879</v>
      </c>
      <c r="CC202" s="98">
        <v>4035</v>
      </c>
      <c r="CD202" s="98">
        <v>4818</v>
      </c>
      <c r="CE202" s="98">
        <v>4761</v>
      </c>
      <c r="CF202" s="98">
        <v>4789</v>
      </c>
      <c r="CG202" s="98">
        <v>5654</v>
      </c>
      <c r="CH202" s="98">
        <v>5360</v>
      </c>
      <c r="CI202" s="98">
        <v>5535</v>
      </c>
      <c r="CJ202" s="98">
        <v>5465</v>
      </c>
      <c r="CK202" s="98">
        <v>5661</v>
      </c>
      <c r="CL202" s="98">
        <v>5235</v>
      </c>
      <c r="CM202" s="243">
        <v>6108</v>
      </c>
      <c r="CN202" s="98">
        <v>4311</v>
      </c>
      <c r="CO202" s="101">
        <f t="shared" si="188"/>
        <v>4133</v>
      </c>
      <c r="CP202" s="24">
        <f t="shared" si="189"/>
        <v>3879</v>
      </c>
      <c r="CQ202" s="102">
        <f t="shared" si="190"/>
        <v>4311</v>
      </c>
      <c r="CR202" s="361">
        <f t="shared" si="198"/>
        <v>11.136890951276101</v>
      </c>
      <c r="CT202" s="268"/>
      <c r="CU202" s="270"/>
    </row>
    <row r="203" spans="1:119" s="38" customFormat="1" ht="20.100000000000001" customHeight="1" thickBot="1" x14ac:dyDescent="0.3">
      <c r="A203" s="542"/>
      <c r="B203" s="339" t="s">
        <v>39</v>
      </c>
      <c r="C203" s="420"/>
      <c r="D203" s="139">
        <f t="shared" ref="D203:BP203" si="206">SUM(D204:D206)</f>
        <v>25812</v>
      </c>
      <c r="E203" s="372">
        <f t="shared" si="206"/>
        <v>25061</v>
      </c>
      <c r="F203" s="372">
        <f t="shared" si="206"/>
        <v>31285</v>
      </c>
      <c r="G203" s="372">
        <f t="shared" si="206"/>
        <v>29669</v>
      </c>
      <c r="H203" s="372">
        <f t="shared" si="206"/>
        <v>29062</v>
      </c>
      <c r="I203" s="372">
        <f t="shared" si="206"/>
        <v>31658</v>
      </c>
      <c r="J203" s="372">
        <f t="shared" si="206"/>
        <v>32336</v>
      </c>
      <c r="K203" s="372">
        <f t="shared" si="206"/>
        <v>29991</v>
      </c>
      <c r="L203" s="372">
        <f t="shared" si="206"/>
        <v>30967</v>
      </c>
      <c r="M203" s="372">
        <f t="shared" si="206"/>
        <v>32862</v>
      </c>
      <c r="N203" s="372">
        <f t="shared" si="206"/>
        <v>31197</v>
      </c>
      <c r="O203" s="373">
        <f t="shared" si="206"/>
        <v>32868</v>
      </c>
      <c r="P203" s="372">
        <f t="shared" si="206"/>
        <v>362768</v>
      </c>
      <c r="Q203" s="139">
        <f t="shared" si="206"/>
        <v>25128</v>
      </c>
      <c r="R203" s="372">
        <f t="shared" si="206"/>
        <v>24922</v>
      </c>
      <c r="S203" s="372">
        <f t="shared" si="206"/>
        <v>33066</v>
      </c>
      <c r="T203" s="372">
        <f t="shared" si="206"/>
        <v>29995</v>
      </c>
      <c r="U203" s="372">
        <f t="shared" si="206"/>
        <v>30762</v>
      </c>
      <c r="V203" s="372">
        <f t="shared" si="206"/>
        <v>30078</v>
      </c>
      <c r="W203" s="372">
        <f t="shared" si="206"/>
        <v>29983</v>
      </c>
      <c r="X203" s="372">
        <f t="shared" si="206"/>
        <v>30508</v>
      </c>
      <c r="Y203" s="372">
        <f t="shared" si="206"/>
        <v>29794</v>
      </c>
      <c r="Z203" s="372">
        <f t="shared" si="206"/>
        <v>30147</v>
      </c>
      <c r="AA203" s="372">
        <f t="shared" si="206"/>
        <v>30379</v>
      </c>
      <c r="AB203" s="373">
        <f t="shared" si="206"/>
        <v>33877</v>
      </c>
      <c r="AC203" s="372">
        <f t="shared" si="206"/>
        <v>358639</v>
      </c>
      <c r="AD203" s="139">
        <f t="shared" si="206"/>
        <v>25525</v>
      </c>
      <c r="AE203" s="372">
        <f t="shared" si="206"/>
        <v>25702</v>
      </c>
      <c r="AF203" s="372">
        <f t="shared" si="206"/>
        <v>28495</v>
      </c>
      <c r="AG203" s="372">
        <f t="shared" si="206"/>
        <v>26071</v>
      </c>
      <c r="AH203" s="372">
        <f t="shared" si="206"/>
        <v>29942</v>
      </c>
      <c r="AI203" s="372">
        <f t="shared" si="206"/>
        <v>28239</v>
      </c>
      <c r="AJ203" s="372">
        <f t="shared" si="206"/>
        <v>28700</v>
      </c>
      <c r="AK203" s="372">
        <f t="shared" si="206"/>
        <v>30940</v>
      </c>
      <c r="AL203" s="372">
        <f t="shared" si="206"/>
        <v>28762</v>
      </c>
      <c r="AM203" s="372">
        <f t="shared" si="206"/>
        <v>29101</v>
      </c>
      <c r="AN203" s="372">
        <f t="shared" si="206"/>
        <v>29217</v>
      </c>
      <c r="AO203" s="373">
        <f t="shared" si="206"/>
        <v>30755</v>
      </c>
      <c r="AP203" s="372">
        <f t="shared" si="206"/>
        <v>25041</v>
      </c>
      <c r="AQ203" s="372">
        <f t="shared" si="206"/>
        <v>25083</v>
      </c>
      <c r="AR203" s="372">
        <f t="shared" si="206"/>
        <v>28817</v>
      </c>
      <c r="AS203" s="372">
        <f t="shared" si="206"/>
        <v>25278</v>
      </c>
      <c r="AT203" s="372">
        <f t="shared" si="206"/>
        <v>30591</v>
      </c>
      <c r="AU203" s="372">
        <f t="shared" si="206"/>
        <v>25743</v>
      </c>
      <c r="AV203" s="372">
        <f t="shared" si="206"/>
        <v>28149</v>
      </c>
      <c r="AW203" s="372">
        <f t="shared" si="206"/>
        <v>27357</v>
      </c>
      <c r="AX203" s="372">
        <f t="shared" si="206"/>
        <v>23191</v>
      </c>
      <c r="AY203" s="372">
        <f t="shared" si="206"/>
        <v>28972</v>
      </c>
      <c r="AZ203" s="372">
        <f t="shared" si="206"/>
        <v>25415</v>
      </c>
      <c r="BA203" s="372">
        <f t="shared" si="206"/>
        <v>26042</v>
      </c>
      <c r="BB203" s="139">
        <f t="shared" si="206"/>
        <v>23765</v>
      </c>
      <c r="BC203" s="372">
        <f t="shared" si="206"/>
        <v>22061</v>
      </c>
      <c r="BD203" s="372">
        <f t="shared" si="206"/>
        <v>23900</v>
      </c>
      <c r="BE203" s="372">
        <f t="shared" si="206"/>
        <v>27176</v>
      </c>
      <c r="BF203" s="372">
        <f t="shared" si="206"/>
        <v>26155</v>
      </c>
      <c r="BG203" s="372">
        <f t="shared" si="206"/>
        <v>24076</v>
      </c>
      <c r="BH203" s="372">
        <f t="shared" si="206"/>
        <v>27015</v>
      </c>
      <c r="BI203" s="372">
        <f t="shared" si="206"/>
        <v>24792</v>
      </c>
      <c r="BJ203" s="372">
        <f t="shared" si="206"/>
        <v>24194</v>
      </c>
      <c r="BK203" s="372">
        <f t="shared" si="206"/>
        <v>27158</v>
      </c>
      <c r="BL203" s="372">
        <f t="shared" si="206"/>
        <v>24091</v>
      </c>
      <c r="BM203" s="373">
        <f t="shared" si="206"/>
        <v>25489</v>
      </c>
      <c r="BN203" s="275">
        <f>SUM(BB203:BM203)</f>
        <v>299872</v>
      </c>
      <c r="BO203" s="372">
        <f t="shared" si="206"/>
        <v>22357</v>
      </c>
      <c r="BP203" s="372">
        <f t="shared" si="206"/>
        <v>21210</v>
      </c>
      <c r="BQ203" s="372">
        <f t="shared" ref="BQ203:BY203" si="207">SUM(BQ204:BQ206)</f>
        <v>21536</v>
      </c>
      <c r="BR203" s="372">
        <f t="shared" si="207"/>
        <v>23080</v>
      </c>
      <c r="BS203" s="372">
        <f t="shared" si="207"/>
        <v>23734</v>
      </c>
      <c r="BT203" s="372">
        <f t="shared" si="207"/>
        <v>23046</v>
      </c>
      <c r="BU203" s="372">
        <f t="shared" si="207"/>
        <v>25058</v>
      </c>
      <c r="BV203" s="372">
        <f t="shared" si="207"/>
        <v>22089</v>
      </c>
      <c r="BW203" s="372">
        <f t="shared" si="207"/>
        <v>23767</v>
      </c>
      <c r="BX203" s="372">
        <f t="shared" si="207"/>
        <v>25280</v>
      </c>
      <c r="BY203" s="372">
        <f t="shared" si="207"/>
        <v>21609</v>
      </c>
      <c r="BZ203" s="372">
        <f t="shared" ref="BZ203:CL203" si="208">SUM(BZ204:BZ206)</f>
        <v>25142</v>
      </c>
      <c r="CA203" s="25">
        <f>SUM(BO203:BZ203)</f>
        <v>277908</v>
      </c>
      <c r="CB203" s="139">
        <f t="shared" si="208"/>
        <v>18663</v>
      </c>
      <c r="CC203" s="372">
        <f t="shared" si="208"/>
        <v>17947</v>
      </c>
      <c r="CD203" s="372">
        <f t="shared" si="208"/>
        <v>21728</v>
      </c>
      <c r="CE203" s="372">
        <f t="shared" si="208"/>
        <v>20012</v>
      </c>
      <c r="CF203" s="372">
        <f t="shared" si="208"/>
        <v>19152</v>
      </c>
      <c r="CG203" s="372">
        <f t="shared" ref="CG203:CH203" si="209">SUM(CG204:CG206)</f>
        <v>20282</v>
      </c>
      <c r="CH203" s="372">
        <f t="shared" si="209"/>
        <v>19453</v>
      </c>
      <c r="CI203" s="372">
        <f t="shared" si="208"/>
        <v>18725</v>
      </c>
      <c r="CJ203" s="372">
        <f t="shared" si="208"/>
        <v>19086</v>
      </c>
      <c r="CK203" s="372">
        <f t="shared" si="208"/>
        <v>20103</v>
      </c>
      <c r="CL203" s="372">
        <f t="shared" si="208"/>
        <v>18856</v>
      </c>
      <c r="CM203" s="373">
        <f t="shared" ref="CM203:CN203" si="210">SUM(CM204:CM206)</f>
        <v>20909</v>
      </c>
      <c r="CN203" s="373">
        <f t="shared" si="210"/>
        <v>15077</v>
      </c>
      <c r="CO203" s="139">
        <f t="shared" si="188"/>
        <v>22357</v>
      </c>
      <c r="CP203" s="372">
        <f t="shared" si="189"/>
        <v>18663</v>
      </c>
      <c r="CQ203" s="373">
        <f t="shared" si="190"/>
        <v>15077</v>
      </c>
      <c r="CR203" s="368">
        <f t="shared" si="198"/>
        <v>-19.214488560252907</v>
      </c>
      <c r="CS203" s="233"/>
      <c r="CT203" s="270"/>
      <c r="CU203" s="270"/>
      <c r="CV203" s="236"/>
      <c r="CW203" s="236"/>
      <c r="CX203" s="211"/>
      <c r="CY203" s="221"/>
      <c r="CZ203" s="221"/>
      <c r="DA203" s="211"/>
      <c r="DB203" s="211"/>
      <c r="DC203" s="211"/>
      <c r="DD203" s="211"/>
      <c r="DE203" s="211"/>
      <c r="DF203" s="211"/>
      <c r="DG203" s="211"/>
      <c r="DH203" s="211"/>
      <c r="DI203" s="211"/>
      <c r="DJ203" s="211"/>
      <c r="DK203" s="211"/>
      <c r="DL203" s="211"/>
      <c r="DM203" s="211"/>
      <c r="DN203" s="211"/>
      <c r="DO203" s="211"/>
    </row>
    <row r="204" spans="1:119" ht="20.100000000000001" customHeight="1" x14ac:dyDescent="0.25">
      <c r="A204" s="542"/>
      <c r="B204" s="617" t="s">
        <v>36</v>
      </c>
      <c r="C204" s="618"/>
      <c r="D204" s="45">
        <v>23602</v>
      </c>
      <c r="E204" s="31">
        <v>22892</v>
      </c>
      <c r="F204" s="31">
        <v>28816</v>
      </c>
      <c r="G204" s="31">
        <v>27152</v>
      </c>
      <c r="H204" s="31">
        <v>26738</v>
      </c>
      <c r="I204" s="31">
        <v>29334</v>
      </c>
      <c r="J204" s="31">
        <v>29844</v>
      </c>
      <c r="K204" s="31">
        <v>27742</v>
      </c>
      <c r="L204" s="31">
        <v>28353</v>
      </c>
      <c r="M204" s="31">
        <v>30352</v>
      </c>
      <c r="N204" s="31">
        <v>28854</v>
      </c>
      <c r="O204" s="134">
        <v>30245</v>
      </c>
      <c r="P204" s="111">
        <v>333924</v>
      </c>
      <c r="Q204" s="45">
        <v>23107</v>
      </c>
      <c r="R204" s="31">
        <v>22936</v>
      </c>
      <c r="S204" s="31">
        <v>30645</v>
      </c>
      <c r="T204" s="31">
        <v>27668</v>
      </c>
      <c r="U204" s="31">
        <v>28497</v>
      </c>
      <c r="V204" s="31">
        <v>27704</v>
      </c>
      <c r="W204" s="31">
        <v>27936</v>
      </c>
      <c r="X204" s="31">
        <v>28595</v>
      </c>
      <c r="Y204" s="31">
        <v>27992</v>
      </c>
      <c r="Z204" s="31">
        <v>28277</v>
      </c>
      <c r="AA204" s="31">
        <v>28549</v>
      </c>
      <c r="AB204" s="134">
        <v>31824</v>
      </c>
      <c r="AC204" s="424">
        <v>333730</v>
      </c>
      <c r="AD204" s="52">
        <v>23969</v>
      </c>
      <c r="AE204" s="26">
        <v>24301</v>
      </c>
      <c r="AF204" s="26">
        <v>26754</v>
      </c>
      <c r="AG204" s="26">
        <v>24692</v>
      </c>
      <c r="AH204" s="26">
        <v>28466</v>
      </c>
      <c r="AI204" s="26">
        <v>26825</v>
      </c>
      <c r="AJ204" s="26">
        <v>27356</v>
      </c>
      <c r="AK204" s="26">
        <v>29431</v>
      </c>
      <c r="AL204" s="26">
        <v>27469</v>
      </c>
      <c r="AM204" s="26">
        <v>27642</v>
      </c>
      <c r="AN204" s="26">
        <v>27949</v>
      </c>
      <c r="AO204" s="76">
        <v>29370</v>
      </c>
      <c r="AP204" s="31">
        <v>23846</v>
      </c>
      <c r="AQ204" s="31">
        <v>24008</v>
      </c>
      <c r="AR204" s="31">
        <v>27585</v>
      </c>
      <c r="AS204" s="31">
        <v>23947</v>
      </c>
      <c r="AT204" s="31">
        <v>29187</v>
      </c>
      <c r="AU204" s="31">
        <v>24693</v>
      </c>
      <c r="AV204" s="31">
        <v>27098</v>
      </c>
      <c r="AW204" s="31">
        <v>26127</v>
      </c>
      <c r="AX204" s="31">
        <v>22157</v>
      </c>
      <c r="AY204" s="31">
        <v>27689</v>
      </c>
      <c r="AZ204" s="31">
        <v>24218</v>
      </c>
      <c r="BA204" s="31">
        <v>24954</v>
      </c>
      <c r="BB204" s="52">
        <v>22888</v>
      </c>
      <c r="BC204" s="26">
        <v>21298</v>
      </c>
      <c r="BD204" s="26">
        <v>22891</v>
      </c>
      <c r="BE204" s="26">
        <v>26254</v>
      </c>
      <c r="BF204" s="26">
        <v>25268</v>
      </c>
      <c r="BG204" s="26">
        <v>23303</v>
      </c>
      <c r="BH204" s="26">
        <v>26114</v>
      </c>
      <c r="BI204" s="26">
        <v>23999</v>
      </c>
      <c r="BJ204" s="26">
        <v>23258</v>
      </c>
      <c r="BK204" s="26">
        <v>25857</v>
      </c>
      <c r="BL204" s="26">
        <v>22988</v>
      </c>
      <c r="BM204" s="76">
        <v>24268</v>
      </c>
      <c r="BN204" s="449">
        <f>SUM(BB204:BM204)</f>
        <v>288386</v>
      </c>
      <c r="BO204" s="26">
        <v>21386</v>
      </c>
      <c r="BP204" s="26">
        <v>20430</v>
      </c>
      <c r="BQ204" s="26">
        <v>20739</v>
      </c>
      <c r="BR204" s="26">
        <v>22302</v>
      </c>
      <c r="BS204" s="26">
        <v>22921</v>
      </c>
      <c r="BT204" s="26">
        <v>22326</v>
      </c>
      <c r="BU204" s="26">
        <v>24340</v>
      </c>
      <c r="BV204" s="26">
        <v>21372</v>
      </c>
      <c r="BW204" s="98">
        <v>22768</v>
      </c>
      <c r="BX204" s="98">
        <v>24279</v>
      </c>
      <c r="BY204" s="98">
        <v>20929</v>
      </c>
      <c r="BZ204" s="98">
        <v>24343</v>
      </c>
      <c r="CA204" s="571">
        <f>SUM(BO204:BZ204)</f>
        <v>268135</v>
      </c>
      <c r="CB204" s="138">
        <v>18113</v>
      </c>
      <c r="CC204" s="98">
        <v>17371</v>
      </c>
      <c r="CD204" s="98">
        <v>21109</v>
      </c>
      <c r="CE204" s="98">
        <v>19259</v>
      </c>
      <c r="CF204" s="98">
        <v>18476</v>
      </c>
      <c r="CG204" s="98">
        <v>19718</v>
      </c>
      <c r="CH204" s="98">
        <v>18816</v>
      </c>
      <c r="CI204" s="98">
        <v>17972</v>
      </c>
      <c r="CJ204" s="98">
        <v>18417</v>
      </c>
      <c r="CK204" s="98">
        <v>19376</v>
      </c>
      <c r="CL204" s="98">
        <v>18157</v>
      </c>
      <c r="CM204" s="243">
        <v>20071</v>
      </c>
      <c r="CN204" s="98">
        <v>14604</v>
      </c>
      <c r="CO204" s="554">
        <f t="shared" si="188"/>
        <v>21386</v>
      </c>
      <c r="CP204" s="111">
        <f t="shared" si="189"/>
        <v>18113</v>
      </c>
      <c r="CQ204" s="248">
        <f t="shared" si="190"/>
        <v>14604</v>
      </c>
      <c r="CR204" s="359">
        <f t="shared" si="198"/>
        <v>-19.372826146966272</v>
      </c>
      <c r="CU204" s="270"/>
    </row>
    <row r="205" spans="1:119" ht="20.100000000000001" customHeight="1" x14ac:dyDescent="0.25">
      <c r="A205" s="542"/>
      <c r="B205" s="596" t="s">
        <v>37</v>
      </c>
      <c r="C205" s="597"/>
      <c r="D205" s="52">
        <v>21</v>
      </c>
      <c r="E205" s="26">
        <v>16</v>
      </c>
      <c r="F205" s="26">
        <v>11</v>
      </c>
      <c r="G205" s="26">
        <v>18</v>
      </c>
      <c r="H205" s="26">
        <v>25</v>
      </c>
      <c r="I205" s="26">
        <v>25</v>
      </c>
      <c r="J205" s="26">
        <v>27</v>
      </c>
      <c r="K205" s="26">
        <v>24</v>
      </c>
      <c r="L205" s="26">
        <v>284</v>
      </c>
      <c r="M205" s="26">
        <v>19</v>
      </c>
      <c r="N205" s="26">
        <v>23</v>
      </c>
      <c r="O205" s="76">
        <v>26</v>
      </c>
      <c r="P205" s="80">
        <v>519</v>
      </c>
      <c r="Q205" s="52">
        <v>14</v>
      </c>
      <c r="R205" s="26">
        <v>13</v>
      </c>
      <c r="S205" s="26">
        <v>24</v>
      </c>
      <c r="T205" s="26">
        <v>15</v>
      </c>
      <c r="U205" s="26">
        <v>12</v>
      </c>
      <c r="V205" s="26">
        <v>13</v>
      </c>
      <c r="W205" s="26">
        <v>12</v>
      </c>
      <c r="X205" s="26">
        <v>21</v>
      </c>
      <c r="Y205" s="26">
        <v>20</v>
      </c>
      <c r="Z205" s="26">
        <v>12</v>
      </c>
      <c r="AA205" s="26">
        <v>14</v>
      </c>
      <c r="AB205" s="76">
        <v>35</v>
      </c>
      <c r="AC205" s="425">
        <v>205</v>
      </c>
      <c r="AD205" s="52">
        <v>8</v>
      </c>
      <c r="AE205" s="26">
        <v>24</v>
      </c>
      <c r="AF205" s="26">
        <v>19</v>
      </c>
      <c r="AG205" s="26">
        <v>21</v>
      </c>
      <c r="AH205" s="26">
        <v>36</v>
      </c>
      <c r="AI205" s="26">
        <v>19</v>
      </c>
      <c r="AJ205" s="26">
        <v>17</v>
      </c>
      <c r="AK205" s="26">
        <v>36</v>
      </c>
      <c r="AL205" s="26">
        <v>22</v>
      </c>
      <c r="AM205" s="26">
        <v>24</v>
      </c>
      <c r="AN205" s="26">
        <v>22</v>
      </c>
      <c r="AO205" s="76">
        <v>45</v>
      </c>
      <c r="AP205" s="26">
        <v>17</v>
      </c>
      <c r="AQ205" s="26">
        <v>8</v>
      </c>
      <c r="AR205" s="26">
        <v>37</v>
      </c>
      <c r="AS205" s="26">
        <v>18</v>
      </c>
      <c r="AT205" s="26">
        <v>11</v>
      </c>
      <c r="AU205" s="26">
        <v>26</v>
      </c>
      <c r="AV205" s="26">
        <v>18</v>
      </c>
      <c r="AW205" s="26">
        <v>15</v>
      </c>
      <c r="AX205" s="26">
        <v>17</v>
      </c>
      <c r="AY205" s="26">
        <v>23</v>
      </c>
      <c r="AZ205" s="26">
        <v>23</v>
      </c>
      <c r="BA205" s="26">
        <v>28</v>
      </c>
      <c r="BB205" s="52">
        <v>30</v>
      </c>
      <c r="BC205" s="26">
        <v>25</v>
      </c>
      <c r="BD205" s="26">
        <v>39</v>
      </c>
      <c r="BE205" s="26">
        <v>34</v>
      </c>
      <c r="BF205" s="26">
        <v>63</v>
      </c>
      <c r="BG205" s="26">
        <v>35</v>
      </c>
      <c r="BH205" s="26">
        <v>33</v>
      </c>
      <c r="BI205" s="26">
        <v>25</v>
      </c>
      <c r="BJ205" s="26">
        <v>41</v>
      </c>
      <c r="BK205" s="26">
        <v>40</v>
      </c>
      <c r="BL205" s="26">
        <v>53</v>
      </c>
      <c r="BM205" s="76">
        <v>49</v>
      </c>
      <c r="BN205" s="449">
        <f t="shared" ref="BN205:BN206" si="211">SUM(BB205:BM205)</f>
        <v>467</v>
      </c>
      <c r="BO205" s="26">
        <v>53</v>
      </c>
      <c r="BP205" s="26">
        <v>50</v>
      </c>
      <c r="BQ205" s="26">
        <v>65</v>
      </c>
      <c r="BR205" s="26">
        <v>68</v>
      </c>
      <c r="BS205" s="26">
        <v>99</v>
      </c>
      <c r="BT205" s="26">
        <v>61</v>
      </c>
      <c r="BU205" s="26">
        <v>29</v>
      </c>
      <c r="BV205" s="26">
        <v>26</v>
      </c>
      <c r="BW205" s="98">
        <v>32</v>
      </c>
      <c r="BX205" s="98">
        <v>43</v>
      </c>
      <c r="BY205" s="98">
        <v>33</v>
      </c>
      <c r="BZ205" s="98">
        <v>51</v>
      </c>
      <c r="CA205" s="439">
        <f t="shared" ref="CA205:CA206" si="212">SUM(BO205:BZ205)</f>
        <v>610</v>
      </c>
      <c r="CB205" s="138">
        <v>20</v>
      </c>
      <c r="CC205" s="98">
        <v>34</v>
      </c>
      <c r="CD205" s="98">
        <v>34</v>
      </c>
      <c r="CE205" s="98">
        <v>36</v>
      </c>
      <c r="CF205" s="98">
        <v>37</v>
      </c>
      <c r="CG205" s="98">
        <v>34</v>
      </c>
      <c r="CH205" s="98">
        <v>41</v>
      </c>
      <c r="CI205" s="98">
        <v>30</v>
      </c>
      <c r="CJ205" s="98">
        <v>23</v>
      </c>
      <c r="CK205" s="98">
        <v>30</v>
      </c>
      <c r="CL205" s="98">
        <v>35</v>
      </c>
      <c r="CM205" s="243">
        <v>39</v>
      </c>
      <c r="CN205" s="98">
        <v>24</v>
      </c>
      <c r="CO205" s="555">
        <f t="shared" si="188"/>
        <v>53</v>
      </c>
      <c r="CP205" s="80">
        <f t="shared" si="189"/>
        <v>20</v>
      </c>
      <c r="CQ205" s="27">
        <f t="shared" si="190"/>
        <v>24</v>
      </c>
      <c r="CR205" s="359">
        <f t="shared" si="198"/>
        <v>19.999999999999996</v>
      </c>
      <c r="CU205" s="270"/>
    </row>
    <row r="206" spans="1:119" ht="20.100000000000001" customHeight="1" thickBot="1" x14ac:dyDescent="0.3">
      <c r="A206" s="542"/>
      <c r="B206" s="598" t="s">
        <v>38</v>
      </c>
      <c r="C206" s="599"/>
      <c r="D206" s="46">
        <v>2189</v>
      </c>
      <c r="E206" s="32">
        <v>2153</v>
      </c>
      <c r="F206" s="32">
        <v>2458</v>
      </c>
      <c r="G206" s="32">
        <v>2499</v>
      </c>
      <c r="H206" s="32">
        <v>2299</v>
      </c>
      <c r="I206" s="32">
        <v>2299</v>
      </c>
      <c r="J206" s="32">
        <v>2465</v>
      </c>
      <c r="K206" s="32">
        <v>2225</v>
      </c>
      <c r="L206" s="32">
        <v>2330</v>
      </c>
      <c r="M206" s="32">
        <v>2491</v>
      </c>
      <c r="N206" s="32">
        <v>2320</v>
      </c>
      <c r="O206" s="47">
        <v>2597</v>
      </c>
      <c r="P206" s="24">
        <v>28325</v>
      </c>
      <c r="Q206" s="46">
        <v>2007</v>
      </c>
      <c r="R206" s="32">
        <v>1973</v>
      </c>
      <c r="S206" s="32">
        <v>2397</v>
      </c>
      <c r="T206" s="32">
        <v>2312</v>
      </c>
      <c r="U206" s="32">
        <v>2253</v>
      </c>
      <c r="V206" s="32">
        <v>2361</v>
      </c>
      <c r="W206" s="32">
        <v>2035</v>
      </c>
      <c r="X206" s="32">
        <v>1892</v>
      </c>
      <c r="Y206" s="32">
        <v>1782</v>
      </c>
      <c r="Z206" s="32">
        <v>1858</v>
      </c>
      <c r="AA206" s="32">
        <v>1816</v>
      </c>
      <c r="AB206" s="47">
        <v>2018</v>
      </c>
      <c r="AC206" s="318">
        <v>24704</v>
      </c>
      <c r="AD206" s="46">
        <v>1548</v>
      </c>
      <c r="AE206" s="32">
        <v>1377</v>
      </c>
      <c r="AF206" s="32">
        <v>1722</v>
      </c>
      <c r="AG206" s="32">
        <v>1358</v>
      </c>
      <c r="AH206" s="32">
        <v>1440</v>
      </c>
      <c r="AI206" s="32">
        <v>1395</v>
      </c>
      <c r="AJ206" s="32">
        <v>1327</v>
      </c>
      <c r="AK206" s="32">
        <v>1473</v>
      </c>
      <c r="AL206" s="32">
        <v>1271</v>
      </c>
      <c r="AM206" s="32">
        <v>1435</v>
      </c>
      <c r="AN206" s="32">
        <v>1246</v>
      </c>
      <c r="AO206" s="47">
        <v>1340</v>
      </c>
      <c r="AP206" s="32">
        <v>1178</v>
      </c>
      <c r="AQ206" s="32">
        <v>1067</v>
      </c>
      <c r="AR206" s="32">
        <v>1195</v>
      </c>
      <c r="AS206" s="32">
        <v>1313</v>
      </c>
      <c r="AT206" s="32">
        <v>1393</v>
      </c>
      <c r="AU206" s="32">
        <v>1024</v>
      </c>
      <c r="AV206" s="32">
        <v>1033</v>
      </c>
      <c r="AW206" s="32">
        <v>1215</v>
      </c>
      <c r="AX206" s="32">
        <v>1017</v>
      </c>
      <c r="AY206" s="32">
        <v>1260</v>
      </c>
      <c r="AZ206" s="32">
        <v>1174</v>
      </c>
      <c r="BA206" s="32">
        <v>1060</v>
      </c>
      <c r="BB206" s="46">
        <v>847</v>
      </c>
      <c r="BC206" s="32">
        <v>738</v>
      </c>
      <c r="BD206" s="32">
        <v>970</v>
      </c>
      <c r="BE206" s="32">
        <v>888</v>
      </c>
      <c r="BF206" s="32">
        <v>824</v>
      </c>
      <c r="BG206" s="32">
        <v>738</v>
      </c>
      <c r="BH206" s="32">
        <v>868</v>
      </c>
      <c r="BI206" s="32">
        <v>768</v>
      </c>
      <c r="BJ206" s="32">
        <v>895</v>
      </c>
      <c r="BK206" s="32">
        <v>1261</v>
      </c>
      <c r="BL206" s="32">
        <v>1050</v>
      </c>
      <c r="BM206" s="47">
        <v>1172</v>
      </c>
      <c r="BN206" s="443">
        <f t="shared" si="211"/>
        <v>11019</v>
      </c>
      <c r="BO206" s="32">
        <v>918</v>
      </c>
      <c r="BP206" s="32">
        <v>730</v>
      </c>
      <c r="BQ206" s="32">
        <v>732</v>
      </c>
      <c r="BR206" s="32">
        <v>710</v>
      </c>
      <c r="BS206" s="32">
        <v>714</v>
      </c>
      <c r="BT206" s="32">
        <v>659</v>
      </c>
      <c r="BU206" s="32">
        <v>689</v>
      </c>
      <c r="BV206" s="32">
        <v>691</v>
      </c>
      <c r="BW206" s="246">
        <v>967</v>
      </c>
      <c r="BX206" s="246">
        <v>958</v>
      </c>
      <c r="BY206" s="246">
        <v>647</v>
      </c>
      <c r="BZ206" s="246">
        <v>748</v>
      </c>
      <c r="CA206" s="403">
        <f t="shared" si="212"/>
        <v>9163</v>
      </c>
      <c r="CB206" s="245">
        <v>530</v>
      </c>
      <c r="CC206" s="246">
        <v>542</v>
      </c>
      <c r="CD206" s="246">
        <v>585</v>
      </c>
      <c r="CE206" s="246">
        <v>717</v>
      </c>
      <c r="CF206" s="246">
        <v>639</v>
      </c>
      <c r="CG206" s="246">
        <v>530</v>
      </c>
      <c r="CH206" s="246">
        <v>596</v>
      </c>
      <c r="CI206" s="246">
        <v>723</v>
      </c>
      <c r="CJ206" s="246">
        <v>646</v>
      </c>
      <c r="CK206" s="246">
        <v>697</v>
      </c>
      <c r="CL206" s="246">
        <v>664</v>
      </c>
      <c r="CM206" s="247">
        <v>799</v>
      </c>
      <c r="CN206" s="246">
        <v>449</v>
      </c>
      <c r="CO206" s="101">
        <f t="shared" si="188"/>
        <v>918</v>
      </c>
      <c r="CP206" s="24">
        <f t="shared" si="189"/>
        <v>530</v>
      </c>
      <c r="CQ206" s="102">
        <f t="shared" si="190"/>
        <v>449</v>
      </c>
      <c r="CR206" s="361">
        <f t="shared" si="198"/>
        <v>-15.283018867924525</v>
      </c>
      <c r="CT206" s="268"/>
      <c r="CU206" s="270"/>
    </row>
    <row r="207" spans="1:119" s="18" customFormat="1" ht="20.100000000000001" customHeight="1" thickBot="1" x14ac:dyDescent="0.3">
      <c r="A207" s="542"/>
      <c r="B207" s="303" t="s">
        <v>110</v>
      </c>
      <c r="C207" s="303"/>
      <c r="D207" s="303"/>
      <c r="E207" s="303"/>
      <c r="F207" s="30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104"/>
      <c r="R207" s="104"/>
      <c r="S207" s="104"/>
      <c r="T207" s="104"/>
      <c r="U207" s="104"/>
      <c r="V207" s="104"/>
      <c r="W207" s="104"/>
      <c r="X207" s="104"/>
      <c r="Y207" s="104"/>
      <c r="Z207" s="104"/>
      <c r="AA207" s="104"/>
      <c r="AB207" s="73"/>
      <c r="AC207" s="104"/>
      <c r="AD207" s="73"/>
      <c r="AE207" s="73"/>
      <c r="AF207" s="73"/>
      <c r="AG207" s="73"/>
      <c r="AH207" s="73"/>
      <c r="AI207" s="73"/>
      <c r="AJ207" s="73"/>
      <c r="AK207" s="73"/>
      <c r="AL207" s="73"/>
      <c r="AM207" s="73"/>
      <c r="AN207" s="73"/>
      <c r="AO207" s="73"/>
      <c r="AP207" s="73"/>
      <c r="AQ207" s="73"/>
      <c r="AR207" s="73"/>
      <c r="AS207" s="73"/>
      <c r="AT207" s="73"/>
      <c r="AU207" s="73"/>
      <c r="AV207" s="73"/>
      <c r="AW207" s="73"/>
      <c r="AX207" s="73"/>
      <c r="AY207" s="73"/>
      <c r="AZ207" s="73"/>
      <c r="BA207" s="73"/>
      <c r="BB207" s="104"/>
      <c r="BC207" s="104"/>
      <c r="BD207" s="104"/>
      <c r="BE207" s="104"/>
      <c r="BF207" s="73"/>
      <c r="BG207" s="73"/>
      <c r="BH207" s="73"/>
      <c r="BI207" s="73"/>
      <c r="BJ207" s="73"/>
      <c r="BK207" s="73"/>
      <c r="BL207" s="73"/>
      <c r="BM207" s="73"/>
      <c r="BN207" s="73"/>
      <c r="BO207" s="117"/>
      <c r="BP207" s="73"/>
      <c r="BQ207" s="117"/>
      <c r="BR207" s="73"/>
      <c r="BS207" s="73"/>
      <c r="BT207" s="73"/>
      <c r="BU207" s="73"/>
      <c r="BV207" s="73"/>
      <c r="BW207" s="73"/>
      <c r="BX207" s="73"/>
      <c r="BY207" s="73"/>
      <c r="BZ207" s="73"/>
      <c r="CA207" s="73"/>
      <c r="CB207" s="117"/>
      <c r="CC207" s="117"/>
      <c r="CD207" s="73"/>
      <c r="CE207" s="73"/>
      <c r="CF207" s="73"/>
      <c r="CG207" s="73"/>
      <c r="CH207" s="73"/>
      <c r="CI207" s="73"/>
      <c r="CJ207" s="73"/>
      <c r="CK207" s="73"/>
      <c r="CL207" s="117"/>
      <c r="CM207" s="73"/>
      <c r="CN207" s="73"/>
      <c r="CO207" s="73"/>
      <c r="CP207" s="73"/>
      <c r="CQ207" s="73"/>
      <c r="CR207" s="104"/>
      <c r="CS207" s="233"/>
      <c r="CT207" s="236"/>
      <c r="CU207" s="270"/>
      <c r="CV207" s="235"/>
      <c r="CW207" s="235"/>
      <c r="CX207" s="210"/>
      <c r="CY207" s="220"/>
      <c r="CZ207" s="220"/>
      <c r="DA207" s="210"/>
      <c r="DB207" s="210"/>
      <c r="DC207" s="210"/>
      <c r="DD207" s="210"/>
      <c r="DE207" s="210"/>
      <c r="DF207" s="210"/>
      <c r="DG207" s="210"/>
      <c r="DH207" s="210"/>
      <c r="DI207" s="210"/>
      <c r="DJ207" s="210"/>
      <c r="DK207" s="210"/>
      <c r="DL207" s="210"/>
      <c r="DM207" s="210"/>
      <c r="DN207" s="210"/>
      <c r="DO207" s="210"/>
    </row>
    <row r="208" spans="1:119" s="18" customFormat="1" ht="20.100000000000001" customHeight="1" thickBot="1" x14ac:dyDescent="0.3">
      <c r="A208" s="542"/>
      <c r="B208" s="329"/>
      <c r="C208" s="321" t="s">
        <v>111</v>
      </c>
      <c r="D208" s="322">
        <f t="shared" ref="D208:BP208" si="213">+D210+D212</f>
        <v>1148.9487471256</v>
      </c>
      <c r="E208" s="323">
        <f t="shared" si="213"/>
        <v>1110.2434435773</v>
      </c>
      <c r="F208" s="323">
        <f t="shared" si="213"/>
        <v>1357.5473744653</v>
      </c>
      <c r="G208" s="323">
        <f t="shared" si="213"/>
        <v>1613.3045900202001</v>
      </c>
      <c r="H208" s="323">
        <f t="shared" si="213"/>
        <v>1415.7563066791001</v>
      </c>
      <c r="I208" s="323">
        <f t="shared" si="213"/>
        <v>1549.3612228033001</v>
      </c>
      <c r="J208" s="323">
        <f t="shared" si="213"/>
        <v>1739.6655567715002</v>
      </c>
      <c r="K208" s="323">
        <f t="shared" si="213"/>
        <v>1907.3531320444999</v>
      </c>
      <c r="L208" s="323">
        <f t="shared" si="213"/>
        <v>2010.0567397428999</v>
      </c>
      <c r="M208" s="323">
        <f t="shared" si="213"/>
        <v>2101.3309282722003</v>
      </c>
      <c r="N208" s="323">
        <f t="shared" si="213"/>
        <v>1922.2046622517</v>
      </c>
      <c r="O208" s="324">
        <f t="shared" si="213"/>
        <v>2457.3482563031002</v>
      </c>
      <c r="P208" s="323">
        <f t="shared" si="213"/>
        <v>20333.120960056702</v>
      </c>
      <c r="Q208" s="322">
        <f t="shared" si="213"/>
        <v>1718.0422804029999</v>
      </c>
      <c r="R208" s="323">
        <f t="shared" si="213"/>
        <v>1714.1851782351002</v>
      </c>
      <c r="S208" s="323">
        <f t="shared" si="213"/>
        <v>2112.7381939326997</v>
      </c>
      <c r="T208" s="323">
        <f t="shared" si="213"/>
        <v>2169.5337336384996</v>
      </c>
      <c r="U208" s="323">
        <f t="shared" si="213"/>
        <v>2051.802546505</v>
      </c>
      <c r="V208" s="323">
        <f t="shared" si="213"/>
        <v>2174.2001325081997</v>
      </c>
      <c r="W208" s="323">
        <f t="shared" si="213"/>
        <v>2898.4793736651995</v>
      </c>
      <c r="X208" s="323">
        <f t="shared" si="213"/>
        <v>2809.0900639600995</v>
      </c>
      <c r="Y208" s="323">
        <f t="shared" si="213"/>
        <v>2455.0620706999998</v>
      </c>
      <c r="Z208" s="323">
        <f t="shared" si="213"/>
        <v>3208.8363175916002</v>
      </c>
      <c r="AA208" s="323">
        <f t="shared" si="213"/>
        <v>2910.5380055162004</v>
      </c>
      <c r="AB208" s="324">
        <f t="shared" si="213"/>
        <v>3636.7612812646003</v>
      </c>
      <c r="AC208" s="323">
        <f t="shared" si="213"/>
        <v>29859.2691779202</v>
      </c>
      <c r="AD208" s="322">
        <f t="shared" si="213"/>
        <v>2957.9232177792001</v>
      </c>
      <c r="AE208" s="323">
        <f t="shared" si="213"/>
        <v>2680.0641721439692</v>
      </c>
      <c r="AF208" s="323">
        <f t="shared" si="213"/>
        <v>3065.3967195074065</v>
      </c>
      <c r="AG208" s="323">
        <f t="shared" si="213"/>
        <v>3545.5667569109328</v>
      </c>
      <c r="AH208" s="323">
        <f t="shared" si="213"/>
        <v>3594.1101126697999</v>
      </c>
      <c r="AI208" s="323">
        <f t="shared" si="213"/>
        <v>3476.2072606298498</v>
      </c>
      <c r="AJ208" s="323">
        <f t="shared" si="213"/>
        <v>4513.3054873109168</v>
      </c>
      <c r="AK208" s="323">
        <f t="shared" si="213"/>
        <v>4526.7128670970014</v>
      </c>
      <c r="AL208" s="323">
        <f t="shared" si="213"/>
        <v>5056.4878108197008</v>
      </c>
      <c r="AM208" s="323">
        <f t="shared" si="213"/>
        <v>4663.5441656817002</v>
      </c>
      <c r="AN208" s="323">
        <f t="shared" si="213"/>
        <v>5094.757601082154</v>
      </c>
      <c r="AO208" s="324">
        <f t="shared" si="213"/>
        <v>5794.5400712851997</v>
      </c>
      <c r="AP208" s="323">
        <f t="shared" si="213"/>
        <v>4774.1607963691995</v>
      </c>
      <c r="AQ208" s="323">
        <f t="shared" si="213"/>
        <v>4499.4166113110005</v>
      </c>
      <c r="AR208" s="323">
        <f t="shared" si="213"/>
        <v>5628.8926879787996</v>
      </c>
      <c r="AS208" s="323">
        <f t="shared" si="213"/>
        <v>5610.0075505049999</v>
      </c>
      <c r="AT208" s="323">
        <f t="shared" si="213"/>
        <v>6823.8819191331995</v>
      </c>
      <c r="AU208" s="323">
        <f t="shared" si="213"/>
        <v>6032.0197394533998</v>
      </c>
      <c r="AV208" s="323">
        <f t="shared" si="213"/>
        <v>7045.291253415</v>
      </c>
      <c r="AW208" s="323">
        <f t="shared" si="213"/>
        <v>6463.9902978170003</v>
      </c>
      <c r="AX208" s="323">
        <f t="shared" si="213"/>
        <v>6292.7535506046006</v>
      </c>
      <c r="AY208" s="323">
        <f t="shared" si="213"/>
        <v>8093.0927806352001</v>
      </c>
      <c r="AZ208" s="323">
        <f t="shared" si="213"/>
        <v>7056.8861033548019</v>
      </c>
      <c r="BA208" s="323">
        <f t="shared" si="213"/>
        <v>7958.2039528801997</v>
      </c>
      <c r="BB208" s="322">
        <f t="shared" si="213"/>
        <v>7345.6441082212004</v>
      </c>
      <c r="BC208" s="323">
        <f t="shared" si="213"/>
        <v>6620.7492103532004</v>
      </c>
      <c r="BD208" s="323">
        <f t="shared" si="213"/>
        <v>7805.4990905513996</v>
      </c>
      <c r="BE208" s="323">
        <f t="shared" si="213"/>
        <v>8876.8489934535992</v>
      </c>
      <c r="BF208" s="323">
        <f t="shared" si="213"/>
        <v>8225.1718034816004</v>
      </c>
      <c r="BG208" s="323">
        <f t="shared" si="213"/>
        <v>8344.6720058044011</v>
      </c>
      <c r="BH208" s="323">
        <f t="shared" si="213"/>
        <v>9396.6478618448</v>
      </c>
      <c r="BI208" s="323">
        <f t="shared" si="213"/>
        <v>8420.5095363778</v>
      </c>
      <c r="BJ208" s="323">
        <f t="shared" si="213"/>
        <v>8336.0015789934005</v>
      </c>
      <c r="BK208" s="323">
        <f t="shared" si="213"/>
        <v>8918.1768335209981</v>
      </c>
      <c r="BL208" s="323">
        <f t="shared" si="213"/>
        <v>8772.3988558456003</v>
      </c>
      <c r="BM208" s="323">
        <f t="shared" si="213"/>
        <v>10210.334648956399</v>
      </c>
      <c r="BN208" s="438">
        <f>SUM(BB208:BM208)</f>
        <v>101272.6545274044</v>
      </c>
      <c r="BO208" s="323">
        <f t="shared" si="213"/>
        <v>9494.6403903310002</v>
      </c>
      <c r="BP208" s="323">
        <f t="shared" si="213"/>
        <v>8380.1248284232006</v>
      </c>
      <c r="BQ208" s="323">
        <f t="shared" ref="BQ208:BY208" si="214">+BQ210+BQ212</f>
        <v>8275.1571174902001</v>
      </c>
      <c r="BR208" s="323">
        <f t="shared" si="214"/>
        <v>9800.0490107175992</v>
      </c>
      <c r="BS208" s="323">
        <f t="shared" si="214"/>
        <v>10205.7170220098</v>
      </c>
      <c r="BT208" s="323">
        <f t="shared" si="214"/>
        <v>9239.2444846609997</v>
      </c>
      <c r="BU208" s="323">
        <f t="shared" si="214"/>
        <v>11122.413784881201</v>
      </c>
      <c r="BV208" s="323">
        <f t="shared" si="214"/>
        <v>9545.7439213580001</v>
      </c>
      <c r="BW208" s="323">
        <f t="shared" si="214"/>
        <v>11385.6012058508</v>
      </c>
      <c r="BX208" s="323">
        <f t="shared" si="214"/>
        <v>11815.485656547</v>
      </c>
      <c r="BY208" s="323">
        <f t="shared" si="214"/>
        <v>10726.8938755286</v>
      </c>
      <c r="BZ208" s="323">
        <f t="shared" ref="BZ208:CL208" si="215">+BZ210+BZ212</f>
        <v>14957.3296811624</v>
      </c>
      <c r="CA208" s="438">
        <f>SUM(BO208:BZ208)</f>
        <v>124948.40097896082</v>
      </c>
      <c r="CB208" s="322">
        <f t="shared" si="215"/>
        <v>11170.279958187999</v>
      </c>
      <c r="CC208" s="323">
        <f t="shared" si="215"/>
        <v>10221.0603266866</v>
      </c>
      <c r="CD208" s="323">
        <f t="shared" si="215"/>
        <v>11374.769059807</v>
      </c>
      <c r="CE208" s="323">
        <f t="shared" si="215"/>
        <v>11617.0440558264</v>
      </c>
      <c r="CF208" s="323">
        <f t="shared" si="215"/>
        <v>11398.696467574002</v>
      </c>
      <c r="CG208" s="323">
        <f t="shared" ref="CG208:CH208" si="216">+CG210+CG212</f>
        <v>12664.330652037001</v>
      </c>
      <c r="CH208" s="323">
        <f t="shared" si="216"/>
        <v>12985.378455226599</v>
      </c>
      <c r="CI208" s="323">
        <f t="shared" si="215"/>
        <v>11335.435346825401</v>
      </c>
      <c r="CJ208" s="323">
        <f t="shared" si="215"/>
        <v>12901.3503360792</v>
      </c>
      <c r="CK208" s="323">
        <f t="shared" si="215"/>
        <v>14645.3855617382</v>
      </c>
      <c r="CL208" s="323">
        <f t="shared" si="215"/>
        <v>13282.459124585002</v>
      </c>
      <c r="CM208" s="324">
        <f t="shared" ref="CM208:CN208" si="217">+CM210+CM212</f>
        <v>17535.248897725</v>
      </c>
      <c r="CN208" s="324">
        <f t="shared" si="217"/>
        <v>12490.969616561599</v>
      </c>
      <c r="CO208" s="322">
        <f>SUM($BO208:$BO208)</f>
        <v>9494.6403903310002</v>
      </c>
      <c r="CP208" s="323">
        <f>SUM($CB208:$CB208)</f>
        <v>11170.279958187999</v>
      </c>
      <c r="CQ208" s="324">
        <f>SUM($CN208:$CN208)</f>
        <v>12490.969616561599</v>
      </c>
      <c r="CR208" s="549">
        <f t="shared" ref="CR208:CR210" si="218">((CQ208/CP208)-1)*100</f>
        <v>11.823245821207129</v>
      </c>
      <c r="CS208" s="233"/>
      <c r="CT208" s="236"/>
      <c r="CU208" s="270"/>
      <c r="CV208" s="235"/>
      <c r="CW208" s="235"/>
      <c r="CX208" s="210"/>
      <c r="CY208" s="220"/>
      <c r="CZ208" s="220"/>
      <c r="DA208" s="210"/>
      <c r="DB208" s="210"/>
      <c r="DC208" s="210"/>
      <c r="DD208" s="210"/>
      <c r="DE208" s="210"/>
      <c r="DF208" s="210"/>
      <c r="DG208" s="210"/>
      <c r="DH208" s="210"/>
      <c r="DI208" s="210"/>
      <c r="DJ208" s="210"/>
      <c r="DK208" s="210"/>
      <c r="DL208" s="210"/>
      <c r="DM208" s="210"/>
      <c r="DN208" s="210"/>
      <c r="DO208" s="210"/>
    </row>
    <row r="209" spans="1:119" s="18" customFormat="1" ht="20.100000000000001" customHeight="1" x14ac:dyDescent="0.25">
      <c r="A209" s="542"/>
      <c r="B209" s="48" t="s">
        <v>58</v>
      </c>
      <c r="C209" s="414"/>
      <c r="D209" s="71"/>
      <c r="E209" s="72"/>
      <c r="F209" s="72"/>
      <c r="G209" s="73"/>
      <c r="H209" s="73"/>
      <c r="I209" s="73"/>
      <c r="J209" s="73"/>
      <c r="K209" s="73"/>
      <c r="L209" s="73"/>
      <c r="M209" s="73"/>
      <c r="N209" s="73"/>
      <c r="O209" s="319"/>
      <c r="P209" s="73"/>
      <c r="Q209" s="140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319"/>
      <c r="AC209" s="73"/>
      <c r="AD209" s="140"/>
      <c r="AE209" s="73"/>
      <c r="AF209" s="73"/>
      <c r="AG209" s="73"/>
      <c r="AH209" s="73"/>
      <c r="AI209" s="73"/>
      <c r="AJ209" s="73"/>
      <c r="AK209" s="73"/>
      <c r="AL209" s="73"/>
      <c r="AM209" s="73"/>
      <c r="AN209" s="73"/>
      <c r="AO209" s="319"/>
      <c r="AP209" s="73"/>
      <c r="AQ209" s="73"/>
      <c r="AR209" s="73"/>
      <c r="AS209" s="73"/>
      <c r="AT209" s="73"/>
      <c r="AU209" s="73"/>
      <c r="AV209" s="73"/>
      <c r="AW209" s="73"/>
      <c r="AX209" s="73"/>
      <c r="AY209" s="73"/>
      <c r="AZ209" s="73"/>
      <c r="BA209" s="73"/>
      <c r="BB209" s="140"/>
      <c r="BC209" s="73"/>
      <c r="BD209" s="73"/>
      <c r="BE209" s="73"/>
      <c r="BF209" s="73"/>
      <c r="BG209" s="73"/>
      <c r="BH209" s="73"/>
      <c r="BI209" s="73"/>
      <c r="BJ209" s="73"/>
      <c r="BK209" s="73"/>
      <c r="BL209" s="73"/>
      <c r="BM209" s="73"/>
      <c r="BN209" s="74"/>
      <c r="BO209" s="73"/>
      <c r="BP209" s="73"/>
      <c r="BQ209" s="73"/>
      <c r="BR209" s="73"/>
      <c r="BS209" s="73"/>
      <c r="BT209" s="73"/>
      <c r="BU209" s="73"/>
      <c r="BV209" s="73"/>
      <c r="BW209" s="73"/>
      <c r="BX209" s="73"/>
      <c r="BY209" s="73"/>
      <c r="BZ209" s="73"/>
      <c r="CA209" s="74"/>
      <c r="CB209" s="140"/>
      <c r="CC209" s="73"/>
      <c r="CD209" s="73"/>
      <c r="CE209" s="73"/>
      <c r="CF209" s="104"/>
      <c r="CG209" s="73"/>
      <c r="CH209" s="73"/>
      <c r="CI209" s="73"/>
      <c r="CJ209" s="73"/>
      <c r="CK209" s="104"/>
      <c r="CL209" s="73"/>
      <c r="CM209" s="319"/>
      <c r="CN209" s="73"/>
      <c r="CO209" s="140"/>
      <c r="CP209" s="73"/>
      <c r="CQ209" s="319"/>
      <c r="CR209" s="74"/>
      <c r="CS209" s="269"/>
      <c r="CT209" s="268"/>
      <c r="CU209" s="270"/>
      <c r="CV209" s="235"/>
      <c r="CW209" s="235"/>
      <c r="CX209" s="210"/>
      <c r="CY209" s="220"/>
      <c r="CZ209" s="220"/>
      <c r="DA209" s="210"/>
      <c r="DB209" s="210"/>
      <c r="DC209" s="210"/>
      <c r="DD209" s="210"/>
      <c r="DE209" s="210"/>
      <c r="DF209" s="210"/>
      <c r="DG209" s="210"/>
      <c r="DH209" s="210"/>
      <c r="DI209" s="210"/>
      <c r="DJ209" s="210"/>
      <c r="DK209" s="210"/>
      <c r="DL209" s="210"/>
      <c r="DM209" s="210"/>
      <c r="DN209" s="210"/>
      <c r="DO209" s="210"/>
    </row>
    <row r="210" spans="1:119" s="38" customFormat="1" ht="20.100000000000001" customHeight="1" thickBot="1" x14ac:dyDescent="0.3">
      <c r="A210" s="542"/>
      <c r="B210" s="592" t="s">
        <v>49</v>
      </c>
      <c r="C210" s="595"/>
      <c r="D210" s="52">
        <v>818.39923996000005</v>
      </c>
      <c r="E210" s="26">
        <v>779.01158310000005</v>
      </c>
      <c r="F210" s="26">
        <v>898.54334613000003</v>
      </c>
      <c r="G210" s="26">
        <v>1199.4822054400001</v>
      </c>
      <c r="H210" s="26">
        <v>1006.3237718900001</v>
      </c>
      <c r="I210" s="26">
        <v>1001.9448884400001</v>
      </c>
      <c r="J210" s="26">
        <v>1277.2966601500002</v>
      </c>
      <c r="K210" s="26">
        <v>1093.7016309000001</v>
      </c>
      <c r="L210" s="26">
        <v>1502.0288812900001</v>
      </c>
      <c r="M210" s="26">
        <v>1469.35745782</v>
      </c>
      <c r="N210" s="26">
        <v>1355.1551292899999</v>
      </c>
      <c r="O210" s="76">
        <v>1876.4265719700002</v>
      </c>
      <c r="P210" s="80">
        <v>14277.671366380002</v>
      </c>
      <c r="Q210" s="46">
        <v>1254.25055621</v>
      </c>
      <c r="R210" s="32">
        <v>1294.4937248800002</v>
      </c>
      <c r="S210" s="32">
        <v>1516.1419785399999</v>
      </c>
      <c r="T210" s="32">
        <v>1581.6129229299997</v>
      </c>
      <c r="U210" s="32">
        <v>1506.5524490400001</v>
      </c>
      <c r="V210" s="32">
        <v>1647.1739813299998</v>
      </c>
      <c r="W210" s="32">
        <v>2323.6459987599997</v>
      </c>
      <c r="X210" s="32">
        <v>2206.2336913499998</v>
      </c>
      <c r="Y210" s="32">
        <v>1920.1192336300001</v>
      </c>
      <c r="Z210" s="75">
        <v>2514.53911436</v>
      </c>
      <c r="AA210" s="75">
        <v>2181.0007877100002</v>
      </c>
      <c r="AB210" s="422">
        <v>2676.4104654400003</v>
      </c>
      <c r="AC210" s="80">
        <v>22622.174904179999</v>
      </c>
      <c r="AD210" s="142">
        <v>2255.7766975300001</v>
      </c>
      <c r="AE210" s="141">
        <v>2027.8911969400001</v>
      </c>
      <c r="AF210" s="141">
        <v>2287.6141270799999</v>
      </c>
      <c r="AG210" s="141">
        <v>2836.3517890399999</v>
      </c>
      <c r="AH210" s="141">
        <v>2776.4833014400001</v>
      </c>
      <c r="AI210" s="141">
        <v>2581.9836005100001</v>
      </c>
      <c r="AJ210" s="141">
        <v>3477.1060745500004</v>
      </c>
      <c r="AK210" s="141">
        <v>3445.5637708000004</v>
      </c>
      <c r="AL210" s="141">
        <v>3878.0236310699997</v>
      </c>
      <c r="AM210" s="141">
        <v>3607.0551967500001</v>
      </c>
      <c r="AN210" s="141">
        <v>4082.8942403299998</v>
      </c>
      <c r="AO210" s="143">
        <v>4446.7060003199995</v>
      </c>
      <c r="AP210" s="32">
        <v>3797.5529644099997</v>
      </c>
      <c r="AQ210" s="32">
        <v>3596.4868420100001</v>
      </c>
      <c r="AR210" s="32">
        <v>4526.7083998199996</v>
      </c>
      <c r="AS210" s="32">
        <v>4507.00833091</v>
      </c>
      <c r="AT210" s="32">
        <v>5423.2859259899997</v>
      </c>
      <c r="AU210" s="32">
        <v>4903.1830711499997</v>
      </c>
      <c r="AV210" s="32">
        <v>5799.5616870399999</v>
      </c>
      <c r="AW210" s="32">
        <v>5202.5975218800004</v>
      </c>
      <c r="AX210" s="32">
        <v>5101.50025018</v>
      </c>
      <c r="AY210" s="32">
        <v>6753.9500758499998</v>
      </c>
      <c r="AZ210" s="32">
        <v>5810.4135583000016</v>
      </c>
      <c r="BA210" s="32">
        <v>6547.2016350599997</v>
      </c>
      <c r="BB210" s="46">
        <v>6117.8396760900005</v>
      </c>
      <c r="BC210" s="32">
        <v>5400.3664530699998</v>
      </c>
      <c r="BD210" s="32">
        <v>6298.5226292799998</v>
      </c>
      <c r="BE210" s="32">
        <v>7376.0376740699994</v>
      </c>
      <c r="BF210" s="32">
        <v>6619.4079974800006</v>
      </c>
      <c r="BG210" s="32">
        <v>6578.709778970001</v>
      </c>
      <c r="BH210" s="32">
        <v>7713.04140895</v>
      </c>
      <c r="BI210" s="32">
        <v>6733.2823820000003</v>
      </c>
      <c r="BJ210" s="32">
        <v>6526.9503842999993</v>
      </c>
      <c r="BK210" s="32">
        <v>7440.8836137899989</v>
      </c>
      <c r="BL210" s="32">
        <v>7264.4445155000003</v>
      </c>
      <c r="BM210" s="32">
        <v>8603.2205570499991</v>
      </c>
      <c r="BN210" s="443">
        <f>SUM(BB210:BM210)</f>
        <v>82672.707070549979</v>
      </c>
      <c r="BO210" s="32">
        <v>8027.0276458800008</v>
      </c>
      <c r="BP210" s="32">
        <v>6866.8796536700002</v>
      </c>
      <c r="BQ210" s="32">
        <v>6794.5974695200002</v>
      </c>
      <c r="BR210" s="32">
        <v>8205.2407132099997</v>
      </c>
      <c r="BS210" s="32">
        <v>8250.9854765199998</v>
      </c>
      <c r="BT210" s="32">
        <v>7706.2756798600003</v>
      </c>
      <c r="BU210" s="32">
        <v>9506.5634645900009</v>
      </c>
      <c r="BV210" s="32">
        <v>7973.1634086100003</v>
      </c>
      <c r="BW210" s="246">
        <v>9790.75991092</v>
      </c>
      <c r="BX210" s="246">
        <v>10060.724428040001</v>
      </c>
      <c r="BY210" s="246">
        <v>9088.2199435999992</v>
      </c>
      <c r="BZ210" s="246">
        <v>12925.777945780001</v>
      </c>
      <c r="CA210" s="403">
        <f>SUM(BO210:BZ210)</f>
        <v>105196.2157402</v>
      </c>
      <c r="CB210" s="245">
        <v>9676.1721070499989</v>
      </c>
      <c r="CC210" s="246">
        <v>8825.0421714500008</v>
      </c>
      <c r="CD210" s="246">
        <v>9804.1320560599997</v>
      </c>
      <c r="CE210" s="246">
        <v>9654.2468529199996</v>
      </c>
      <c r="CF210" s="246">
        <v>9725.3174534000009</v>
      </c>
      <c r="CG210" s="246">
        <v>11018.002514310001</v>
      </c>
      <c r="CH210" s="246">
        <v>11605.665878579999</v>
      </c>
      <c r="CI210" s="246">
        <v>9964.4861006400006</v>
      </c>
      <c r="CJ210" s="246">
        <v>11701.639800520001</v>
      </c>
      <c r="CK210" s="246">
        <v>12741.28293297</v>
      </c>
      <c r="CL210" s="246">
        <v>11804.746632630002</v>
      </c>
      <c r="CM210" s="247">
        <v>14514.53998465</v>
      </c>
      <c r="CN210" s="246">
        <v>10942.671450889999</v>
      </c>
      <c r="CO210" s="584">
        <f>SUM($BO210:$BO210)</f>
        <v>8027.0276458800008</v>
      </c>
      <c r="CP210" s="374">
        <f>SUM($CB210:$CB210)</f>
        <v>9676.1721070499989</v>
      </c>
      <c r="CQ210" s="399">
        <f>SUM($CN210:$CN210)</f>
        <v>10942.671450889999</v>
      </c>
      <c r="CR210" s="361">
        <f t="shared" si="218"/>
        <v>13.088846806654431</v>
      </c>
      <c r="CS210" s="233"/>
      <c r="CT210" s="268"/>
      <c r="CU210" s="270"/>
      <c r="CV210" s="236"/>
      <c r="CW210" s="236"/>
      <c r="CX210" s="211"/>
      <c r="CY210" s="221"/>
      <c r="CZ210" s="221"/>
      <c r="DA210" s="211"/>
      <c r="DB210" s="211"/>
      <c r="DC210" s="211"/>
      <c r="DD210" s="211"/>
      <c r="DE210" s="211"/>
      <c r="DF210" s="211"/>
      <c r="DG210" s="211"/>
      <c r="DH210" s="211"/>
      <c r="DI210" s="211"/>
      <c r="DJ210" s="211"/>
      <c r="DK210" s="211"/>
      <c r="DL210" s="211"/>
      <c r="DM210" s="211"/>
      <c r="DN210" s="211"/>
      <c r="DO210" s="211"/>
    </row>
    <row r="211" spans="1:119" s="38" customFormat="1" ht="20.100000000000001" customHeight="1" x14ac:dyDescent="0.25">
      <c r="A211" s="542"/>
      <c r="B211" s="28" t="s">
        <v>59</v>
      </c>
      <c r="C211" s="19"/>
      <c r="D211" s="85">
        <v>47.424606480000001</v>
      </c>
      <c r="E211" s="86">
        <v>47.522505090000003</v>
      </c>
      <c r="F211" s="86">
        <v>65.854236489999991</v>
      </c>
      <c r="G211" s="86">
        <v>59.371934659999994</v>
      </c>
      <c r="H211" s="86">
        <v>58.742114030000003</v>
      </c>
      <c r="I211" s="86">
        <v>78.538928889999994</v>
      </c>
      <c r="J211" s="86">
        <v>66.337000950000004</v>
      </c>
      <c r="K211" s="86">
        <v>116.73622684999999</v>
      </c>
      <c r="L211" s="86">
        <v>72.887784569999994</v>
      </c>
      <c r="M211" s="86">
        <v>90.67051226000001</v>
      </c>
      <c r="N211" s="86">
        <v>81.355743610000005</v>
      </c>
      <c r="O211" s="97">
        <v>83.346009229999993</v>
      </c>
      <c r="P211" s="375"/>
      <c r="Q211" s="85">
        <v>66.541136899999998</v>
      </c>
      <c r="R211" s="86">
        <v>60.213981830000002</v>
      </c>
      <c r="S211" s="86">
        <v>85.594865909999996</v>
      </c>
      <c r="T211" s="86">
        <v>84.35018805</v>
      </c>
      <c r="U211" s="86">
        <v>78.228134499999996</v>
      </c>
      <c r="V211" s="86">
        <v>75.613508060000001</v>
      </c>
      <c r="W211" s="86">
        <v>82.472507159999992</v>
      </c>
      <c r="X211" s="86">
        <v>86.49302333</v>
      </c>
      <c r="Y211" s="86">
        <v>76.749330999999998</v>
      </c>
      <c r="Z211" s="86">
        <v>99.612224279999992</v>
      </c>
      <c r="AA211" s="86">
        <v>104.66818046</v>
      </c>
      <c r="AB211" s="103">
        <v>138.37908009</v>
      </c>
      <c r="AC211" s="375"/>
      <c r="AD211" s="85"/>
      <c r="AE211" s="86"/>
      <c r="AF211" s="86"/>
      <c r="AG211" s="86"/>
      <c r="AH211" s="86"/>
      <c r="AI211" s="86"/>
      <c r="AJ211" s="86"/>
      <c r="AK211" s="86">
        <v>157.37250310000002</v>
      </c>
      <c r="AL211" s="86">
        <v>171.53772631000001</v>
      </c>
      <c r="AM211" s="86">
        <v>153.78296491</v>
      </c>
      <c r="AN211" s="86">
        <v>147.48761453</v>
      </c>
      <c r="AO211" s="103">
        <v>196.47726982</v>
      </c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5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446"/>
      <c r="BO211" s="86"/>
      <c r="BP211" s="86"/>
      <c r="BQ211" s="86"/>
      <c r="BR211" s="86"/>
      <c r="BS211" s="86"/>
      <c r="BT211" s="86"/>
      <c r="BU211" s="86"/>
      <c r="BV211" s="86"/>
      <c r="BW211" s="383"/>
      <c r="BX211" s="383"/>
      <c r="BY211" s="383"/>
      <c r="BZ211" s="383"/>
      <c r="CA211" s="568"/>
      <c r="CB211" s="431"/>
      <c r="CC211" s="383"/>
      <c r="CD211" s="383"/>
      <c r="CE211" s="383"/>
      <c r="CF211" s="383"/>
      <c r="CG211" s="383"/>
      <c r="CH211" s="383"/>
      <c r="CI211" s="383"/>
      <c r="CJ211" s="383"/>
      <c r="CK211" s="462"/>
      <c r="CL211" s="462"/>
      <c r="CM211" s="458"/>
      <c r="CN211" s="462"/>
      <c r="CO211" s="585"/>
      <c r="CP211" s="375"/>
      <c r="CQ211" s="119"/>
      <c r="CR211" s="350"/>
      <c r="CS211" s="233"/>
      <c r="CT211" s="270"/>
      <c r="CU211" s="270"/>
      <c r="CV211" s="236"/>
      <c r="CW211" s="236"/>
      <c r="CX211" s="211"/>
      <c r="CY211" s="221"/>
      <c r="CZ211" s="221"/>
      <c r="DA211" s="211"/>
      <c r="DB211" s="211"/>
      <c r="DC211" s="211"/>
      <c r="DD211" s="211"/>
      <c r="DE211" s="211"/>
      <c r="DF211" s="211"/>
      <c r="DG211" s="211"/>
      <c r="DH211" s="211"/>
      <c r="DI211" s="211"/>
      <c r="DJ211" s="211"/>
      <c r="DK211" s="211"/>
      <c r="DL211" s="211"/>
      <c r="DM211" s="211"/>
      <c r="DN211" s="211"/>
      <c r="DO211" s="211"/>
    </row>
    <row r="212" spans="1:119" ht="20.100000000000001" customHeight="1" thickBot="1" x14ac:dyDescent="0.3">
      <c r="A212" s="542"/>
      <c r="B212" s="592" t="s">
        <v>49</v>
      </c>
      <c r="C212" s="594"/>
      <c r="D212" s="52">
        <v>330.54950716560001</v>
      </c>
      <c r="E212" s="26">
        <v>331.23186047730002</v>
      </c>
      <c r="F212" s="26">
        <v>459.00402833529989</v>
      </c>
      <c r="G212" s="26">
        <v>413.82238458019992</v>
      </c>
      <c r="H212" s="26">
        <v>409.43253478910003</v>
      </c>
      <c r="I212" s="26">
        <v>547.41633436329994</v>
      </c>
      <c r="J212" s="26">
        <v>462.36889662150003</v>
      </c>
      <c r="K212" s="26">
        <v>813.65150114449989</v>
      </c>
      <c r="L212" s="26">
        <v>508.02785845289992</v>
      </c>
      <c r="M212" s="26">
        <v>631.97347045219999</v>
      </c>
      <c r="N212" s="26">
        <v>567.04953296170004</v>
      </c>
      <c r="O212" s="76">
        <v>580.92168433309996</v>
      </c>
      <c r="P212" s="80">
        <v>6055.4495936766989</v>
      </c>
      <c r="Q212" s="52">
        <v>463.79172419299999</v>
      </c>
      <c r="R212" s="26">
        <v>419.69145335510001</v>
      </c>
      <c r="S212" s="26">
        <v>596.59621539269995</v>
      </c>
      <c r="T212" s="26">
        <v>587.92081070849997</v>
      </c>
      <c r="U212" s="26">
        <v>545.25009746499995</v>
      </c>
      <c r="V212" s="26">
        <v>527.02615117819994</v>
      </c>
      <c r="W212" s="26">
        <v>574.83337490519989</v>
      </c>
      <c r="X212" s="26">
        <v>602.85637261009992</v>
      </c>
      <c r="Y212" s="26">
        <v>534.94283707</v>
      </c>
      <c r="Z212" s="77">
        <v>694.29720323159995</v>
      </c>
      <c r="AA212" s="77">
        <v>729.53721780620003</v>
      </c>
      <c r="AB212" s="423">
        <v>960.35081582460009</v>
      </c>
      <c r="AC212" s="80">
        <v>7237.0942737402002</v>
      </c>
      <c r="AD212" s="105">
        <v>702.14652024920008</v>
      </c>
      <c r="AE212" s="137">
        <v>652.17297520396903</v>
      </c>
      <c r="AF212" s="137">
        <v>777.78259242740683</v>
      </c>
      <c r="AG212" s="137">
        <v>709.2149678709327</v>
      </c>
      <c r="AH212" s="137">
        <v>817.62681122979996</v>
      </c>
      <c r="AI212" s="137">
        <v>894.22366011984968</v>
      </c>
      <c r="AJ212" s="137">
        <v>1036.1994127609164</v>
      </c>
      <c r="AK212" s="137">
        <v>1081.1490962970006</v>
      </c>
      <c r="AL212" s="137">
        <v>1178.4641797497006</v>
      </c>
      <c r="AM212" s="137">
        <v>1056.4889689317004</v>
      </c>
      <c r="AN212" s="137">
        <v>1011.8633607521542</v>
      </c>
      <c r="AO212" s="106">
        <v>1347.8340709652</v>
      </c>
      <c r="AP212" s="32">
        <v>976.60783195919998</v>
      </c>
      <c r="AQ212" s="32">
        <v>902.92976930099996</v>
      </c>
      <c r="AR212" s="32">
        <v>1102.1842881588</v>
      </c>
      <c r="AS212" s="32">
        <v>1102.9992195950001</v>
      </c>
      <c r="AT212" s="32">
        <v>1400.5959931432001</v>
      </c>
      <c r="AU212" s="32">
        <v>1128.8366683034001</v>
      </c>
      <c r="AV212" s="32">
        <v>1245.7295663750001</v>
      </c>
      <c r="AW212" s="32">
        <v>1261.3927759369999</v>
      </c>
      <c r="AX212" s="32">
        <v>1191.2533004246002</v>
      </c>
      <c r="AY212" s="32">
        <v>1339.1427047852001</v>
      </c>
      <c r="AZ212" s="32">
        <v>1246.4725450548001</v>
      </c>
      <c r="BA212" s="32">
        <v>1411.0023178202</v>
      </c>
      <c r="BB212" s="46">
        <v>1227.8044321312002</v>
      </c>
      <c r="BC212" s="32">
        <v>1220.3827572832001</v>
      </c>
      <c r="BD212" s="32">
        <v>1506.9764612714</v>
      </c>
      <c r="BE212" s="32">
        <v>1500.8113193836</v>
      </c>
      <c r="BF212" s="32">
        <v>1605.7638060016</v>
      </c>
      <c r="BG212" s="32">
        <v>1765.9622268343999</v>
      </c>
      <c r="BH212" s="32">
        <v>1683.6064528948002</v>
      </c>
      <c r="BI212" s="32">
        <v>1687.2271543777999</v>
      </c>
      <c r="BJ212" s="32">
        <v>1809.0511946934002</v>
      </c>
      <c r="BK212" s="32">
        <v>1477.2932197309999</v>
      </c>
      <c r="BL212" s="32">
        <v>1507.9543403456</v>
      </c>
      <c r="BM212" s="32">
        <v>1607.1140919064003</v>
      </c>
      <c r="BN212" s="443">
        <f>SUM(BB212:BM212)</f>
        <v>18599.947456854403</v>
      </c>
      <c r="BO212" s="26">
        <v>1467.612744451</v>
      </c>
      <c r="BP212" s="26">
        <v>1513.2451747532002</v>
      </c>
      <c r="BQ212" s="26">
        <v>1480.5596479702001</v>
      </c>
      <c r="BR212" s="26">
        <v>1594.8082975075999</v>
      </c>
      <c r="BS212" s="26">
        <v>1954.7315454898001</v>
      </c>
      <c r="BT212" s="26">
        <v>1532.968804801</v>
      </c>
      <c r="BU212" s="26">
        <v>1615.8503202912002</v>
      </c>
      <c r="BV212" s="26">
        <v>1572.580512748</v>
      </c>
      <c r="BW212" s="98">
        <v>1594.8412949308001</v>
      </c>
      <c r="BX212" s="98">
        <v>1754.7612285069999</v>
      </c>
      <c r="BY212" s="98">
        <v>1638.6739319285998</v>
      </c>
      <c r="BZ212" s="98">
        <v>2031.5517353824002</v>
      </c>
      <c r="CA212" s="403">
        <f>SUM(BO212:BZ212)</f>
        <v>19752.185238760798</v>
      </c>
      <c r="CB212" s="138">
        <v>1494.1078511380001</v>
      </c>
      <c r="CC212" s="98">
        <v>1396.0181552366</v>
      </c>
      <c r="CD212" s="98">
        <v>1570.6370037470001</v>
      </c>
      <c r="CE212" s="98">
        <v>1962.7972029064001</v>
      </c>
      <c r="CF212" s="246">
        <v>1673.3790141740001</v>
      </c>
      <c r="CG212" s="246">
        <v>1646.328137727</v>
      </c>
      <c r="CH212" s="246">
        <v>1379.7125766466002</v>
      </c>
      <c r="CI212" s="246">
        <v>1370.9492461853999</v>
      </c>
      <c r="CJ212" s="246">
        <v>1199.7105355592</v>
      </c>
      <c r="CK212" s="98">
        <v>1904.1026287682002</v>
      </c>
      <c r="CL212" s="98">
        <v>1477.7124919550001</v>
      </c>
      <c r="CM212" s="243">
        <v>3020.7089130750001</v>
      </c>
      <c r="CN212" s="98">
        <v>1548.2981656716001</v>
      </c>
      <c r="CO212" s="584">
        <f>SUM($BO212:$BO212)</f>
        <v>1467.612744451</v>
      </c>
      <c r="CP212" s="374">
        <f>SUM($CB212:$CB212)</f>
        <v>1494.1078511380001</v>
      </c>
      <c r="CQ212" s="399">
        <f>SUM($CN212:$CN212)</f>
        <v>1548.2981656716001</v>
      </c>
      <c r="CR212" s="361">
        <f t="shared" ref="CR212:CR215" si="219">((CQ212/CP212)-1)*100</f>
        <v>3.6269345946027709</v>
      </c>
      <c r="CU212" s="270"/>
    </row>
    <row r="213" spans="1:119" ht="20.100000000000001" customHeight="1" thickBot="1" x14ac:dyDescent="0.3">
      <c r="A213" s="542"/>
      <c r="B213" s="328"/>
      <c r="C213" s="321" t="s">
        <v>115</v>
      </c>
      <c r="D213" s="322">
        <f t="shared" ref="D213:BP213" si="220">+D214+D215</f>
        <v>5427</v>
      </c>
      <c r="E213" s="323">
        <f t="shared" si="220"/>
        <v>5176</v>
      </c>
      <c r="F213" s="323">
        <f t="shared" si="220"/>
        <v>6628</v>
      </c>
      <c r="G213" s="323">
        <f t="shared" si="220"/>
        <v>6979</v>
      </c>
      <c r="H213" s="323">
        <f t="shared" si="220"/>
        <v>6450</v>
      </c>
      <c r="I213" s="323">
        <f t="shared" si="220"/>
        <v>9525</v>
      </c>
      <c r="J213" s="323">
        <f t="shared" si="220"/>
        <v>8971</v>
      </c>
      <c r="K213" s="323">
        <f t="shared" si="220"/>
        <v>9588</v>
      </c>
      <c r="L213" s="323">
        <f t="shared" si="220"/>
        <v>10775</v>
      </c>
      <c r="M213" s="323">
        <f t="shared" si="220"/>
        <v>11377</v>
      </c>
      <c r="N213" s="323">
        <f t="shared" si="220"/>
        <v>11288</v>
      </c>
      <c r="O213" s="324">
        <f t="shared" si="220"/>
        <v>13349</v>
      </c>
      <c r="P213" s="323">
        <f t="shared" si="220"/>
        <v>105533</v>
      </c>
      <c r="Q213" s="322">
        <f t="shared" si="220"/>
        <v>10998</v>
      </c>
      <c r="R213" s="323">
        <f t="shared" si="220"/>
        <v>10975</v>
      </c>
      <c r="S213" s="323">
        <f t="shared" si="220"/>
        <v>14718</v>
      </c>
      <c r="T213" s="323">
        <f t="shared" si="220"/>
        <v>13435</v>
      </c>
      <c r="U213" s="323">
        <f t="shared" si="220"/>
        <v>14383</v>
      </c>
      <c r="V213" s="323">
        <f t="shared" si="220"/>
        <v>15710</v>
      </c>
      <c r="W213" s="323">
        <f t="shared" si="220"/>
        <v>17549</v>
      </c>
      <c r="X213" s="323">
        <f t="shared" si="220"/>
        <v>17871</v>
      </c>
      <c r="Y213" s="323">
        <f t="shared" si="220"/>
        <v>18986</v>
      </c>
      <c r="Z213" s="323">
        <f t="shared" si="220"/>
        <v>19963</v>
      </c>
      <c r="AA213" s="323">
        <f t="shared" si="220"/>
        <v>20760</v>
      </c>
      <c r="AB213" s="324">
        <f t="shared" si="220"/>
        <v>25468</v>
      </c>
      <c r="AC213" s="323">
        <f t="shared" si="220"/>
        <v>200816</v>
      </c>
      <c r="AD213" s="322">
        <f t="shared" si="220"/>
        <v>19585</v>
      </c>
      <c r="AE213" s="323">
        <f t="shared" si="220"/>
        <v>20670</v>
      </c>
      <c r="AF213" s="323">
        <f t="shared" si="220"/>
        <v>23260</v>
      </c>
      <c r="AG213" s="323">
        <f t="shared" si="220"/>
        <v>23338</v>
      </c>
      <c r="AH213" s="323">
        <f t="shared" si="220"/>
        <v>25881</v>
      </c>
      <c r="AI213" s="323">
        <f t="shared" si="220"/>
        <v>26475</v>
      </c>
      <c r="AJ213" s="323">
        <f t="shared" si="220"/>
        <v>27761</v>
      </c>
      <c r="AK213" s="323">
        <f t="shared" si="220"/>
        <v>33350</v>
      </c>
      <c r="AL213" s="323">
        <f t="shared" si="220"/>
        <v>34229</v>
      </c>
      <c r="AM213" s="323">
        <f t="shared" si="220"/>
        <v>36168</v>
      </c>
      <c r="AN213" s="323">
        <f t="shared" si="220"/>
        <v>37826</v>
      </c>
      <c r="AO213" s="324">
        <f t="shared" si="220"/>
        <v>44519</v>
      </c>
      <c r="AP213" s="323">
        <f t="shared" si="220"/>
        <v>36082</v>
      </c>
      <c r="AQ213" s="323">
        <f t="shared" si="220"/>
        <v>37106</v>
      </c>
      <c r="AR213" s="323">
        <f t="shared" si="220"/>
        <v>42780</v>
      </c>
      <c r="AS213" s="323">
        <f t="shared" si="220"/>
        <v>38964</v>
      </c>
      <c r="AT213" s="323">
        <f t="shared" si="220"/>
        <v>48205</v>
      </c>
      <c r="AU213" s="323">
        <f t="shared" si="220"/>
        <v>46107</v>
      </c>
      <c r="AV213" s="323">
        <f t="shared" si="220"/>
        <v>52047</v>
      </c>
      <c r="AW213" s="323">
        <f t="shared" si="220"/>
        <v>56265</v>
      </c>
      <c r="AX213" s="323">
        <f t="shared" si="220"/>
        <v>51346</v>
      </c>
      <c r="AY213" s="323">
        <f t="shared" si="220"/>
        <v>60828</v>
      </c>
      <c r="AZ213" s="323">
        <f t="shared" si="220"/>
        <v>64678</v>
      </c>
      <c r="BA213" s="323">
        <f t="shared" si="220"/>
        <v>82308</v>
      </c>
      <c r="BB213" s="322">
        <f t="shared" si="220"/>
        <v>70681</v>
      </c>
      <c r="BC213" s="323">
        <f t="shared" si="220"/>
        <v>59530</v>
      </c>
      <c r="BD213" s="323">
        <f t="shared" si="220"/>
        <v>67595</v>
      </c>
      <c r="BE213" s="323">
        <f t="shared" si="220"/>
        <v>74162</v>
      </c>
      <c r="BF213" s="323">
        <f t="shared" si="220"/>
        <v>73027</v>
      </c>
      <c r="BG213" s="323">
        <f t="shared" si="220"/>
        <v>74349</v>
      </c>
      <c r="BH213" s="323">
        <f t="shared" si="220"/>
        <v>81448</v>
      </c>
      <c r="BI213" s="323">
        <f t="shared" si="220"/>
        <v>80285</v>
      </c>
      <c r="BJ213" s="323">
        <f t="shared" si="220"/>
        <v>80867</v>
      </c>
      <c r="BK213" s="323">
        <f t="shared" si="220"/>
        <v>88704</v>
      </c>
      <c r="BL213" s="323">
        <f t="shared" si="220"/>
        <v>86640</v>
      </c>
      <c r="BM213" s="323">
        <f t="shared" si="220"/>
        <v>106995</v>
      </c>
      <c r="BN213" s="438">
        <f>SUM(BB213:BM213)</f>
        <v>944283</v>
      </c>
      <c r="BO213" s="323">
        <f t="shared" si="220"/>
        <v>87229</v>
      </c>
      <c r="BP213" s="323">
        <f t="shared" si="220"/>
        <v>92303</v>
      </c>
      <c r="BQ213" s="323">
        <f t="shared" ref="BQ213:BY213" si="221">+BQ214+BQ215</f>
        <v>89858</v>
      </c>
      <c r="BR213" s="323">
        <f t="shared" si="221"/>
        <v>97830</v>
      </c>
      <c r="BS213" s="323">
        <f t="shared" si="221"/>
        <v>102942</v>
      </c>
      <c r="BT213" s="323">
        <f t="shared" si="221"/>
        <v>102857</v>
      </c>
      <c r="BU213" s="323">
        <f t="shared" si="221"/>
        <v>112863</v>
      </c>
      <c r="BV213" s="323">
        <f t="shared" si="221"/>
        <v>107750</v>
      </c>
      <c r="BW213" s="323">
        <f t="shared" si="221"/>
        <v>115501</v>
      </c>
      <c r="BX213" s="323">
        <f t="shared" si="221"/>
        <v>124322</v>
      </c>
      <c r="BY213" s="323">
        <f t="shared" si="221"/>
        <v>113891</v>
      </c>
      <c r="BZ213" s="323">
        <f t="shared" ref="BZ213:CL213" si="222">+BZ214+BZ215</f>
        <v>159115</v>
      </c>
      <c r="CA213" s="438">
        <f>SUM(BO213:BZ213)</f>
        <v>1306461</v>
      </c>
      <c r="CB213" s="322">
        <f t="shared" si="222"/>
        <v>120007</v>
      </c>
      <c r="CC213" s="323">
        <f t="shared" si="222"/>
        <v>115297</v>
      </c>
      <c r="CD213" s="323">
        <f t="shared" si="222"/>
        <v>138261</v>
      </c>
      <c r="CE213" s="323">
        <f t="shared" si="222"/>
        <v>138781</v>
      </c>
      <c r="CF213" s="323">
        <f t="shared" si="222"/>
        <v>144001</v>
      </c>
      <c r="CG213" s="323">
        <f t="shared" ref="CG213:CH213" si="223">+CG214+CG215</f>
        <v>156617</v>
      </c>
      <c r="CH213" s="323">
        <f t="shared" si="223"/>
        <v>159037</v>
      </c>
      <c r="CI213" s="323">
        <f t="shared" si="222"/>
        <v>164054</v>
      </c>
      <c r="CJ213" s="323">
        <f t="shared" si="222"/>
        <v>168527</v>
      </c>
      <c r="CK213" s="323">
        <f t="shared" si="222"/>
        <v>192918</v>
      </c>
      <c r="CL213" s="323">
        <f t="shared" si="222"/>
        <v>181618</v>
      </c>
      <c r="CM213" s="324">
        <f t="shared" ref="CM213:CN213" si="224">+CM214+CM215</f>
        <v>248434</v>
      </c>
      <c r="CN213" s="324">
        <f t="shared" si="224"/>
        <v>186147</v>
      </c>
      <c r="CO213" s="322">
        <f>SUM($BO213:$BO213)</f>
        <v>87229</v>
      </c>
      <c r="CP213" s="323">
        <f>SUM($CB213:$CB213)</f>
        <v>120007</v>
      </c>
      <c r="CQ213" s="324">
        <f>SUM($CN213:$CN213)</f>
        <v>186147</v>
      </c>
      <c r="CR213" s="549">
        <f t="shared" si="219"/>
        <v>55.113451715316607</v>
      </c>
      <c r="CT213" s="268"/>
      <c r="CU213" s="270"/>
    </row>
    <row r="214" spans="1:119" ht="20.100000000000001" customHeight="1" thickBot="1" x14ac:dyDescent="0.3">
      <c r="A214" s="542"/>
      <c r="B214" s="596" t="s">
        <v>41</v>
      </c>
      <c r="C214" s="597"/>
      <c r="D214" s="46">
        <v>3871</v>
      </c>
      <c r="E214" s="32">
        <v>3575</v>
      </c>
      <c r="F214" s="32">
        <v>4628</v>
      </c>
      <c r="G214" s="32">
        <v>5036</v>
      </c>
      <c r="H214" s="32">
        <v>4990</v>
      </c>
      <c r="I214" s="32">
        <v>7212</v>
      </c>
      <c r="J214" s="32">
        <v>6303</v>
      </c>
      <c r="K214" s="32">
        <v>6617</v>
      </c>
      <c r="L214" s="32">
        <v>7390</v>
      </c>
      <c r="M214" s="32">
        <v>7978</v>
      </c>
      <c r="N214" s="32">
        <v>7988</v>
      </c>
      <c r="O214" s="47">
        <v>9470</v>
      </c>
      <c r="P214" s="80">
        <v>75058</v>
      </c>
      <c r="Q214" s="46">
        <v>7742</v>
      </c>
      <c r="R214" s="32">
        <v>7844</v>
      </c>
      <c r="S214" s="32">
        <v>10564</v>
      </c>
      <c r="T214" s="32">
        <v>9647</v>
      </c>
      <c r="U214" s="32">
        <v>10508</v>
      </c>
      <c r="V214" s="32">
        <v>11439</v>
      </c>
      <c r="W214" s="32">
        <v>13000</v>
      </c>
      <c r="X214" s="32">
        <v>13180</v>
      </c>
      <c r="Y214" s="32">
        <v>14008</v>
      </c>
      <c r="Z214" s="32">
        <v>14951</v>
      </c>
      <c r="AA214" s="32">
        <v>15524</v>
      </c>
      <c r="AB214" s="47">
        <v>19253</v>
      </c>
      <c r="AC214" s="24">
        <v>147660</v>
      </c>
      <c r="AD214" s="45">
        <v>14784</v>
      </c>
      <c r="AE214" s="31">
        <v>15784</v>
      </c>
      <c r="AF214" s="31">
        <v>17705</v>
      </c>
      <c r="AG214" s="31">
        <v>18057</v>
      </c>
      <c r="AH214" s="31">
        <v>19964</v>
      </c>
      <c r="AI214" s="31">
        <v>20480</v>
      </c>
      <c r="AJ214" s="31">
        <v>21574</v>
      </c>
      <c r="AK214" s="31">
        <v>25457</v>
      </c>
      <c r="AL214" s="31">
        <v>26586</v>
      </c>
      <c r="AM214" s="31">
        <v>28192</v>
      </c>
      <c r="AN214" s="31">
        <v>29608</v>
      </c>
      <c r="AO214" s="134">
        <v>35582</v>
      </c>
      <c r="AP214" s="33">
        <v>28570</v>
      </c>
      <c r="AQ214" s="33">
        <v>29728</v>
      </c>
      <c r="AR214" s="33">
        <v>34245</v>
      </c>
      <c r="AS214" s="33">
        <v>31219</v>
      </c>
      <c r="AT214" s="33">
        <v>38938</v>
      </c>
      <c r="AU214" s="33">
        <v>37255</v>
      </c>
      <c r="AV214" s="33">
        <v>42184</v>
      </c>
      <c r="AW214" s="33">
        <v>45454</v>
      </c>
      <c r="AX214" s="33">
        <v>42132</v>
      </c>
      <c r="AY214" s="33">
        <v>49946</v>
      </c>
      <c r="AZ214" s="33">
        <v>54255</v>
      </c>
      <c r="BA214" s="33">
        <v>70686</v>
      </c>
      <c r="BB214" s="157">
        <v>59880</v>
      </c>
      <c r="BC214" s="33">
        <v>50056</v>
      </c>
      <c r="BD214" s="33">
        <v>57056</v>
      </c>
      <c r="BE214" s="33">
        <v>62643</v>
      </c>
      <c r="BF214" s="33">
        <v>61708</v>
      </c>
      <c r="BG214" s="33">
        <v>63267</v>
      </c>
      <c r="BH214" s="33">
        <v>69312</v>
      </c>
      <c r="BI214" s="33">
        <v>68222</v>
      </c>
      <c r="BJ214" s="33">
        <v>69235</v>
      </c>
      <c r="BK214" s="33">
        <v>75553</v>
      </c>
      <c r="BL214" s="33">
        <v>74489</v>
      </c>
      <c r="BM214" s="33">
        <v>93487</v>
      </c>
      <c r="BN214" s="453">
        <f>SUM(BB214:BM214)</f>
        <v>804908</v>
      </c>
      <c r="BO214" s="33">
        <v>75201</v>
      </c>
      <c r="BP214" s="33">
        <v>79921</v>
      </c>
      <c r="BQ214" s="33">
        <v>77445</v>
      </c>
      <c r="BR214" s="33">
        <v>83957</v>
      </c>
      <c r="BS214" s="33">
        <v>88549</v>
      </c>
      <c r="BT214" s="33">
        <v>89379</v>
      </c>
      <c r="BU214" s="33">
        <v>97805</v>
      </c>
      <c r="BV214" s="33">
        <v>93515</v>
      </c>
      <c r="BW214" s="114">
        <v>101307</v>
      </c>
      <c r="BX214" s="114">
        <v>108275</v>
      </c>
      <c r="BY214" s="114">
        <v>99606</v>
      </c>
      <c r="BZ214" s="114">
        <v>141352</v>
      </c>
      <c r="CA214" s="363">
        <f>SUM(BO214:BZ214)</f>
        <v>1136312</v>
      </c>
      <c r="CB214" s="113">
        <v>105544</v>
      </c>
      <c r="CC214" s="114">
        <v>101891</v>
      </c>
      <c r="CD214" s="114">
        <v>122184</v>
      </c>
      <c r="CE214" s="114">
        <v>122624</v>
      </c>
      <c r="CF214" s="114">
        <v>127887</v>
      </c>
      <c r="CG214" s="114">
        <v>140011</v>
      </c>
      <c r="CH214" s="114">
        <v>141504</v>
      </c>
      <c r="CI214" s="114">
        <v>147207</v>
      </c>
      <c r="CJ214" s="114">
        <v>153813</v>
      </c>
      <c r="CK214" s="114">
        <v>173992</v>
      </c>
      <c r="CL214" s="114">
        <v>163390</v>
      </c>
      <c r="CM214" s="115">
        <v>227516</v>
      </c>
      <c r="CN214" s="114">
        <v>169117</v>
      </c>
      <c r="CO214" s="139">
        <f>SUM($BO214:$BO214)</f>
        <v>75201</v>
      </c>
      <c r="CP214" s="372">
        <f>SUM($CB214:$CB214)</f>
        <v>105544</v>
      </c>
      <c r="CQ214" s="373">
        <f>SUM($CN214:$CN214)</f>
        <v>169117</v>
      </c>
      <c r="CR214" s="368">
        <f t="shared" si="219"/>
        <v>60.233646630789053</v>
      </c>
      <c r="CT214" s="236"/>
      <c r="CU214" s="270"/>
    </row>
    <row r="215" spans="1:119" ht="20.100000000000001" customHeight="1" thickBot="1" x14ac:dyDescent="0.3">
      <c r="A215" s="542"/>
      <c r="B215" s="339" t="s">
        <v>39</v>
      </c>
      <c r="C215" s="415"/>
      <c r="D215" s="46">
        <v>1556</v>
      </c>
      <c r="E215" s="32">
        <v>1601</v>
      </c>
      <c r="F215" s="32">
        <v>2000</v>
      </c>
      <c r="G215" s="32">
        <v>1943</v>
      </c>
      <c r="H215" s="32">
        <v>1460</v>
      </c>
      <c r="I215" s="32">
        <v>2313</v>
      </c>
      <c r="J215" s="32">
        <v>2668</v>
      </c>
      <c r="K215" s="32">
        <v>2971</v>
      </c>
      <c r="L215" s="32">
        <v>3385</v>
      </c>
      <c r="M215" s="32">
        <v>3399</v>
      </c>
      <c r="N215" s="32">
        <v>3300</v>
      </c>
      <c r="O215" s="158">
        <v>3879</v>
      </c>
      <c r="P215" s="372">
        <v>30475</v>
      </c>
      <c r="Q215" s="157">
        <v>3256</v>
      </c>
      <c r="R215" s="33">
        <v>3131</v>
      </c>
      <c r="S215" s="33">
        <v>4154</v>
      </c>
      <c r="T215" s="33">
        <v>3788</v>
      </c>
      <c r="U215" s="33">
        <v>3875</v>
      </c>
      <c r="V215" s="33">
        <v>4271</v>
      </c>
      <c r="W215" s="33">
        <v>4549</v>
      </c>
      <c r="X215" s="33">
        <v>4691</v>
      </c>
      <c r="Y215" s="33">
        <v>4978</v>
      </c>
      <c r="Z215" s="33">
        <v>5012</v>
      </c>
      <c r="AA215" s="33">
        <v>5236</v>
      </c>
      <c r="AB215" s="158">
        <v>6215</v>
      </c>
      <c r="AC215" s="372">
        <v>53156</v>
      </c>
      <c r="AD215" s="157">
        <v>4801</v>
      </c>
      <c r="AE215" s="33">
        <v>4886</v>
      </c>
      <c r="AF215" s="33">
        <v>5555</v>
      </c>
      <c r="AG215" s="33">
        <v>5281</v>
      </c>
      <c r="AH215" s="33">
        <v>5917</v>
      </c>
      <c r="AI215" s="33">
        <v>5995</v>
      </c>
      <c r="AJ215" s="33">
        <v>6187</v>
      </c>
      <c r="AK215" s="33">
        <v>7893</v>
      </c>
      <c r="AL215" s="33">
        <v>7643</v>
      </c>
      <c r="AM215" s="33">
        <v>7976</v>
      </c>
      <c r="AN215" s="33">
        <v>8218</v>
      </c>
      <c r="AO215" s="158">
        <v>8937</v>
      </c>
      <c r="AP215" s="33">
        <v>7512</v>
      </c>
      <c r="AQ215" s="33">
        <v>7378</v>
      </c>
      <c r="AR215" s="33">
        <v>8535</v>
      </c>
      <c r="AS215" s="33">
        <v>7745</v>
      </c>
      <c r="AT215" s="33">
        <v>9267</v>
      </c>
      <c r="AU215" s="33">
        <v>8852</v>
      </c>
      <c r="AV215" s="33">
        <v>9863</v>
      </c>
      <c r="AW215" s="33">
        <v>10811</v>
      </c>
      <c r="AX215" s="33">
        <v>9214</v>
      </c>
      <c r="AY215" s="33">
        <v>10882</v>
      </c>
      <c r="AZ215" s="33">
        <v>10423</v>
      </c>
      <c r="BA215" s="33">
        <v>11622</v>
      </c>
      <c r="BB215" s="157">
        <v>10801</v>
      </c>
      <c r="BC215" s="33">
        <v>9474</v>
      </c>
      <c r="BD215" s="32">
        <v>10539</v>
      </c>
      <c r="BE215" s="32">
        <v>11519</v>
      </c>
      <c r="BF215" s="32">
        <v>11319</v>
      </c>
      <c r="BG215" s="32">
        <v>11082</v>
      </c>
      <c r="BH215" s="32">
        <v>12136</v>
      </c>
      <c r="BI215" s="32">
        <v>12063</v>
      </c>
      <c r="BJ215" s="32">
        <v>11632</v>
      </c>
      <c r="BK215" s="32">
        <v>13151</v>
      </c>
      <c r="BL215" s="32">
        <v>12151</v>
      </c>
      <c r="BM215" s="32">
        <v>13508</v>
      </c>
      <c r="BN215" s="453">
        <f>SUM(BB215:BM215)</f>
        <v>139375</v>
      </c>
      <c r="BO215" s="32">
        <v>12028</v>
      </c>
      <c r="BP215" s="32">
        <v>12382</v>
      </c>
      <c r="BQ215" s="32">
        <v>12413</v>
      </c>
      <c r="BR215" s="32">
        <v>13873</v>
      </c>
      <c r="BS215" s="32">
        <v>14393</v>
      </c>
      <c r="BT215" s="32">
        <v>13478</v>
      </c>
      <c r="BU215" s="32">
        <v>15058</v>
      </c>
      <c r="BV215" s="32">
        <v>14235</v>
      </c>
      <c r="BW215" s="246">
        <v>14194</v>
      </c>
      <c r="BX215" s="246">
        <v>16047</v>
      </c>
      <c r="BY215" s="246">
        <v>14285</v>
      </c>
      <c r="BZ215" s="246">
        <v>17763</v>
      </c>
      <c r="CA215" s="363">
        <f>SUM(BO215:BZ215)</f>
        <v>170149</v>
      </c>
      <c r="CB215" s="245">
        <v>14463</v>
      </c>
      <c r="CC215" s="246">
        <v>13406</v>
      </c>
      <c r="CD215" s="246">
        <v>16077</v>
      </c>
      <c r="CE215" s="246">
        <v>16157</v>
      </c>
      <c r="CF215" s="114">
        <v>16114</v>
      </c>
      <c r="CG215" s="114">
        <v>16606</v>
      </c>
      <c r="CH215" s="114">
        <v>17533</v>
      </c>
      <c r="CI215" s="114">
        <v>16847</v>
      </c>
      <c r="CJ215" s="114">
        <v>14714</v>
      </c>
      <c r="CK215" s="246">
        <v>18926</v>
      </c>
      <c r="CL215" s="246">
        <v>18228</v>
      </c>
      <c r="CM215" s="247">
        <v>20918</v>
      </c>
      <c r="CN215" s="246">
        <v>17030</v>
      </c>
      <c r="CO215" s="139">
        <f>SUM($BO215:$BO215)</f>
        <v>12028</v>
      </c>
      <c r="CP215" s="372">
        <f>SUM($CB215:$CB215)</f>
        <v>14463</v>
      </c>
      <c r="CQ215" s="373">
        <f>SUM($CN215:$CN215)</f>
        <v>17030</v>
      </c>
      <c r="CR215" s="361">
        <f t="shared" si="219"/>
        <v>17.748738159441334</v>
      </c>
      <c r="CS215" s="269"/>
      <c r="CT215" s="268"/>
      <c r="CU215" s="270"/>
    </row>
    <row r="216" spans="1:119" ht="20.100000000000001" customHeight="1" thickBot="1" x14ac:dyDescent="0.3">
      <c r="A216" s="542"/>
      <c r="B216" s="303" t="s">
        <v>197</v>
      </c>
      <c r="C216" s="303"/>
      <c r="D216" s="303"/>
      <c r="E216" s="303"/>
      <c r="F216" s="30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104"/>
      <c r="R216" s="104"/>
      <c r="S216" s="104"/>
      <c r="T216" s="104"/>
      <c r="U216" s="104"/>
      <c r="V216" s="104"/>
      <c r="W216" s="104"/>
      <c r="X216" s="104"/>
      <c r="Y216" s="104"/>
      <c r="Z216" s="104"/>
      <c r="AA216" s="104"/>
      <c r="AB216" s="73"/>
      <c r="AC216" s="104"/>
      <c r="AD216" s="73"/>
      <c r="AE216" s="73"/>
      <c r="AF216" s="73"/>
      <c r="AG216" s="73"/>
      <c r="AH216" s="73"/>
      <c r="AI216" s="73"/>
      <c r="AJ216" s="73"/>
      <c r="AK216" s="73"/>
      <c r="AL216" s="73"/>
      <c r="AM216" s="73"/>
      <c r="AN216" s="73"/>
      <c r="AO216" s="73"/>
      <c r="AP216" s="73"/>
      <c r="AQ216" s="73"/>
      <c r="AR216" s="73"/>
      <c r="AS216" s="73"/>
      <c r="AT216" s="73"/>
      <c r="AU216" s="73"/>
      <c r="AV216" s="73"/>
      <c r="AW216" s="73"/>
      <c r="AX216" s="73"/>
      <c r="AY216" s="73"/>
      <c r="AZ216" s="73"/>
      <c r="BA216" s="73"/>
      <c r="BB216" s="104"/>
      <c r="BC216" s="104"/>
      <c r="BD216" s="104"/>
      <c r="BE216" s="104"/>
      <c r="BF216" s="73"/>
      <c r="BG216" s="73"/>
      <c r="BH216" s="73"/>
      <c r="BI216" s="73"/>
      <c r="BJ216" s="73"/>
      <c r="BK216" s="73"/>
      <c r="BL216" s="73"/>
      <c r="BM216" s="73"/>
      <c r="BN216" s="117"/>
      <c r="BO216" s="117"/>
      <c r="BP216" s="73"/>
      <c r="BQ216" s="117"/>
      <c r="BR216" s="73"/>
      <c r="BS216" s="73"/>
      <c r="BT216" s="73"/>
      <c r="BU216" s="73"/>
      <c r="BV216" s="73"/>
      <c r="BW216" s="73"/>
      <c r="BX216" s="73"/>
      <c r="BY216" s="73"/>
      <c r="BZ216" s="73"/>
      <c r="CA216" s="73"/>
      <c r="CB216" s="117"/>
      <c r="CC216" s="73"/>
      <c r="CD216" s="73"/>
      <c r="CE216" s="73"/>
      <c r="CF216" s="73"/>
      <c r="CG216" s="73"/>
      <c r="CH216" s="73"/>
      <c r="CI216" s="73"/>
      <c r="CJ216" s="73"/>
      <c r="CK216" s="73"/>
      <c r="CL216" s="117"/>
      <c r="CM216" s="117"/>
      <c r="CN216" s="73"/>
      <c r="CO216" s="73"/>
      <c r="CP216" s="73"/>
      <c r="CQ216" s="73"/>
      <c r="CR216" s="104"/>
      <c r="CS216" s="269"/>
      <c r="CT216" s="268"/>
      <c r="CU216" s="270"/>
    </row>
    <row r="217" spans="1:119" ht="20.100000000000001" customHeight="1" thickBot="1" x14ac:dyDescent="0.35">
      <c r="A217" s="542"/>
      <c r="B217" s="327"/>
      <c r="C217" s="321" t="s">
        <v>111</v>
      </c>
      <c r="D217" s="322">
        <f t="shared" ref="D217:BP217" si="225">+D219+D221</f>
        <v>141.36492074261389</v>
      </c>
      <c r="E217" s="323">
        <f t="shared" si="225"/>
        <v>126.09985906494788</v>
      </c>
      <c r="F217" s="323">
        <f t="shared" si="225"/>
        <v>131.95945713279275</v>
      </c>
      <c r="G217" s="323">
        <f t="shared" si="225"/>
        <v>137.11178465479665</v>
      </c>
      <c r="H217" s="323">
        <f t="shared" si="225"/>
        <v>134.97235789082612</v>
      </c>
      <c r="I217" s="323">
        <f t="shared" si="225"/>
        <v>139.92390273410112</v>
      </c>
      <c r="J217" s="323">
        <f t="shared" si="225"/>
        <v>160.55726875564216</v>
      </c>
      <c r="K217" s="323">
        <f t="shared" si="225"/>
        <v>155.30036946060395</v>
      </c>
      <c r="L217" s="323">
        <f t="shared" si="225"/>
        <v>163.56330600260719</v>
      </c>
      <c r="M217" s="323">
        <f t="shared" si="225"/>
        <v>159.90498716023171</v>
      </c>
      <c r="N217" s="323">
        <f t="shared" si="225"/>
        <v>165.09581010412171</v>
      </c>
      <c r="O217" s="324">
        <f t="shared" si="225"/>
        <v>216.92799773737579</v>
      </c>
      <c r="P217" s="323">
        <f t="shared" si="225"/>
        <v>1832.7820214406611</v>
      </c>
      <c r="Q217" s="322">
        <f t="shared" si="225"/>
        <v>179.74603798088251</v>
      </c>
      <c r="R217" s="323">
        <f t="shared" si="225"/>
        <v>159.28204401446143</v>
      </c>
      <c r="S217" s="323">
        <f t="shared" si="225"/>
        <v>171.4055666013993</v>
      </c>
      <c r="T217" s="323">
        <f t="shared" si="225"/>
        <v>166.30699222182858</v>
      </c>
      <c r="U217" s="323">
        <f t="shared" si="225"/>
        <v>176.77897554744868</v>
      </c>
      <c r="V217" s="323">
        <f t="shared" si="225"/>
        <v>181.695844208914</v>
      </c>
      <c r="W217" s="323">
        <f t="shared" si="225"/>
        <v>190.03661617958505</v>
      </c>
      <c r="X217" s="323">
        <f t="shared" si="225"/>
        <v>186.53586052511162</v>
      </c>
      <c r="Y217" s="323">
        <f t="shared" si="225"/>
        <v>187.66944348980653</v>
      </c>
      <c r="Z217" s="323">
        <f t="shared" si="225"/>
        <v>187.90422700347153</v>
      </c>
      <c r="AA217" s="323">
        <f t="shared" si="225"/>
        <v>194.28435648094836</v>
      </c>
      <c r="AB217" s="324">
        <f t="shared" si="225"/>
        <v>236.20888334728465</v>
      </c>
      <c r="AC217" s="323">
        <f t="shared" si="225"/>
        <v>2217.8548476011424</v>
      </c>
      <c r="AD217" s="322">
        <f t="shared" si="225"/>
        <v>206.1481636073799</v>
      </c>
      <c r="AE217" s="323">
        <f t="shared" si="225"/>
        <v>209.16239536221735</v>
      </c>
      <c r="AF217" s="323">
        <f t="shared" si="225"/>
        <v>199.52630249515784</v>
      </c>
      <c r="AG217" s="323">
        <f t="shared" si="225"/>
        <v>200.73355430625094</v>
      </c>
      <c r="AH217" s="323">
        <f t="shared" si="225"/>
        <v>205.16873459271568</v>
      </c>
      <c r="AI217" s="323">
        <f t="shared" si="225"/>
        <v>205.80731855024823</v>
      </c>
      <c r="AJ217" s="323">
        <f t="shared" si="225"/>
        <v>220.96221289182441</v>
      </c>
      <c r="AK217" s="323">
        <f t="shared" si="225"/>
        <v>204.11203682446404</v>
      </c>
      <c r="AL217" s="323">
        <f t="shared" si="225"/>
        <v>208.90975529793741</v>
      </c>
      <c r="AM217" s="323">
        <f t="shared" si="225"/>
        <v>220.38676878531055</v>
      </c>
      <c r="AN217" s="323">
        <f t="shared" si="225"/>
        <v>232.78655988277927</v>
      </c>
      <c r="AO217" s="324">
        <f t="shared" si="225"/>
        <v>270.99827364052038</v>
      </c>
      <c r="AP217" s="323">
        <f t="shared" si="225"/>
        <v>252.41053158967236</v>
      </c>
      <c r="AQ217" s="323">
        <f t="shared" si="225"/>
        <v>212.8990026894636</v>
      </c>
      <c r="AR217" s="323">
        <f t="shared" si="225"/>
        <v>213.5143166540698</v>
      </c>
      <c r="AS217" s="323">
        <f t="shared" si="225"/>
        <v>217.54513428352428</v>
      </c>
      <c r="AT217" s="323">
        <f t="shared" si="225"/>
        <v>225.71548414977315</v>
      </c>
      <c r="AU217" s="323">
        <f t="shared" si="225"/>
        <v>221.34493834277089</v>
      </c>
      <c r="AV217" s="323">
        <f t="shared" si="225"/>
        <v>240.48841417118706</v>
      </c>
      <c r="AW217" s="323">
        <f t="shared" si="225"/>
        <v>235.67065829492211</v>
      </c>
      <c r="AX217" s="323">
        <f t="shared" si="225"/>
        <v>231.42620545340708</v>
      </c>
      <c r="AY217" s="323">
        <f t="shared" si="225"/>
        <v>234.83114024337883</v>
      </c>
      <c r="AZ217" s="323">
        <f t="shared" si="225"/>
        <v>229.05649693952958</v>
      </c>
      <c r="BA217" s="323">
        <f t="shared" si="225"/>
        <v>315.65745896351547</v>
      </c>
      <c r="BB217" s="322">
        <f t="shared" si="225"/>
        <v>253.16316356732136</v>
      </c>
      <c r="BC217" s="323">
        <f t="shared" si="225"/>
        <v>226.44392941313086</v>
      </c>
      <c r="BD217" s="323">
        <f t="shared" si="225"/>
        <v>244.63741205959232</v>
      </c>
      <c r="BE217" s="323">
        <f t="shared" si="225"/>
        <v>247.29301285436117</v>
      </c>
      <c r="BF217" s="323">
        <f t="shared" si="225"/>
        <v>245.9278554767082</v>
      </c>
      <c r="BG217" s="323">
        <f t="shared" si="225"/>
        <v>255.93825936714973</v>
      </c>
      <c r="BH217" s="323">
        <f t="shared" si="225"/>
        <v>265.04666103062152</v>
      </c>
      <c r="BI217" s="323">
        <f t="shared" si="225"/>
        <v>259.72970268278624</v>
      </c>
      <c r="BJ217" s="323">
        <f t="shared" si="225"/>
        <v>260.77883397439984</v>
      </c>
      <c r="BK217" s="323">
        <f t="shared" si="225"/>
        <v>259.71615369555116</v>
      </c>
      <c r="BL217" s="323">
        <f t="shared" si="225"/>
        <v>271.52786403788809</v>
      </c>
      <c r="BM217" s="323">
        <f t="shared" si="225"/>
        <v>354.89181057747936</v>
      </c>
      <c r="BN217" s="438">
        <f>SUM(BB217:BM217)</f>
        <v>3145.0946587369899</v>
      </c>
      <c r="BO217" s="323">
        <f t="shared" si="225"/>
        <v>283.07569189448674</v>
      </c>
      <c r="BP217" s="323">
        <f t="shared" si="225"/>
        <v>252.97002134653252</v>
      </c>
      <c r="BQ217" s="323">
        <f t="shared" ref="BQ217:BY217" si="226">+BQ219+BQ221</f>
        <v>273.27867765718713</v>
      </c>
      <c r="BR217" s="323">
        <f t="shared" si="226"/>
        <v>275.89470366218137</v>
      </c>
      <c r="BS217" s="323">
        <f t="shared" si="226"/>
        <v>278.22406748816468</v>
      </c>
      <c r="BT217" s="323">
        <f t="shared" si="226"/>
        <v>292.19057028154043</v>
      </c>
      <c r="BU217" s="323">
        <f t="shared" si="226"/>
        <v>291.61612780292921</v>
      </c>
      <c r="BV217" s="323">
        <f t="shared" si="226"/>
        <v>302.0130854396852</v>
      </c>
      <c r="BW217" s="323">
        <f t="shared" si="226"/>
        <v>289.48925533408135</v>
      </c>
      <c r="BX217" s="323">
        <f t="shared" si="226"/>
        <v>339.91373808304394</v>
      </c>
      <c r="BY217" s="323">
        <f t="shared" si="226"/>
        <v>306.20379273905945</v>
      </c>
      <c r="BZ217" s="323">
        <f t="shared" ref="BZ217:CL217" si="227">+BZ219+BZ221</f>
        <v>413.6113416616592</v>
      </c>
      <c r="CA217" s="438">
        <f>SUM(BO217:BZ217)</f>
        <v>3598.481073390551</v>
      </c>
      <c r="CB217" s="322">
        <f t="shared" si="227"/>
        <v>333.8318454696149</v>
      </c>
      <c r="CC217" s="323">
        <f t="shared" si="227"/>
        <v>290.1334570607246</v>
      </c>
      <c r="CD217" s="323">
        <f t="shared" si="227"/>
        <v>318.82323005545214</v>
      </c>
      <c r="CE217" s="323">
        <f t="shared" si="227"/>
        <v>298.27408065784783</v>
      </c>
      <c r="CF217" s="323">
        <f t="shared" si="227"/>
        <v>317.76055973164398</v>
      </c>
      <c r="CG217" s="323">
        <f t="shared" ref="CG217:CH217" si="228">+CG219+CG221</f>
        <v>309.05609374614551</v>
      </c>
      <c r="CH217" s="323">
        <f t="shared" si="228"/>
        <v>323.38634179541191</v>
      </c>
      <c r="CI217" s="323">
        <f t="shared" si="227"/>
        <v>320.8997720130937</v>
      </c>
      <c r="CJ217" s="323">
        <f t="shared" si="227"/>
        <v>323.13854685953015</v>
      </c>
      <c r="CK217" s="323">
        <f t="shared" si="227"/>
        <v>322.5562970982038</v>
      </c>
      <c r="CL217" s="323">
        <f t="shared" si="227"/>
        <v>342.69725042472987</v>
      </c>
      <c r="CM217" s="324">
        <f t="shared" ref="CM217:CN217" si="229">+CM219+CM221</f>
        <v>435.88460279541243</v>
      </c>
      <c r="CN217" s="324">
        <f t="shared" si="229"/>
        <v>376.3427918881298</v>
      </c>
      <c r="CO217" s="322">
        <f>SUM($BO217:$BO217)</f>
        <v>283.07569189448674</v>
      </c>
      <c r="CP217" s="323">
        <f>SUM($CB217:$CB217)</f>
        <v>333.8318454696149</v>
      </c>
      <c r="CQ217" s="324">
        <f>SUM($CN217:$CN217)</f>
        <v>376.3427918881298</v>
      </c>
      <c r="CR217" s="549">
        <f t="shared" ref="CR217:CR219" si="230">((CQ217/CP217)-1)*100</f>
        <v>12.734239406882519</v>
      </c>
      <c r="CS217" s="269"/>
      <c r="CT217" s="268"/>
      <c r="CU217" s="270"/>
    </row>
    <row r="218" spans="1:119" ht="20.100000000000001" customHeight="1" x14ac:dyDescent="0.25">
      <c r="A218" s="542"/>
      <c r="B218" s="48" t="s">
        <v>160</v>
      </c>
      <c r="C218" s="414"/>
      <c r="D218" s="71"/>
      <c r="E218" s="72"/>
      <c r="F218" s="72"/>
      <c r="G218" s="73"/>
      <c r="H218" s="73"/>
      <c r="I218" s="73"/>
      <c r="J218" s="73"/>
      <c r="K218" s="73"/>
      <c r="L218" s="73"/>
      <c r="M218" s="73"/>
      <c r="N218" s="73"/>
      <c r="O218" s="319"/>
      <c r="P218" s="104"/>
      <c r="Q218" s="140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319"/>
      <c r="AC218" s="73"/>
      <c r="AD218" s="140"/>
      <c r="AE218" s="73"/>
      <c r="AF218" s="73"/>
      <c r="AG218" s="73"/>
      <c r="AH218" s="73"/>
      <c r="AI218" s="73"/>
      <c r="AJ218" s="73"/>
      <c r="AK218" s="73"/>
      <c r="AL218" s="73"/>
      <c r="AM218" s="73"/>
      <c r="AN218" s="73"/>
      <c r="AO218" s="319"/>
      <c r="AP218" s="73"/>
      <c r="AQ218" s="73"/>
      <c r="AR218" s="73"/>
      <c r="AS218" s="73"/>
      <c r="AT218" s="73"/>
      <c r="AU218" s="73"/>
      <c r="AV218" s="73"/>
      <c r="AW218" s="73"/>
      <c r="AX218" s="73"/>
      <c r="AY218" s="73"/>
      <c r="AZ218" s="73"/>
      <c r="BA218" s="73"/>
      <c r="BB218" s="140"/>
      <c r="BC218" s="73"/>
      <c r="BD218" s="73"/>
      <c r="BE218" s="73"/>
      <c r="BF218" s="73"/>
      <c r="BG218" s="73"/>
      <c r="BH218" s="73"/>
      <c r="BI218" s="73"/>
      <c r="BJ218" s="73"/>
      <c r="BK218" s="73"/>
      <c r="BL218" s="73"/>
      <c r="BM218" s="73"/>
      <c r="BN218" s="74"/>
      <c r="BO218" s="73"/>
      <c r="BP218" s="73"/>
      <c r="BQ218" s="73"/>
      <c r="BR218" s="73"/>
      <c r="BS218" s="73"/>
      <c r="BT218" s="73"/>
      <c r="BU218" s="73"/>
      <c r="BV218" s="73"/>
      <c r="BW218" s="73"/>
      <c r="BX218" s="73"/>
      <c r="BY218" s="73"/>
      <c r="BZ218" s="73"/>
      <c r="CA218" s="74"/>
      <c r="CB218" s="140"/>
      <c r="CC218" s="73"/>
      <c r="CD218" s="73"/>
      <c r="CE218" s="73"/>
      <c r="CF218" s="73"/>
      <c r="CG218" s="73"/>
      <c r="CH218" s="73"/>
      <c r="CI218" s="73"/>
      <c r="CJ218" s="73"/>
      <c r="CK218" s="73"/>
      <c r="CL218" s="73"/>
      <c r="CM218" s="319"/>
      <c r="CN218" s="73"/>
      <c r="CO218" s="140"/>
      <c r="CP218" s="73"/>
      <c r="CQ218" s="319"/>
      <c r="CR218" s="74"/>
      <c r="CS218" s="269"/>
      <c r="CT218" s="268"/>
      <c r="CU218" s="270"/>
    </row>
    <row r="219" spans="1:119" ht="20.100000000000001" customHeight="1" thickBot="1" x14ac:dyDescent="0.3">
      <c r="A219" s="542"/>
      <c r="B219" s="592" t="s">
        <v>49</v>
      </c>
      <c r="C219" s="595"/>
      <c r="D219" s="52">
        <v>50.769775323317461</v>
      </c>
      <c r="E219" s="26">
        <v>45.896661268481928</v>
      </c>
      <c r="F219" s="26">
        <v>54.238766592664945</v>
      </c>
      <c r="G219" s="26">
        <v>55.375966757399759</v>
      </c>
      <c r="H219" s="26">
        <v>55.106556961559868</v>
      </c>
      <c r="I219" s="26">
        <v>60.589827149944639</v>
      </c>
      <c r="J219" s="26">
        <v>69.01025791839038</v>
      </c>
      <c r="K219" s="26">
        <v>65.394049696052832</v>
      </c>
      <c r="L219" s="26">
        <v>74.114431505093222</v>
      </c>
      <c r="M219" s="26">
        <v>71.218141232769071</v>
      </c>
      <c r="N219" s="26">
        <v>70.340413274933724</v>
      </c>
      <c r="O219" s="76">
        <v>109.51760645568586</v>
      </c>
      <c r="P219" s="80">
        <f>SUM(D219:O219)</f>
        <v>781.5724541362938</v>
      </c>
      <c r="Q219" s="52">
        <v>77.995753022806127</v>
      </c>
      <c r="R219" s="26">
        <v>74.147659884645506</v>
      </c>
      <c r="S219" s="26">
        <v>87.869075785843179</v>
      </c>
      <c r="T219" s="26">
        <v>77.354845310622366</v>
      </c>
      <c r="U219" s="26">
        <v>81.255653894446056</v>
      </c>
      <c r="V219" s="26">
        <v>86.857749780330835</v>
      </c>
      <c r="W219" s="26">
        <v>85.750645657474678</v>
      </c>
      <c r="X219" s="26">
        <v>89.541183764560458</v>
      </c>
      <c r="Y219" s="26">
        <v>90.705536557925328</v>
      </c>
      <c r="Z219" s="26">
        <v>87.046701742837016</v>
      </c>
      <c r="AA219" s="26">
        <v>93.108760502956216</v>
      </c>
      <c r="AB219" s="76">
        <v>122.72264070908463</v>
      </c>
      <c r="AC219" s="80">
        <f>SUM(Q219:AB219)</f>
        <v>1054.3562066135325</v>
      </c>
      <c r="AD219" s="52">
        <v>99.060068831693528</v>
      </c>
      <c r="AE219" s="26">
        <v>114.31950603403732</v>
      </c>
      <c r="AF219" s="26">
        <v>106.67023908215783</v>
      </c>
      <c r="AG219" s="26">
        <v>102.4865084102849</v>
      </c>
      <c r="AH219" s="26">
        <v>104.18263135046097</v>
      </c>
      <c r="AI219" s="26">
        <v>102.64176622467691</v>
      </c>
      <c r="AJ219" s="26">
        <v>104.38275371107838</v>
      </c>
      <c r="AK219" s="26">
        <v>98.949119337520045</v>
      </c>
      <c r="AL219" s="26">
        <v>106.66217459147559</v>
      </c>
      <c r="AM219" s="26">
        <v>111.42186834083262</v>
      </c>
      <c r="AN219" s="26">
        <v>122.84730946885971</v>
      </c>
      <c r="AO219" s="76">
        <v>153.88546065330772</v>
      </c>
      <c r="AP219" s="26">
        <v>94.15848060822637</v>
      </c>
      <c r="AQ219" s="26">
        <v>69.523642155061296</v>
      </c>
      <c r="AR219" s="26">
        <v>70.482756406536481</v>
      </c>
      <c r="AS219" s="26">
        <v>69.682202232220817</v>
      </c>
      <c r="AT219" s="26">
        <v>74.445074644689257</v>
      </c>
      <c r="AU219" s="26">
        <v>77.215625611742169</v>
      </c>
      <c r="AV219" s="26">
        <v>78.017030193499707</v>
      </c>
      <c r="AW219" s="26">
        <v>79.202430708818667</v>
      </c>
      <c r="AX219" s="26">
        <v>77.656974143879509</v>
      </c>
      <c r="AY219" s="26">
        <v>77.923321019890324</v>
      </c>
      <c r="AZ219" s="26">
        <v>79.248870119293912</v>
      </c>
      <c r="BA219" s="26">
        <v>122.09978070203958</v>
      </c>
      <c r="BB219" s="52">
        <v>90.31256314016963</v>
      </c>
      <c r="BC219" s="26">
        <v>80.556505006622785</v>
      </c>
      <c r="BD219" s="26">
        <v>84.511304853781951</v>
      </c>
      <c r="BE219" s="26">
        <v>84.933347446105998</v>
      </c>
      <c r="BF219" s="26">
        <v>87.503140112247252</v>
      </c>
      <c r="BG219" s="26">
        <v>94.562943747497997</v>
      </c>
      <c r="BH219" s="26">
        <v>91.595805196355997</v>
      </c>
      <c r="BI219" s="26">
        <v>94.372782939140279</v>
      </c>
      <c r="BJ219" s="26">
        <v>94.283015937111315</v>
      </c>
      <c r="BK219" s="26">
        <v>91.425592794391434</v>
      </c>
      <c r="BL219" s="26">
        <v>95.201074340000744</v>
      </c>
      <c r="BM219" s="26">
        <v>143.99026382569659</v>
      </c>
      <c r="BN219" s="449">
        <f>SUM(BB219:BM219)</f>
        <v>1133.2483393391219</v>
      </c>
      <c r="BO219" s="26">
        <v>113.65040620721432</v>
      </c>
      <c r="BP219" s="26">
        <v>104.05431478242218</v>
      </c>
      <c r="BQ219" s="26">
        <v>105.40439960073655</v>
      </c>
      <c r="BR219" s="26">
        <v>108.05673736011128</v>
      </c>
      <c r="BS219" s="26">
        <v>107.69051362744398</v>
      </c>
      <c r="BT219" s="26">
        <v>117.78590197246801</v>
      </c>
      <c r="BU219" s="26">
        <v>113.36376487416142</v>
      </c>
      <c r="BV219" s="26">
        <v>121.7877597179921</v>
      </c>
      <c r="BW219" s="26">
        <v>113.9811308608078</v>
      </c>
      <c r="BX219" s="26">
        <v>158.21150876463591</v>
      </c>
      <c r="BY219" s="26">
        <v>120.31838704005257</v>
      </c>
      <c r="BZ219" s="26">
        <v>186.49657274507871</v>
      </c>
      <c r="CA219" s="449">
        <f>SUM(BO219:BZ219)</f>
        <v>1470.8013975531248</v>
      </c>
      <c r="CB219" s="52">
        <v>149.75549721277579</v>
      </c>
      <c r="CC219" s="26">
        <v>128.99694495861539</v>
      </c>
      <c r="CD219" s="26">
        <v>137.00902798833488</v>
      </c>
      <c r="CE219" s="26">
        <v>124.19537820672257</v>
      </c>
      <c r="CF219" s="26">
        <v>136.33800859952095</v>
      </c>
      <c r="CG219" s="26">
        <v>132.00437361286848</v>
      </c>
      <c r="CH219" s="26">
        <v>137.11855865366476</v>
      </c>
      <c r="CI219" s="26">
        <v>136.13157092597874</v>
      </c>
      <c r="CJ219" s="26">
        <v>132.0484971530235</v>
      </c>
      <c r="CK219" s="26">
        <v>134.18297234197627</v>
      </c>
      <c r="CL219" s="26">
        <v>139.58497807496096</v>
      </c>
      <c r="CM219" s="76">
        <v>215.73835102524581</v>
      </c>
      <c r="CN219" s="26">
        <v>183.88140961263665</v>
      </c>
      <c r="CO219" s="584">
        <f>SUM($BO219:$BO219)</f>
        <v>113.65040620721432</v>
      </c>
      <c r="CP219" s="374">
        <f>SUM($CB219:$CB219)</f>
        <v>149.75549721277579</v>
      </c>
      <c r="CQ219" s="399">
        <f>SUM($CN219:$CN219)</f>
        <v>183.88140961263665</v>
      </c>
      <c r="CR219" s="361">
        <f t="shared" si="230"/>
        <v>22.787752726949329</v>
      </c>
      <c r="CS219" s="269"/>
      <c r="CT219" s="268"/>
      <c r="CU219" s="270"/>
    </row>
    <row r="220" spans="1:119" ht="20.100000000000001" customHeight="1" x14ac:dyDescent="0.25">
      <c r="A220" s="542"/>
      <c r="B220" s="28" t="s">
        <v>161</v>
      </c>
      <c r="C220" s="19"/>
      <c r="D220" s="85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97"/>
      <c r="P220" s="375"/>
      <c r="Q220" s="85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103"/>
      <c r="AC220" s="375"/>
      <c r="AD220" s="85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103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5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446"/>
      <c r="BO220" s="86"/>
      <c r="BP220" s="86"/>
      <c r="BQ220" s="86"/>
      <c r="BR220" s="86"/>
      <c r="BS220" s="86"/>
      <c r="BT220" s="86"/>
      <c r="BU220" s="86"/>
      <c r="BV220" s="86"/>
      <c r="BW220" s="383"/>
      <c r="BX220" s="383"/>
      <c r="BY220" s="383"/>
      <c r="BZ220" s="383"/>
      <c r="CA220" s="568"/>
      <c r="CB220" s="431"/>
      <c r="CC220" s="383"/>
      <c r="CD220" s="383"/>
      <c r="CE220" s="383"/>
      <c r="CF220" s="383"/>
      <c r="CG220" s="383"/>
      <c r="CH220" s="383"/>
      <c r="CI220" s="383"/>
      <c r="CJ220" s="383"/>
      <c r="CK220" s="383"/>
      <c r="CL220" s="383"/>
      <c r="CM220" s="436"/>
      <c r="CN220" s="383"/>
      <c r="CO220" s="585"/>
      <c r="CP220" s="375"/>
      <c r="CQ220" s="119"/>
      <c r="CR220" s="350"/>
      <c r="CS220" s="269"/>
      <c r="CT220" s="268"/>
      <c r="CU220" s="270"/>
    </row>
    <row r="221" spans="1:119" ht="20.100000000000001" customHeight="1" thickBot="1" x14ac:dyDescent="0.3">
      <c r="A221" s="542"/>
      <c r="B221" s="592" t="s">
        <v>49</v>
      </c>
      <c r="C221" s="594"/>
      <c r="D221" s="52">
        <v>90.595145419296429</v>
      </c>
      <c r="E221" s="26">
        <v>80.203197796465943</v>
      </c>
      <c r="F221" s="26">
        <v>77.720690540127819</v>
      </c>
      <c r="G221" s="26">
        <v>81.735817897396899</v>
      </c>
      <c r="H221" s="26">
        <v>79.865800929266243</v>
      </c>
      <c r="I221" s="26">
        <v>79.33407558415648</v>
      </c>
      <c r="J221" s="26">
        <v>91.547010837251761</v>
      </c>
      <c r="K221" s="26">
        <v>89.906319764551114</v>
      </c>
      <c r="L221" s="26">
        <v>89.44887449751397</v>
      </c>
      <c r="M221" s="26">
        <v>88.686845927462628</v>
      </c>
      <c r="N221" s="26">
        <v>94.755396829187987</v>
      </c>
      <c r="O221" s="76">
        <v>107.41039128168994</v>
      </c>
      <c r="P221" s="80">
        <f>SUM(D221:O221)</f>
        <v>1051.2095673043673</v>
      </c>
      <c r="Q221" s="52">
        <v>101.75028495807638</v>
      </c>
      <c r="R221" s="26">
        <v>85.134384129815928</v>
      </c>
      <c r="S221" s="26">
        <v>83.536490815556107</v>
      </c>
      <c r="T221" s="26">
        <v>88.952146911206214</v>
      </c>
      <c r="U221" s="26">
        <v>95.52332165300264</v>
      </c>
      <c r="V221" s="26">
        <v>94.838094428583162</v>
      </c>
      <c r="W221" s="26">
        <v>104.28597052211036</v>
      </c>
      <c r="X221" s="26">
        <v>96.994676760551144</v>
      </c>
      <c r="Y221" s="26">
        <v>96.963906931881198</v>
      </c>
      <c r="Z221" s="26">
        <v>100.85752526063452</v>
      </c>
      <c r="AA221" s="26">
        <v>101.17559597799213</v>
      </c>
      <c r="AB221" s="76">
        <v>113.48624263820001</v>
      </c>
      <c r="AC221" s="80">
        <f>SUM(Q221:AB221)</f>
        <v>1163.4986409876099</v>
      </c>
      <c r="AD221" s="52">
        <v>107.08809477568637</v>
      </c>
      <c r="AE221" s="26">
        <v>94.842889328180021</v>
      </c>
      <c r="AF221" s="26">
        <v>92.856063413000015</v>
      </c>
      <c r="AG221" s="26">
        <v>98.247045895966039</v>
      </c>
      <c r="AH221" s="26">
        <v>100.98610324225471</v>
      </c>
      <c r="AI221" s="26">
        <v>103.1655523255713</v>
      </c>
      <c r="AJ221" s="26">
        <v>116.57945918074603</v>
      </c>
      <c r="AK221" s="26">
        <v>105.16291748694401</v>
      </c>
      <c r="AL221" s="26">
        <v>102.24758070646182</v>
      </c>
      <c r="AM221" s="26">
        <v>108.96490044447795</v>
      </c>
      <c r="AN221" s="26">
        <v>109.93925041391955</v>
      </c>
      <c r="AO221" s="76">
        <v>117.11281298721265</v>
      </c>
      <c r="AP221" s="26">
        <v>158.25205098144599</v>
      </c>
      <c r="AQ221" s="26">
        <v>143.37536053440232</v>
      </c>
      <c r="AR221" s="26">
        <v>143.03156024753332</v>
      </c>
      <c r="AS221" s="26">
        <v>147.86293205130346</v>
      </c>
      <c r="AT221" s="26">
        <v>151.2704095050839</v>
      </c>
      <c r="AU221" s="26">
        <v>144.12931273102873</v>
      </c>
      <c r="AV221" s="26">
        <v>162.47138397768737</v>
      </c>
      <c r="AW221" s="26">
        <v>156.46822758610344</v>
      </c>
      <c r="AX221" s="26">
        <v>153.76923130952758</v>
      </c>
      <c r="AY221" s="26">
        <v>156.9078192234885</v>
      </c>
      <c r="AZ221" s="26">
        <v>149.80762682023567</v>
      </c>
      <c r="BA221" s="26">
        <v>193.55767826147587</v>
      </c>
      <c r="BB221" s="52">
        <v>162.85060042715173</v>
      </c>
      <c r="BC221" s="26">
        <v>145.88742440650807</v>
      </c>
      <c r="BD221" s="26">
        <v>160.12610720581037</v>
      </c>
      <c r="BE221" s="26">
        <v>162.35966540825518</v>
      </c>
      <c r="BF221" s="26">
        <v>158.42471536446095</v>
      </c>
      <c r="BG221" s="26">
        <v>161.37531561965173</v>
      </c>
      <c r="BH221" s="26">
        <v>173.45085583426552</v>
      </c>
      <c r="BI221" s="26">
        <v>165.35691974364596</v>
      </c>
      <c r="BJ221" s="26">
        <v>166.49581803728856</v>
      </c>
      <c r="BK221" s="26">
        <v>168.29056090115975</v>
      </c>
      <c r="BL221" s="26">
        <v>176.32678969788736</v>
      </c>
      <c r="BM221" s="26">
        <v>210.90154675178277</v>
      </c>
      <c r="BN221" s="449">
        <f>SUM(BB221:BM221)</f>
        <v>2011.8463193978675</v>
      </c>
      <c r="BO221" s="26">
        <v>169.42528568727244</v>
      </c>
      <c r="BP221" s="26">
        <v>148.91570656411034</v>
      </c>
      <c r="BQ221" s="26">
        <v>167.87427805645061</v>
      </c>
      <c r="BR221" s="26">
        <v>167.8379663020701</v>
      </c>
      <c r="BS221" s="26">
        <v>170.5335538607207</v>
      </c>
      <c r="BT221" s="26">
        <v>174.40466830907243</v>
      </c>
      <c r="BU221" s="26">
        <v>178.25236292876781</v>
      </c>
      <c r="BV221" s="26">
        <v>180.22532572169311</v>
      </c>
      <c r="BW221" s="26">
        <v>175.50812447327357</v>
      </c>
      <c r="BX221" s="26">
        <v>181.70222931840803</v>
      </c>
      <c r="BY221" s="26">
        <v>185.8854056990069</v>
      </c>
      <c r="BZ221" s="26">
        <v>227.11476891658049</v>
      </c>
      <c r="CA221" s="449">
        <f>SUM(BO221:BZ221)</f>
        <v>2127.6796758374267</v>
      </c>
      <c r="CB221" s="52">
        <v>184.07634825683908</v>
      </c>
      <c r="CC221" s="455">
        <v>161.13651210210921</v>
      </c>
      <c r="CD221" s="455">
        <v>181.81420206711726</v>
      </c>
      <c r="CE221" s="455">
        <v>174.07870245112525</v>
      </c>
      <c r="CF221" s="455">
        <v>181.422551132123</v>
      </c>
      <c r="CG221" s="26">
        <v>177.051720133277</v>
      </c>
      <c r="CH221" s="26">
        <v>186.26778314174712</v>
      </c>
      <c r="CI221" s="26">
        <v>184.76820108711496</v>
      </c>
      <c r="CJ221" s="26">
        <v>191.09004970650668</v>
      </c>
      <c r="CK221" s="26">
        <v>188.37332475622756</v>
      </c>
      <c r="CL221" s="26">
        <v>203.11227234976894</v>
      </c>
      <c r="CM221" s="76">
        <v>220.14625177016663</v>
      </c>
      <c r="CN221" s="26">
        <v>192.46138227549312</v>
      </c>
      <c r="CO221" s="584">
        <f>SUM($BO221:$BO221)</f>
        <v>169.42528568727244</v>
      </c>
      <c r="CP221" s="374">
        <f>SUM($CB221:$CB221)</f>
        <v>184.07634825683908</v>
      </c>
      <c r="CQ221" s="399">
        <f>SUM($CN221:$CN221)</f>
        <v>192.46138227549312</v>
      </c>
      <c r="CR221" s="361">
        <f t="shared" ref="CR221" si="231">((CQ221/CP221)-1)*100</f>
        <v>4.5551935911693153</v>
      </c>
      <c r="CS221" s="269"/>
      <c r="CT221" s="268"/>
      <c r="CU221" s="270"/>
    </row>
    <row r="222" spans="1:119" ht="20.100000000000001" customHeight="1" thickBot="1" x14ac:dyDescent="0.3">
      <c r="A222" s="542"/>
      <c r="B222" s="328"/>
      <c r="C222" s="321" t="s">
        <v>115</v>
      </c>
      <c r="D222" s="322">
        <f t="shared" ref="D222:BP222" si="232">+D223+D224</f>
        <v>576135.83614999999</v>
      </c>
      <c r="E222" s="323">
        <f t="shared" si="232"/>
        <v>554399</v>
      </c>
      <c r="F222" s="323">
        <f t="shared" si="232"/>
        <v>608417</v>
      </c>
      <c r="G222" s="323">
        <f t="shared" si="232"/>
        <v>613591</v>
      </c>
      <c r="H222" s="323">
        <f t="shared" si="232"/>
        <v>632756</v>
      </c>
      <c r="I222" s="323">
        <f t="shared" si="232"/>
        <v>653318</v>
      </c>
      <c r="J222" s="323">
        <f t="shared" si="232"/>
        <v>693029</v>
      </c>
      <c r="K222" s="323">
        <f t="shared" si="232"/>
        <v>686392</v>
      </c>
      <c r="L222" s="323">
        <f t="shared" si="232"/>
        <v>720095</v>
      </c>
      <c r="M222" s="323">
        <f t="shared" si="232"/>
        <v>714039</v>
      </c>
      <c r="N222" s="323">
        <f t="shared" si="232"/>
        <v>706750</v>
      </c>
      <c r="O222" s="324">
        <f t="shared" si="232"/>
        <v>820315</v>
      </c>
      <c r="P222" s="323">
        <f t="shared" si="232"/>
        <v>7979236.8361499999</v>
      </c>
      <c r="Q222" s="322">
        <f t="shared" si="232"/>
        <v>697272</v>
      </c>
      <c r="R222" s="323">
        <f t="shared" si="232"/>
        <v>666703</v>
      </c>
      <c r="S222" s="323">
        <f t="shared" si="232"/>
        <v>778095</v>
      </c>
      <c r="T222" s="323">
        <f t="shared" si="232"/>
        <v>736994</v>
      </c>
      <c r="U222" s="323">
        <f t="shared" si="232"/>
        <v>775897</v>
      </c>
      <c r="V222" s="323">
        <f t="shared" si="232"/>
        <v>786336</v>
      </c>
      <c r="W222" s="323">
        <f t="shared" si="232"/>
        <v>791152</v>
      </c>
      <c r="X222" s="323">
        <f t="shared" si="232"/>
        <v>807231</v>
      </c>
      <c r="Y222" s="323">
        <f t="shared" si="232"/>
        <v>836085</v>
      </c>
      <c r="Z222" s="323">
        <f t="shared" si="232"/>
        <v>834460</v>
      </c>
      <c r="AA222" s="323">
        <f t="shared" si="232"/>
        <v>859721</v>
      </c>
      <c r="AB222" s="324">
        <f t="shared" si="232"/>
        <v>987294</v>
      </c>
      <c r="AC222" s="323">
        <f t="shared" si="232"/>
        <v>9557240</v>
      </c>
      <c r="AD222" s="322">
        <f t="shared" si="232"/>
        <v>852631</v>
      </c>
      <c r="AE222" s="323">
        <f t="shared" si="232"/>
        <v>834735</v>
      </c>
      <c r="AF222" s="323">
        <f t="shared" si="232"/>
        <v>871246</v>
      </c>
      <c r="AG222" s="323">
        <f t="shared" si="232"/>
        <v>886896</v>
      </c>
      <c r="AH222" s="323">
        <f t="shared" si="232"/>
        <v>891082</v>
      </c>
      <c r="AI222" s="323">
        <f t="shared" si="232"/>
        <v>882596</v>
      </c>
      <c r="AJ222" s="323">
        <f t="shared" si="232"/>
        <v>891044.99</v>
      </c>
      <c r="AK222" s="323">
        <f t="shared" si="232"/>
        <v>930875.98</v>
      </c>
      <c r="AL222" s="323">
        <f t="shared" si="232"/>
        <v>910282.97981526842</v>
      </c>
      <c r="AM222" s="323">
        <f t="shared" si="232"/>
        <v>918455</v>
      </c>
      <c r="AN222" s="323">
        <f t="shared" si="232"/>
        <v>920527</v>
      </c>
      <c r="AO222" s="324">
        <f t="shared" si="232"/>
        <v>1018524</v>
      </c>
      <c r="AP222" s="323">
        <f t="shared" si="232"/>
        <v>1073769</v>
      </c>
      <c r="AQ222" s="323">
        <f t="shared" si="232"/>
        <v>1035909</v>
      </c>
      <c r="AR222" s="323">
        <f t="shared" si="232"/>
        <v>1092911</v>
      </c>
      <c r="AS222" s="323">
        <f t="shared" si="232"/>
        <v>1061918</v>
      </c>
      <c r="AT222" s="323">
        <f t="shared" si="232"/>
        <v>1139573</v>
      </c>
      <c r="AU222" s="323">
        <f t="shared" si="232"/>
        <v>1093514</v>
      </c>
      <c r="AV222" s="323">
        <f t="shared" si="232"/>
        <v>1143098</v>
      </c>
      <c r="AW222" s="323">
        <f t="shared" si="232"/>
        <v>1145747</v>
      </c>
      <c r="AX222" s="323">
        <f t="shared" si="232"/>
        <v>1124483</v>
      </c>
      <c r="AY222" s="323">
        <f t="shared" si="232"/>
        <v>1156670</v>
      </c>
      <c r="AZ222" s="323">
        <f t="shared" si="232"/>
        <v>1119630</v>
      </c>
      <c r="BA222" s="323">
        <f t="shared" si="232"/>
        <v>1284495</v>
      </c>
      <c r="BB222" s="322">
        <f t="shared" si="232"/>
        <v>1133729</v>
      </c>
      <c r="BC222" s="323">
        <f t="shared" si="232"/>
        <v>1042478</v>
      </c>
      <c r="BD222" s="323">
        <f t="shared" si="232"/>
        <v>1139395</v>
      </c>
      <c r="BE222" s="323">
        <f t="shared" si="232"/>
        <v>1150654</v>
      </c>
      <c r="BF222" s="323">
        <f t="shared" si="232"/>
        <v>1165556</v>
      </c>
      <c r="BG222" s="323">
        <f t="shared" si="232"/>
        <v>1167058</v>
      </c>
      <c r="BH222" s="323">
        <f t="shared" si="232"/>
        <v>1224976</v>
      </c>
      <c r="BI222" s="323">
        <f t="shared" si="232"/>
        <v>1179857</v>
      </c>
      <c r="BJ222" s="323">
        <f t="shared" si="232"/>
        <v>1176993</v>
      </c>
      <c r="BK222" s="323">
        <f t="shared" si="232"/>
        <v>1182665</v>
      </c>
      <c r="BL222" s="323">
        <f t="shared" si="232"/>
        <v>1182125</v>
      </c>
      <c r="BM222" s="323">
        <f t="shared" si="232"/>
        <v>1324459</v>
      </c>
      <c r="BN222" s="438">
        <f>SUM(BB222:BM222)</f>
        <v>14069945</v>
      </c>
      <c r="BO222" s="323">
        <f t="shared" si="232"/>
        <v>1173218</v>
      </c>
      <c r="BP222" s="323">
        <f t="shared" si="232"/>
        <v>1111927</v>
      </c>
      <c r="BQ222" s="323">
        <f t="shared" ref="BQ222:BY222" si="233">+BQ223+BQ224</f>
        <v>1185854</v>
      </c>
      <c r="BR222" s="323">
        <f t="shared" si="233"/>
        <v>1197626</v>
      </c>
      <c r="BS222" s="323">
        <f t="shared" si="233"/>
        <v>1215046</v>
      </c>
      <c r="BT222" s="323">
        <f t="shared" si="233"/>
        <v>1233437</v>
      </c>
      <c r="BU222" s="323">
        <f t="shared" si="233"/>
        <v>1250172</v>
      </c>
      <c r="BV222" s="323">
        <f t="shared" si="233"/>
        <v>1292411</v>
      </c>
      <c r="BW222" s="323">
        <f t="shared" si="233"/>
        <v>1249598</v>
      </c>
      <c r="BX222" s="323">
        <f t="shared" si="233"/>
        <v>1110910</v>
      </c>
      <c r="BY222" s="323">
        <f t="shared" si="233"/>
        <v>1278772</v>
      </c>
      <c r="BZ222" s="323">
        <f t="shared" ref="BZ222:CL222" si="234">+BZ223+BZ224</f>
        <v>1479265</v>
      </c>
      <c r="CA222" s="438">
        <f>SUM(BO222:BZ222)</f>
        <v>14778236</v>
      </c>
      <c r="CB222" s="322">
        <f t="shared" si="234"/>
        <v>1317858</v>
      </c>
      <c r="CC222" s="323">
        <f t="shared" si="234"/>
        <v>1218016</v>
      </c>
      <c r="CD222" s="323">
        <f t="shared" si="234"/>
        <v>1376009</v>
      </c>
      <c r="CE222" s="323">
        <f t="shared" si="234"/>
        <v>1275000</v>
      </c>
      <c r="CF222" s="323">
        <f t="shared" si="234"/>
        <v>1357591</v>
      </c>
      <c r="CG222" s="323">
        <f t="shared" ref="CG222:CH222" si="235">+CG223+CG224</f>
        <v>1321020</v>
      </c>
      <c r="CH222" s="323">
        <f t="shared" si="235"/>
        <v>1346930</v>
      </c>
      <c r="CI222" s="323">
        <f t="shared" si="234"/>
        <v>1370668</v>
      </c>
      <c r="CJ222" s="323">
        <f t="shared" si="234"/>
        <v>1347118.6182007631</v>
      </c>
      <c r="CK222" s="323">
        <f t="shared" si="234"/>
        <v>1372770</v>
      </c>
      <c r="CL222" s="323">
        <f t="shared" si="234"/>
        <v>1363636</v>
      </c>
      <c r="CM222" s="324">
        <f t="shared" ref="CM222:CN222" si="236">+CM223+CM224</f>
        <v>1573114</v>
      </c>
      <c r="CN222" s="324">
        <f t="shared" si="236"/>
        <v>1462512</v>
      </c>
      <c r="CO222" s="322">
        <f>SUM($BO222:$BO222)</f>
        <v>1173218</v>
      </c>
      <c r="CP222" s="323">
        <f>SUM($CB222:$CB222)</f>
        <v>1317858</v>
      </c>
      <c r="CQ222" s="324">
        <f>SUM($CN222:$CN222)</f>
        <v>1462512</v>
      </c>
      <c r="CR222" s="549">
        <f t="shared" ref="CR222:CR224" si="237">((CQ222/CP222)-1)*100</f>
        <v>10.976448145399576</v>
      </c>
      <c r="CS222" s="269"/>
      <c r="CT222" s="268"/>
      <c r="CU222" s="270"/>
    </row>
    <row r="223" spans="1:119" ht="20.100000000000001" customHeight="1" thickBot="1" x14ac:dyDescent="0.3">
      <c r="A223" s="542"/>
      <c r="B223" s="596" t="s">
        <v>158</v>
      </c>
      <c r="C223" s="597"/>
      <c r="D223" s="157">
        <v>429675</v>
      </c>
      <c r="E223" s="33">
        <v>409613</v>
      </c>
      <c r="F223" s="33">
        <v>468611</v>
      </c>
      <c r="G223" s="33">
        <v>469046</v>
      </c>
      <c r="H223" s="33">
        <v>483358</v>
      </c>
      <c r="I223" s="33">
        <v>506071</v>
      </c>
      <c r="J223" s="33">
        <v>535063</v>
      </c>
      <c r="K223" s="33">
        <v>530737</v>
      </c>
      <c r="L223" s="33">
        <v>563903</v>
      </c>
      <c r="M223" s="33">
        <v>560008</v>
      </c>
      <c r="N223" s="33">
        <v>539297</v>
      </c>
      <c r="O223" s="158">
        <v>647017</v>
      </c>
      <c r="P223" s="372">
        <f>SUM(D223:O223)</f>
        <v>6142399</v>
      </c>
      <c r="Q223" s="157">
        <v>528640</v>
      </c>
      <c r="R223" s="33">
        <v>515940</v>
      </c>
      <c r="S223" s="33">
        <v>628129</v>
      </c>
      <c r="T223" s="33">
        <v>582801</v>
      </c>
      <c r="U223" s="33">
        <v>609302</v>
      </c>
      <c r="V223" s="33">
        <v>622402</v>
      </c>
      <c r="W223" s="33">
        <v>621415</v>
      </c>
      <c r="X223" s="33">
        <v>635541</v>
      </c>
      <c r="Y223" s="33">
        <v>671883</v>
      </c>
      <c r="Z223" s="33">
        <v>666835</v>
      </c>
      <c r="AA223" s="33">
        <v>684567</v>
      </c>
      <c r="AB223" s="158">
        <v>792180</v>
      </c>
      <c r="AC223" s="372">
        <f>SUM(Q223:AB223)</f>
        <v>7559635</v>
      </c>
      <c r="AD223" s="157">
        <v>675786</v>
      </c>
      <c r="AE223" s="33">
        <v>672222</v>
      </c>
      <c r="AF223" s="33">
        <v>707918</v>
      </c>
      <c r="AG223" s="33">
        <v>717095</v>
      </c>
      <c r="AH223" s="33">
        <v>721621</v>
      </c>
      <c r="AI223" s="33">
        <v>711690</v>
      </c>
      <c r="AJ223" s="33">
        <v>704013</v>
      </c>
      <c r="AK223" s="33">
        <v>750978</v>
      </c>
      <c r="AL223" s="33">
        <v>734803</v>
      </c>
      <c r="AM223" s="33">
        <v>739888</v>
      </c>
      <c r="AN223" s="33">
        <v>737547</v>
      </c>
      <c r="AO223" s="158">
        <v>828045</v>
      </c>
      <c r="AP223" s="33">
        <v>749551</v>
      </c>
      <c r="AQ223" s="33">
        <v>737766</v>
      </c>
      <c r="AR223" s="33">
        <v>791443</v>
      </c>
      <c r="AS223" s="33">
        <v>750845</v>
      </c>
      <c r="AT223" s="33">
        <v>828978</v>
      </c>
      <c r="AU223" s="33">
        <v>787394</v>
      </c>
      <c r="AV223" s="33">
        <v>812841</v>
      </c>
      <c r="AW223" s="33">
        <v>825384</v>
      </c>
      <c r="AX223" s="33">
        <v>801433</v>
      </c>
      <c r="AY223" s="33">
        <v>839849</v>
      </c>
      <c r="AZ223" s="33">
        <v>807434</v>
      </c>
      <c r="BA223" s="33">
        <v>912797</v>
      </c>
      <c r="BB223" s="157">
        <v>816054</v>
      </c>
      <c r="BC223" s="33">
        <v>763738</v>
      </c>
      <c r="BD223" s="33">
        <v>826316</v>
      </c>
      <c r="BE223" s="33">
        <v>851124</v>
      </c>
      <c r="BF223" s="33">
        <v>859329</v>
      </c>
      <c r="BG223" s="33">
        <v>855860</v>
      </c>
      <c r="BH223" s="33">
        <v>898999</v>
      </c>
      <c r="BI223" s="33">
        <v>866316</v>
      </c>
      <c r="BJ223" s="33">
        <v>850995</v>
      </c>
      <c r="BK223" s="33">
        <v>868319</v>
      </c>
      <c r="BL223" s="33">
        <v>862866</v>
      </c>
      <c r="BM223" s="33">
        <v>956266</v>
      </c>
      <c r="BN223" s="453">
        <f>SUM(BB223:BM223)</f>
        <v>10276182</v>
      </c>
      <c r="BO223" s="33">
        <v>857753</v>
      </c>
      <c r="BP223" s="33">
        <v>828939</v>
      </c>
      <c r="BQ223" s="33">
        <v>862178</v>
      </c>
      <c r="BR223" s="33">
        <v>887111</v>
      </c>
      <c r="BS223" s="33">
        <v>899461</v>
      </c>
      <c r="BT223" s="33">
        <v>904074</v>
      </c>
      <c r="BU223" s="33">
        <v>914348</v>
      </c>
      <c r="BV223" s="33">
        <v>951868</v>
      </c>
      <c r="BW223" s="33">
        <v>926242</v>
      </c>
      <c r="BX223" s="33">
        <v>776784</v>
      </c>
      <c r="BY223" s="33">
        <v>939968</v>
      </c>
      <c r="BZ223" s="33">
        <v>1087720</v>
      </c>
      <c r="CA223" s="453">
        <f>SUM(BO223:BZ223)</f>
        <v>10836446</v>
      </c>
      <c r="CB223" s="157">
        <v>976016</v>
      </c>
      <c r="CC223" s="33">
        <v>909069</v>
      </c>
      <c r="CD223" s="33">
        <v>1027998</v>
      </c>
      <c r="CE223" s="33">
        <v>935939</v>
      </c>
      <c r="CF223" s="33">
        <v>999142</v>
      </c>
      <c r="CG223" s="33">
        <v>978034</v>
      </c>
      <c r="CH223" s="33">
        <v>987820</v>
      </c>
      <c r="CI223" s="33">
        <v>1004458</v>
      </c>
      <c r="CJ223" s="33">
        <v>982743</v>
      </c>
      <c r="CK223" s="33">
        <v>1010775</v>
      </c>
      <c r="CL223" s="33">
        <v>976951</v>
      </c>
      <c r="CM223" s="158">
        <v>1169321</v>
      </c>
      <c r="CN223" s="33">
        <v>1089729</v>
      </c>
      <c r="CO223" s="139">
        <f>SUM($BO223:$BO223)</f>
        <v>857753</v>
      </c>
      <c r="CP223" s="372">
        <f>SUM($CB223:$CB223)</f>
        <v>976016</v>
      </c>
      <c r="CQ223" s="373">
        <f>SUM($CN223:$CN223)</f>
        <v>1089729</v>
      </c>
      <c r="CR223" s="368">
        <f t="shared" si="237"/>
        <v>11.650731135555148</v>
      </c>
      <c r="CS223" s="269"/>
      <c r="CT223" s="268"/>
      <c r="CU223" s="270"/>
    </row>
    <row r="224" spans="1:119" ht="20.100000000000001" customHeight="1" thickBot="1" x14ac:dyDescent="0.3">
      <c r="A224" s="542"/>
      <c r="B224" s="339" t="s">
        <v>159</v>
      </c>
      <c r="C224" s="415"/>
      <c r="D224" s="157">
        <v>146460.83614999999</v>
      </c>
      <c r="E224" s="33">
        <v>144786</v>
      </c>
      <c r="F224" s="33">
        <v>139806</v>
      </c>
      <c r="G224" s="33">
        <v>144545</v>
      </c>
      <c r="H224" s="33">
        <v>149398</v>
      </c>
      <c r="I224" s="33">
        <v>147247</v>
      </c>
      <c r="J224" s="33">
        <v>157966</v>
      </c>
      <c r="K224" s="33">
        <v>155655</v>
      </c>
      <c r="L224" s="33">
        <v>156192</v>
      </c>
      <c r="M224" s="33">
        <v>154031</v>
      </c>
      <c r="N224" s="33">
        <v>167453</v>
      </c>
      <c r="O224" s="158">
        <v>173298</v>
      </c>
      <c r="P224" s="372">
        <f>SUM(D224:O224)</f>
        <v>1836837.8361499999</v>
      </c>
      <c r="Q224" s="157">
        <v>168632</v>
      </c>
      <c r="R224" s="33">
        <v>150763</v>
      </c>
      <c r="S224" s="33">
        <v>149966</v>
      </c>
      <c r="T224" s="33">
        <v>154193</v>
      </c>
      <c r="U224" s="33">
        <v>166595</v>
      </c>
      <c r="V224" s="33">
        <v>163934</v>
      </c>
      <c r="W224" s="33">
        <v>169737</v>
      </c>
      <c r="X224" s="33">
        <v>171690</v>
      </c>
      <c r="Y224" s="33">
        <v>164202</v>
      </c>
      <c r="Z224" s="33">
        <v>167625</v>
      </c>
      <c r="AA224" s="33">
        <v>175154</v>
      </c>
      <c r="AB224" s="158">
        <v>195114</v>
      </c>
      <c r="AC224" s="372">
        <f>SUM(Q224:AB224)</f>
        <v>1997605</v>
      </c>
      <c r="AD224" s="157">
        <v>176845</v>
      </c>
      <c r="AE224" s="33">
        <v>162513</v>
      </c>
      <c r="AF224" s="33">
        <v>163328</v>
      </c>
      <c r="AG224" s="33">
        <v>169801</v>
      </c>
      <c r="AH224" s="33">
        <v>169461</v>
      </c>
      <c r="AI224" s="33">
        <v>170906</v>
      </c>
      <c r="AJ224" s="33">
        <v>187031.99</v>
      </c>
      <c r="AK224" s="33">
        <v>179897.97999999998</v>
      </c>
      <c r="AL224" s="33">
        <v>175479.97981526842</v>
      </c>
      <c r="AM224" s="33">
        <v>178567</v>
      </c>
      <c r="AN224" s="33">
        <v>182980</v>
      </c>
      <c r="AO224" s="158">
        <v>190479</v>
      </c>
      <c r="AP224" s="33">
        <v>324218</v>
      </c>
      <c r="AQ224" s="33">
        <v>298143</v>
      </c>
      <c r="AR224" s="33">
        <v>301468</v>
      </c>
      <c r="AS224" s="33">
        <v>311073</v>
      </c>
      <c r="AT224" s="33">
        <v>310595</v>
      </c>
      <c r="AU224" s="33">
        <v>306120</v>
      </c>
      <c r="AV224" s="33">
        <v>330257</v>
      </c>
      <c r="AW224" s="33">
        <v>320363</v>
      </c>
      <c r="AX224" s="33">
        <v>323050</v>
      </c>
      <c r="AY224" s="33">
        <v>316821</v>
      </c>
      <c r="AZ224" s="33">
        <v>312196</v>
      </c>
      <c r="BA224" s="33">
        <v>371698</v>
      </c>
      <c r="BB224" s="157">
        <v>317675</v>
      </c>
      <c r="BC224" s="33">
        <v>278740</v>
      </c>
      <c r="BD224" s="33">
        <v>313079</v>
      </c>
      <c r="BE224" s="33">
        <v>299530</v>
      </c>
      <c r="BF224" s="33">
        <v>306227</v>
      </c>
      <c r="BG224" s="33">
        <v>311198</v>
      </c>
      <c r="BH224" s="33">
        <v>325977</v>
      </c>
      <c r="BI224" s="33">
        <v>313541</v>
      </c>
      <c r="BJ224" s="33">
        <v>325998</v>
      </c>
      <c r="BK224" s="33">
        <v>314346</v>
      </c>
      <c r="BL224" s="33">
        <v>319259</v>
      </c>
      <c r="BM224" s="33">
        <v>368193</v>
      </c>
      <c r="BN224" s="453">
        <f>SUM(BB224:BM224)</f>
        <v>3793763</v>
      </c>
      <c r="BO224" s="33">
        <v>315465</v>
      </c>
      <c r="BP224" s="33">
        <v>282988</v>
      </c>
      <c r="BQ224" s="33">
        <v>323676</v>
      </c>
      <c r="BR224" s="33">
        <v>310515</v>
      </c>
      <c r="BS224" s="33">
        <v>315585</v>
      </c>
      <c r="BT224" s="33">
        <v>329363</v>
      </c>
      <c r="BU224" s="33">
        <v>335824</v>
      </c>
      <c r="BV224" s="33">
        <v>340543</v>
      </c>
      <c r="BW224" s="33">
        <v>323356</v>
      </c>
      <c r="BX224" s="33">
        <v>334126</v>
      </c>
      <c r="BY224" s="33">
        <v>338804</v>
      </c>
      <c r="BZ224" s="33">
        <v>391545</v>
      </c>
      <c r="CA224" s="453">
        <f>SUM(BO224:BZ224)</f>
        <v>3941790</v>
      </c>
      <c r="CB224" s="157">
        <v>341842</v>
      </c>
      <c r="CC224" s="33">
        <v>308947</v>
      </c>
      <c r="CD224" s="33">
        <v>348011</v>
      </c>
      <c r="CE224" s="33">
        <v>339061</v>
      </c>
      <c r="CF224" s="33">
        <v>358449</v>
      </c>
      <c r="CG224" s="33">
        <v>342986</v>
      </c>
      <c r="CH224" s="33">
        <v>359110</v>
      </c>
      <c r="CI224" s="33">
        <v>366210</v>
      </c>
      <c r="CJ224" s="33">
        <v>364375.61820076301</v>
      </c>
      <c r="CK224" s="33">
        <v>361995</v>
      </c>
      <c r="CL224" s="33">
        <v>386685</v>
      </c>
      <c r="CM224" s="158">
        <v>403793</v>
      </c>
      <c r="CN224" s="33">
        <v>372783</v>
      </c>
      <c r="CO224" s="139">
        <f>SUM($BO224:$BO224)</f>
        <v>315465</v>
      </c>
      <c r="CP224" s="372">
        <f>SUM($CB224:$CB224)</f>
        <v>341842</v>
      </c>
      <c r="CQ224" s="373">
        <f>SUM($CN224:$CN224)</f>
        <v>372783</v>
      </c>
      <c r="CR224" s="361">
        <f t="shared" si="237"/>
        <v>9.051257598539685</v>
      </c>
      <c r="CS224" s="269"/>
      <c r="CT224" s="268"/>
      <c r="CU224" s="270"/>
    </row>
    <row r="225" spans="1:99" ht="20.100000000000001" customHeight="1" x14ac:dyDescent="0.25">
      <c r="A225" s="542"/>
      <c r="B225" s="537" t="s">
        <v>196</v>
      </c>
      <c r="C225" s="55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80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80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  <c r="CO225" s="111"/>
      <c r="CP225" s="111"/>
      <c r="CQ225" s="111"/>
      <c r="CR225" s="538"/>
      <c r="CS225" s="269"/>
      <c r="CT225" s="268"/>
      <c r="CU225" s="270"/>
    </row>
    <row r="226" spans="1:99" ht="20.100000000000001" customHeight="1" x14ac:dyDescent="0.25">
      <c r="A226" s="542"/>
      <c r="B226" s="352" t="s">
        <v>200</v>
      </c>
      <c r="C226" s="417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80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80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80"/>
      <c r="CP226" s="80"/>
      <c r="CQ226" s="80"/>
      <c r="CR226" s="536"/>
      <c r="CS226" s="269"/>
      <c r="CT226" s="268"/>
      <c r="CU226" s="270"/>
    </row>
    <row r="227" spans="1:99" ht="20.100000000000001" customHeight="1" thickBot="1" x14ac:dyDescent="0.3">
      <c r="A227" s="542"/>
      <c r="B227" s="304" t="s">
        <v>198</v>
      </c>
      <c r="C227" s="304"/>
      <c r="D227" s="304"/>
      <c r="E227" s="304"/>
      <c r="F227" s="304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73"/>
      <c r="AP227" s="73"/>
      <c r="AQ227" s="73"/>
      <c r="AR227" s="73"/>
      <c r="AS227" s="73"/>
      <c r="AT227" s="73"/>
      <c r="AU227" s="73"/>
      <c r="AV227" s="73"/>
      <c r="AW227" s="73"/>
      <c r="AX227" s="73"/>
      <c r="AY227" s="73"/>
      <c r="AZ227" s="73"/>
      <c r="BA227" s="73"/>
      <c r="BB227" s="73"/>
      <c r="BC227" s="73"/>
      <c r="BD227" s="73"/>
      <c r="BE227" s="73"/>
      <c r="BF227" s="73"/>
      <c r="BG227" s="73"/>
      <c r="BH227" s="73"/>
      <c r="BI227" s="73"/>
      <c r="BJ227" s="73"/>
      <c r="BK227" s="73"/>
      <c r="BL227" s="73"/>
      <c r="BM227" s="73"/>
      <c r="BN227" s="73"/>
      <c r="BO227" s="400"/>
      <c r="BP227" s="73"/>
      <c r="BQ227" s="400"/>
      <c r="BR227" s="73"/>
      <c r="BS227" s="73"/>
      <c r="BT227" s="73"/>
      <c r="BU227" s="73"/>
      <c r="BV227" s="73"/>
      <c r="BW227" s="73"/>
      <c r="BX227" s="73"/>
      <c r="BY227" s="73"/>
      <c r="BZ227" s="73"/>
      <c r="CA227" s="73"/>
      <c r="CB227" s="400"/>
      <c r="CC227" s="73"/>
      <c r="CD227" s="73"/>
      <c r="CE227" s="73"/>
      <c r="CF227" s="73"/>
      <c r="CG227" s="73"/>
      <c r="CH227" s="73"/>
      <c r="CI227" s="73"/>
      <c r="CJ227" s="400"/>
      <c r="CK227" s="73"/>
      <c r="CL227" s="400"/>
      <c r="CM227" s="73"/>
      <c r="CN227" s="73"/>
      <c r="CO227" s="73"/>
      <c r="CP227" s="73"/>
      <c r="CQ227" s="73"/>
      <c r="CR227" s="73"/>
      <c r="CS227" s="269"/>
      <c r="CT227" s="268"/>
      <c r="CU227" s="270"/>
    </row>
    <row r="228" spans="1:99" ht="20.100000000000001" customHeight="1" thickBot="1" x14ac:dyDescent="0.35">
      <c r="A228" s="542"/>
      <c r="B228" s="327"/>
      <c r="C228" s="321" t="s">
        <v>111</v>
      </c>
      <c r="D228" s="322">
        <f t="shared" ref="D228:BP228" si="238">+D230</f>
        <v>0</v>
      </c>
      <c r="E228" s="323">
        <f t="shared" si="238"/>
        <v>0</v>
      </c>
      <c r="F228" s="323">
        <f t="shared" si="238"/>
        <v>0</v>
      </c>
      <c r="G228" s="323">
        <f t="shared" si="238"/>
        <v>0</v>
      </c>
      <c r="H228" s="323">
        <f t="shared" si="238"/>
        <v>0</v>
      </c>
      <c r="I228" s="323">
        <f t="shared" si="238"/>
        <v>0</v>
      </c>
      <c r="J228" s="323">
        <f t="shared" si="238"/>
        <v>0</v>
      </c>
      <c r="K228" s="323">
        <f t="shared" si="238"/>
        <v>0</v>
      </c>
      <c r="L228" s="323">
        <f t="shared" si="238"/>
        <v>0</v>
      </c>
      <c r="M228" s="323">
        <f t="shared" si="238"/>
        <v>0</v>
      </c>
      <c r="N228" s="323">
        <f t="shared" si="238"/>
        <v>0</v>
      </c>
      <c r="O228" s="324">
        <f t="shared" si="238"/>
        <v>0</v>
      </c>
      <c r="P228" s="323">
        <f t="shared" si="238"/>
        <v>0</v>
      </c>
      <c r="Q228" s="322">
        <f t="shared" si="238"/>
        <v>0</v>
      </c>
      <c r="R228" s="323">
        <f t="shared" si="238"/>
        <v>0</v>
      </c>
      <c r="S228" s="323">
        <f t="shared" si="238"/>
        <v>0</v>
      </c>
      <c r="T228" s="323">
        <f t="shared" si="238"/>
        <v>0</v>
      </c>
      <c r="U228" s="323">
        <f t="shared" si="238"/>
        <v>0</v>
      </c>
      <c r="V228" s="323">
        <f t="shared" si="238"/>
        <v>0</v>
      </c>
      <c r="W228" s="323">
        <f t="shared" si="238"/>
        <v>0</v>
      </c>
      <c r="X228" s="323">
        <f t="shared" si="238"/>
        <v>0</v>
      </c>
      <c r="Y228" s="323">
        <f t="shared" si="238"/>
        <v>0</v>
      </c>
      <c r="Z228" s="323">
        <f t="shared" si="238"/>
        <v>0</v>
      </c>
      <c r="AA228" s="323">
        <f t="shared" si="238"/>
        <v>0</v>
      </c>
      <c r="AB228" s="324">
        <f t="shared" si="238"/>
        <v>0</v>
      </c>
      <c r="AC228" s="323">
        <f t="shared" si="238"/>
        <v>0</v>
      </c>
      <c r="AD228" s="322">
        <f t="shared" si="238"/>
        <v>0</v>
      </c>
      <c r="AE228" s="323">
        <f t="shared" si="238"/>
        <v>0</v>
      </c>
      <c r="AF228" s="323">
        <f t="shared" si="238"/>
        <v>0</v>
      </c>
      <c r="AG228" s="323">
        <f t="shared" si="238"/>
        <v>0</v>
      </c>
      <c r="AH228" s="323">
        <f t="shared" si="238"/>
        <v>0</v>
      </c>
      <c r="AI228" s="323">
        <f t="shared" si="238"/>
        <v>0</v>
      </c>
      <c r="AJ228" s="323">
        <f t="shared" si="238"/>
        <v>0</v>
      </c>
      <c r="AK228" s="323">
        <f t="shared" si="238"/>
        <v>0</v>
      </c>
      <c r="AL228" s="323">
        <f t="shared" si="238"/>
        <v>0</v>
      </c>
      <c r="AM228" s="323">
        <f t="shared" si="238"/>
        <v>0</v>
      </c>
      <c r="AN228" s="323">
        <f t="shared" si="238"/>
        <v>0</v>
      </c>
      <c r="AO228" s="324">
        <f t="shared" si="238"/>
        <v>0</v>
      </c>
      <c r="AP228" s="323">
        <f t="shared" si="238"/>
        <v>0</v>
      </c>
      <c r="AQ228" s="323">
        <f t="shared" si="238"/>
        <v>0</v>
      </c>
      <c r="AR228" s="323">
        <f t="shared" si="238"/>
        <v>0</v>
      </c>
      <c r="AS228" s="323">
        <f t="shared" si="238"/>
        <v>0</v>
      </c>
      <c r="AT228" s="323">
        <f t="shared" si="238"/>
        <v>0</v>
      </c>
      <c r="AU228" s="323">
        <f t="shared" si="238"/>
        <v>0</v>
      </c>
      <c r="AV228" s="323">
        <f t="shared" si="238"/>
        <v>0</v>
      </c>
      <c r="AW228" s="323">
        <f t="shared" si="238"/>
        <v>0</v>
      </c>
      <c r="AX228" s="323">
        <f t="shared" si="238"/>
        <v>0</v>
      </c>
      <c r="AY228" s="323">
        <f t="shared" si="238"/>
        <v>0</v>
      </c>
      <c r="AZ228" s="323">
        <f t="shared" si="238"/>
        <v>0</v>
      </c>
      <c r="BA228" s="323">
        <f t="shared" si="238"/>
        <v>0</v>
      </c>
      <c r="BB228" s="322">
        <f t="shared" si="238"/>
        <v>0.23830793000000003</v>
      </c>
      <c r="BC228" s="323">
        <f t="shared" si="238"/>
        <v>0.86766840000000001</v>
      </c>
      <c r="BD228" s="323">
        <f t="shared" si="238"/>
        <v>2.0478699600000003</v>
      </c>
      <c r="BE228" s="323">
        <f t="shared" si="238"/>
        <v>3.0550886399999997</v>
      </c>
      <c r="BF228" s="323">
        <f t="shared" si="238"/>
        <v>3.5981488899999996</v>
      </c>
      <c r="BG228" s="323">
        <f t="shared" si="238"/>
        <v>4.1100268600000005</v>
      </c>
      <c r="BH228" s="323">
        <f t="shared" si="238"/>
        <v>8.3021315399999995</v>
      </c>
      <c r="BI228" s="323">
        <f t="shared" si="238"/>
        <v>6.63667958</v>
      </c>
      <c r="BJ228" s="323">
        <f t="shared" si="238"/>
        <v>7.6254183900000001</v>
      </c>
      <c r="BK228" s="323">
        <f t="shared" si="238"/>
        <v>9.0107550400000012</v>
      </c>
      <c r="BL228" s="323">
        <f t="shared" si="238"/>
        <v>10.870871390000001</v>
      </c>
      <c r="BM228" s="324">
        <f t="shared" si="238"/>
        <v>13.580000559999998</v>
      </c>
      <c r="BN228" s="438">
        <f>SUM(BB228:BM228)</f>
        <v>69.942967179999997</v>
      </c>
      <c r="BO228" s="323">
        <f t="shared" si="238"/>
        <v>12.577949929999999</v>
      </c>
      <c r="BP228" s="323">
        <f t="shared" si="238"/>
        <v>14.582328929999999</v>
      </c>
      <c r="BQ228" s="323">
        <f t="shared" ref="BQ228:BY228" si="239">+BQ230</f>
        <v>13.912135390000003</v>
      </c>
      <c r="BR228" s="323">
        <f t="shared" si="239"/>
        <v>16.371159540000001</v>
      </c>
      <c r="BS228" s="323">
        <f t="shared" si="239"/>
        <v>19.907945829999999</v>
      </c>
      <c r="BT228" s="323">
        <f t="shared" si="239"/>
        <v>24.946220629999999</v>
      </c>
      <c r="BU228" s="323">
        <f t="shared" si="239"/>
        <v>27.144495630000005</v>
      </c>
      <c r="BV228" s="323">
        <f t="shared" si="239"/>
        <v>27.160718230000004</v>
      </c>
      <c r="BW228" s="323">
        <f t="shared" si="239"/>
        <v>27.356971520000002</v>
      </c>
      <c r="BX228" s="323">
        <f t="shared" si="239"/>
        <v>33.042042590000001</v>
      </c>
      <c r="BY228" s="323">
        <f t="shared" si="239"/>
        <v>38.332092370000005</v>
      </c>
      <c r="BZ228" s="323">
        <f t="shared" ref="BZ228:CL228" si="240">+BZ230</f>
        <v>48.688201340000006</v>
      </c>
      <c r="CA228" s="438">
        <f>SUM(BO228:BZ228)</f>
        <v>304.02226193000001</v>
      </c>
      <c r="CB228" s="322">
        <f t="shared" si="240"/>
        <v>45.272466600000001</v>
      </c>
      <c r="CC228" s="323">
        <f t="shared" si="240"/>
        <v>45.627572929999999</v>
      </c>
      <c r="CD228" s="323">
        <f t="shared" si="240"/>
        <v>57.96909316</v>
      </c>
      <c r="CE228" s="323">
        <f t="shared" si="240"/>
        <v>66.877982869999997</v>
      </c>
      <c r="CF228" s="323">
        <f t="shared" si="240"/>
        <v>59.757440350100005</v>
      </c>
      <c r="CG228" s="323">
        <f t="shared" ref="CG228:CH228" si="241">+CG230</f>
        <v>62.813596409999995</v>
      </c>
      <c r="CH228" s="323">
        <f t="shared" si="241"/>
        <v>68.960874929999989</v>
      </c>
      <c r="CI228" s="323">
        <f t="shared" si="240"/>
        <v>71.724351569999996</v>
      </c>
      <c r="CJ228" s="323">
        <f t="shared" si="240"/>
        <v>77.052546300000003</v>
      </c>
      <c r="CK228" s="323">
        <f t="shared" si="240"/>
        <v>88.573238150000009</v>
      </c>
      <c r="CL228" s="323">
        <f t="shared" si="240"/>
        <v>100.10215906999991</v>
      </c>
      <c r="CM228" s="324">
        <f t="shared" ref="CM228:CN228" si="242">+CM230</f>
        <v>114.1767181899998</v>
      </c>
      <c r="CN228" s="324">
        <f t="shared" si="242"/>
        <v>101.87090591399981</v>
      </c>
      <c r="CO228" s="322">
        <f>SUM($BO228:$BO228)</f>
        <v>12.577949929999999</v>
      </c>
      <c r="CP228" s="323">
        <f>SUM($CB228:$CB228)</f>
        <v>45.272466600000001</v>
      </c>
      <c r="CQ228" s="324">
        <f>SUM($CN228:$CN228)</f>
        <v>101.87090591399981</v>
      </c>
      <c r="CR228" s="549">
        <f t="shared" ref="CR228:CR230" si="243">((CQ228/CP228)-1)*100</f>
        <v>125.0173528517216</v>
      </c>
      <c r="CS228" s="269"/>
      <c r="CT228" s="268"/>
      <c r="CU228" s="270"/>
    </row>
    <row r="229" spans="1:99" ht="20.100000000000001" customHeight="1" x14ac:dyDescent="0.25">
      <c r="A229" s="542"/>
      <c r="B229" s="48" t="s">
        <v>162</v>
      </c>
      <c r="C229" s="70"/>
      <c r="D229" s="71"/>
      <c r="E229" s="72"/>
      <c r="F229" s="72"/>
      <c r="G229" s="73"/>
      <c r="H229" s="73"/>
      <c r="I229" s="73"/>
      <c r="J229" s="73"/>
      <c r="K229" s="73"/>
      <c r="L229" s="73"/>
      <c r="M229" s="73"/>
      <c r="N229" s="73"/>
      <c r="O229" s="319"/>
      <c r="P229" s="104"/>
      <c r="Q229" s="140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319"/>
      <c r="AC229" s="73"/>
      <c r="AD229" s="140"/>
      <c r="AE229" s="73"/>
      <c r="AF229" s="73"/>
      <c r="AG229" s="73"/>
      <c r="AH229" s="73"/>
      <c r="AI229" s="73"/>
      <c r="AJ229" s="73"/>
      <c r="AK229" s="73"/>
      <c r="AL229" s="73"/>
      <c r="AM229" s="73"/>
      <c r="AN229" s="73"/>
      <c r="AO229" s="319"/>
      <c r="AP229" s="73"/>
      <c r="AQ229" s="73"/>
      <c r="AR229" s="73"/>
      <c r="AS229" s="73"/>
      <c r="AT229" s="73"/>
      <c r="AU229" s="73"/>
      <c r="AV229" s="73"/>
      <c r="AW229" s="73"/>
      <c r="AX229" s="73"/>
      <c r="AY229" s="73"/>
      <c r="AZ229" s="73"/>
      <c r="BA229" s="73"/>
      <c r="BB229" s="140"/>
      <c r="BC229" s="73"/>
      <c r="BD229" s="73"/>
      <c r="BE229" s="73"/>
      <c r="BF229" s="73"/>
      <c r="BG229" s="73"/>
      <c r="BH229" s="73"/>
      <c r="BI229" s="73"/>
      <c r="BJ229" s="73"/>
      <c r="BK229" s="73"/>
      <c r="BL229" s="73"/>
      <c r="BM229" s="319"/>
      <c r="BN229" s="74"/>
      <c r="BO229" s="73"/>
      <c r="BP229" s="73"/>
      <c r="BQ229" s="73"/>
      <c r="BR229" s="73"/>
      <c r="BS229" s="73"/>
      <c r="BT229" s="73"/>
      <c r="BU229" s="73"/>
      <c r="BV229" s="73"/>
      <c r="BW229" s="73"/>
      <c r="BX229" s="73"/>
      <c r="BY229" s="73"/>
      <c r="BZ229" s="73"/>
      <c r="CA229" s="74"/>
      <c r="CB229" s="140"/>
      <c r="CC229" s="73"/>
      <c r="CD229" s="73"/>
      <c r="CE229" s="73"/>
      <c r="CF229" s="73"/>
      <c r="CG229" s="73"/>
      <c r="CH229" s="73"/>
      <c r="CI229" s="73"/>
      <c r="CJ229" s="73"/>
      <c r="CK229" s="73"/>
      <c r="CL229" s="73"/>
      <c r="CM229" s="319"/>
      <c r="CN229" s="73"/>
      <c r="CO229" s="140"/>
      <c r="CP229" s="73"/>
      <c r="CQ229" s="319"/>
      <c r="CR229" s="74"/>
      <c r="CS229" s="269"/>
      <c r="CT229" s="268"/>
      <c r="CU229" s="270"/>
    </row>
    <row r="230" spans="1:99" ht="20.100000000000001" customHeight="1" thickBot="1" x14ac:dyDescent="0.3">
      <c r="A230" s="542"/>
      <c r="B230" s="592" t="s">
        <v>49</v>
      </c>
      <c r="C230" s="593"/>
      <c r="D230" s="52">
        <v>0</v>
      </c>
      <c r="E230" s="26">
        <v>0</v>
      </c>
      <c r="F230" s="26">
        <v>0</v>
      </c>
      <c r="G230" s="26">
        <v>0</v>
      </c>
      <c r="H230" s="26">
        <v>0</v>
      </c>
      <c r="I230" s="26">
        <v>0</v>
      </c>
      <c r="J230" s="26">
        <v>0</v>
      </c>
      <c r="K230" s="26">
        <v>0</v>
      </c>
      <c r="L230" s="26">
        <v>0</v>
      </c>
      <c r="M230" s="26">
        <v>0</v>
      </c>
      <c r="N230" s="26">
        <v>0</v>
      </c>
      <c r="O230" s="76">
        <v>0</v>
      </c>
      <c r="P230" s="80">
        <v>0</v>
      </c>
      <c r="Q230" s="52">
        <v>0</v>
      </c>
      <c r="R230" s="26">
        <v>0</v>
      </c>
      <c r="S230" s="26">
        <v>0</v>
      </c>
      <c r="T230" s="26">
        <v>0</v>
      </c>
      <c r="U230" s="26">
        <v>0</v>
      </c>
      <c r="V230" s="26">
        <v>0</v>
      </c>
      <c r="W230" s="26">
        <v>0</v>
      </c>
      <c r="X230" s="26">
        <v>0</v>
      </c>
      <c r="Y230" s="26">
        <v>0</v>
      </c>
      <c r="Z230" s="26">
        <v>0</v>
      </c>
      <c r="AA230" s="26">
        <v>0</v>
      </c>
      <c r="AB230" s="76">
        <v>0</v>
      </c>
      <c r="AC230" s="80">
        <v>0</v>
      </c>
      <c r="AD230" s="52">
        <v>0</v>
      </c>
      <c r="AE230" s="26">
        <v>0</v>
      </c>
      <c r="AF230" s="26">
        <v>0</v>
      </c>
      <c r="AG230" s="26">
        <v>0</v>
      </c>
      <c r="AH230" s="26">
        <v>0</v>
      </c>
      <c r="AI230" s="26">
        <v>0</v>
      </c>
      <c r="AJ230" s="26">
        <v>0</v>
      </c>
      <c r="AK230" s="26">
        <v>0</v>
      </c>
      <c r="AL230" s="26">
        <v>0</v>
      </c>
      <c r="AM230" s="26">
        <v>0</v>
      </c>
      <c r="AN230" s="26">
        <v>0</v>
      </c>
      <c r="AO230" s="76">
        <v>0</v>
      </c>
      <c r="AP230" s="26">
        <v>0</v>
      </c>
      <c r="AQ230" s="26">
        <v>0</v>
      </c>
      <c r="AR230" s="26">
        <v>0</v>
      </c>
      <c r="AS230" s="26">
        <v>0</v>
      </c>
      <c r="AT230" s="26">
        <v>0</v>
      </c>
      <c r="AU230" s="26">
        <v>0</v>
      </c>
      <c r="AV230" s="26">
        <v>0</v>
      </c>
      <c r="AW230" s="26">
        <v>0</v>
      </c>
      <c r="AX230" s="26">
        <v>0</v>
      </c>
      <c r="AY230" s="26">
        <v>0</v>
      </c>
      <c r="AZ230" s="26">
        <v>0</v>
      </c>
      <c r="BA230" s="26">
        <v>0</v>
      </c>
      <c r="BB230" s="52">
        <v>0.23830793000000003</v>
      </c>
      <c r="BC230" s="26">
        <v>0.86766840000000001</v>
      </c>
      <c r="BD230" s="26">
        <v>2.0478699600000003</v>
      </c>
      <c r="BE230" s="26">
        <v>3.0550886399999997</v>
      </c>
      <c r="BF230" s="26">
        <v>3.5981488899999996</v>
      </c>
      <c r="BG230" s="26">
        <v>4.1100268600000005</v>
      </c>
      <c r="BH230" s="26">
        <v>8.3021315399999995</v>
      </c>
      <c r="BI230" s="26">
        <v>6.63667958</v>
      </c>
      <c r="BJ230" s="26">
        <v>7.6254183900000001</v>
      </c>
      <c r="BK230" s="26">
        <v>9.0107550400000012</v>
      </c>
      <c r="BL230" s="26">
        <v>10.870871390000001</v>
      </c>
      <c r="BM230" s="76">
        <v>13.580000559999998</v>
      </c>
      <c r="BN230" s="449">
        <f>SUM(BB230:BM230)</f>
        <v>69.942967179999997</v>
      </c>
      <c r="BO230" s="26">
        <v>12.577949929999999</v>
      </c>
      <c r="BP230" s="26">
        <v>14.582328929999999</v>
      </c>
      <c r="BQ230" s="26">
        <v>13.912135390000003</v>
      </c>
      <c r="BR230" s="26">
        <v>16.371159540000001</v>
      </c>
      <c r="BS230" s="26">
        <v>19.907945829999999</v>
      </c>
      <c r="BT230" s="26">
        <v>24.946220629999999</v>
      </c>
      <c r="BU230" s="26">
        <v>27.144495630000005</v>
      </c>
      <c r="BV230" s="26">
        <v>27.160718230000004</v>
      </c>
      <c r="BW230" s="26">
        <v>27.356971520000002</v>
      </c>
      <c r="BX230" s="26">
        <v>33.042042590000001</v>
      </c>
      <c r="BY230" s="26">
        <v>38.332092370000005</v>
      </c>
      <c r="BZ230" s="26">
        <f>48688201.34/1000000</f>
        <v>48.688201340000006</v>
      </c>
      <c r="CA230" s="449">
        <f>SUM(BO230:BZ230)</f>
        <v>304.02226193000001</v>
      </c>
      <c r="CB230" s="52">
        <f>45272466.6/1000000</f>
        <v>45.272466600000001</v>
      </c>
      <c r="CC230" s="26">
        <f>45627572.93/1000000</f>
        <v>45.627572929999999</v>
      </c>
      <c r="CD230" s="26">
        <f>57969093.16/1000000</f>
        <v>57.96909316</v>
      </c>
      <c r="CE230" s="26">
        <f>66877982.87/1000000</f>
        <v>66.877982869999997</v>
      </c>
      <c r="CF230" s="26">
        <f>59757440.3501/1000000</f>
        <v>59.757440350100005</v>
      </c>
      <c r="CG230" s="26">
        <f>62813596.41/1000000</f>
        <v>62.813596409999995</v>
      </c>
      <c r="CH230" s="26">
        <f>(68959336.13+1234.7+304.1)/1000000</f>
        <v>68.960874929999989</v>
      </c>
      <c r="CI230" s="26">
        <f>(71723825.07+229+297.5)/1000000</f>
        <v>71.724351569999996</v>
      </c>
      <c r="CJ230" s="26">
        <f>+(77050769.8+1691+85.5)/1000000</f>
        <v>77.052546300000003</v>
      </c>
      <c r="CK230" s="26">
        <f>+(88571085.95+890.2+1262)/1000000</f>
        <v>88.573238150000009</v>
      </c>
      <c r="CL230" s="26">
        <v>100.10215906999991</v>
      </c>
      <c r="CM230" s="76">
        <v>114.1767181899998</v>
      </c>
      <c r="CN230" s="26">
        <v>101.87090591399981</v>
      </c>
      <c r="CO230" s="584">
        <f>SUM($BO230:$BO230)</f>
        <v>12.577949929999999</v>
      </c>
      <c r="CP230" s="374">
        <f>SUM($CB230:$CB230)</f>
        <v>45.272466600000001</v>
      </c>
      <c r="CQ230" s="399">
        <f>SUM($CN230:$CN230)</f>
        <v>101.87090591399981</v>
      </c>
      <c r="CR230" s="361">
        <f t="shared" si="243"/>
        <v>125.0173528517216</v>
      </c>
      <c r="CS230" s="269"/>
      <c r="CT230" s="268"/>
      <c r="CU230" s="270"/>
    </row>
    <row r="231" spans="1:99" ht="20.100000000000001" customHeight="1" thickBot="1" x14ac:dyDescent="0.3">
      <c r="A231" s="542"/>
      <c r="B231" s="328"/>
      <c r="C231" s="325" t="s">
        <v>115</v>
      </c>
      <c r="D231" s="322">
        <f t="shared" ref="D231:BP231" si="244">+D232</f>
        <v>0</v>
      </c>
      <c r="E231" s="323">
        <f t="shared" si="244"/>
        <v>0</v>
      </c>
      <c r="F231" s="323">
        <f t="shared" si="244"/>
        <v>0</v>
      </c>
      <c r="G231" s="323">
        <f t="shared" si="244"/>
        <v>0</v>
      </c>
      <c r="H231" s="323">
        <f t="shared" si="244"/>
        <v>0</v>
      </c>
      <c r="I231" s="323">
        <f t="shared" si="244"/>
        <v>0</v>
      </c>
      <c r="J231" s="323">
        <f t="shared" si="244"/>
        <v>0</v>
      </c>
      <c r="K231" s="323">
        <f t="shared" si="244"/>
        <v>0</v>
      </c>
      <c r="L231" s="323">
        <f t="shared" si="244"/>
        <v>0</v>
      </c>
      <c r="M231" s="323">
        <f t="shared" si="244"/>
        <v>0</v>
      </c>
      <c r="N231" s="323">
        <f t="shared" si="244"/>
        <v>0</v>
      </c>
      <c r="O231" s="324">
        <f t="shared" si="244"/>
        <v>0</v>
      </c>
      <c r="P231" s="323">
        <f t="shared" si="244"/>
        <v>0</v>
      </c>
      <c r="Q231" s="322">
        <f t="shared" si="244"/>
        <v>0</v>
      </c>
      <c r="R231" s="323">
        <f t="shared" si="244"/>
        <v>0</v>
      </c>
      <c r="S231" s="323">
        <f t="shared" si="244"/>
        <v>0</v>
      </c>
      <c r="T231" s="323">
        <f t="shared" si="244"/>
        <v>0</v>
      </c>
      <c r="U231" s="323">
        <f t="shared" si="244"/>
        <v>0</v>
      </c>
      <c r="V231" s="323">
        <f t="shared" si="244"/>
        <v>0</v>
      </c>
      <c r="W231" s="323">
        <f t="shared" si="244"/>
        <v>0</v>
      </c>
      <c r="X231" s="323">
        <f t="shared" si="244"/>
        <v>0</v>
      </c>
      <c r="Y231" s="323">
        <f t="shared" si="244"/>
        <v>0</v>
      </c>
      <c r="Z231" s="323">
        <f t="shared" si="244"/>
        <v>0</v>
      </c>
      <c r="AA231" s="323">
        <f t="shared" si="244"/>
        <v>0</v>
      </c>
      <c r="AB231" s="324">
        <f t="shared" si="244"/>
        <v>0</v>
      </c>
      <c r="AC231" s="323">
        <f t="shared" si="244"/>
        <v>0</v>
      </c>
      <c r="AD231" s="322">
        <f t="shared" si="244"/>
        <v>0</v>
      </c>
      <c r="AE231" s="323">
        <f t="shared" si="244"/>
        <v>0</v>
      </c>
      <c r="AF231" s="323">
        <f t="shared" si="244"/>
        <v>0</v>
      </c>
      <c r="AG231" s="323">
        <f t="shared" si="244"/>
        <v>0</v>
      </c>
      <c r="AH231" s="323">
        <f t="shared" si="244"/>
        <v>0</v>
      </c>
      <c r="AI231" s="323">
        <f t="shared" si="244"/>
        <v>0</v>
      </c>
      <c r="AJ231" s="323">
        <f t="shared" si="244"/>
        <v>0</v>
      </c>
      <c r="AK231" s="323">
        <f t="shared" si="244"/>
        <v>0</v>
      </c>
      <c r="AL231" s="323">
        <f t="shared" si="244"/>
        <v>0</v>
      </c>
      <c r="AM231" s="323">
        <f t="shared" si="244"/>
        <v>0</v>
      </c>
      <c r="AN231" s="323">
        <f t="shared" si="244"/>
        <v>0</v>
      </c>
      <c r="AO231" s="324">
        <f t="shared" si="244"/>
        <v>0</v>
      </c>
      <c r="AP231" s="323">
        <f t="shared" si="244"/>
        <v>0</v>
      </c>
      <c r="AQ231" s="323">
        <f t="shared" si="244"/>
        <v>0</v>
      </c>
      <c r="AR231" s="323">
        <f t="shared" si="244"/>
        <v>0</v>
      </c>
      <c r="AS231" s="323">
        <f t="shared" si="244"/>
        <v>0</v>
      </c>
      <c r="AT231" s="323">
        <f t="shared" si="244"/>
        <v>0</v>
      </c>
      <c r="AU231" s="323">
        <f t="shared" si="244"/>
        <v>0</v>
      </c>
      <c r="AV231" s="323">
        <f t="shared" si="244"/>
        <v>0</v>
      </c>
      <c r="AW231" s="323">
        <f t="shared" si="244"/>
        <v>0</v>
      </c>
      <c r="AX231" s="323">
        <f t="shared" si="244"/>
        <v>0</v>
      </c>
      <c r="AY231" s="323">
        <f t="shared" si="244"/>
        <v>0</v>
      </c>
      <c r="AZ231" s="323">
        <f t="shared" si="244"/>
        <v>0</v>
      </c>
      <c r="BA231" s="323">
        <f t="shared" si="244"/>
        <v>0</v>
      </c>
      <c r="BB231" s="322">
        <f t="shared" si="244"/>
        <v>1851</v>
      </c>
      <c r="BC231" s="323">
        <f t="shared" si="244"/>
        <v>5548</v>
      </c>
      <c r="BD231" s="323">
        <f t="shared" si="244"/>
        <v>28249</v>
      </c>
      <c r="BE231" s="323">
        <f t="shared" si="244"/>
        <v>55551</v>
      </c>
      <c r="BF231" s="323">
        <f t="shared" si="244"/>
        <v>23036</v>
      </c>
      <c r="BG231" s="323">
        <f t="shared" si="244"/>
        <v>22484</v>
      </c>
      <c r="BH231" s="323">
        <f t="shared" si="244"/>
        <v>91398</v>
      </c>
      <c r="BI231" s="323">
        <f t="shared" si="244"/>
        <v>39372</v>
      </c>
      <c r="BJ231" s="323">
        <f t="shared" si="244"/>
        <v>64237</v>
      </c>
      <c r="BK231" s="323">
        <f t="shared" si="244"/>
        <v>65057</v>
      </c>
      <c r="BL231" s="323">
        <f t="shared" si="244"/>
        <v>80705</v>
      </c>
      <c r="BM231" s="324">
        <f t="shared" si="244"/>
        <v>87811</v>
      </c>
      <c r="BN231" s="438">
        <f>SUM(BB231:BM231)</f>
        <v>565299</v>
      </c>
      <c r="BO231" s="323">
        <f t="shared" si="244"/>
        <v>120208</v>
      </c>
      <c r="BP231" s="323">
        <f t="shared" si="244"/>
        <v>92212</v>
      </c>
      <c r="BQ231" s="323">
        <f t="shared" ref="BQ231:BY231" si="245">+BQ232</f>
        <v>107141</v>
      </c>
      <c r="BR231" s="323">
        <f t="shared" si="245"/>
        <v>139837</v>
      </c>
      <c r="BS231" s="323">
        <f t="shared" si="245"/>
        <v>171790</v>
      </c>
      <c r="BT231" s="323">
        <f t="shared" si="245"/>
        <v>197190</v>
      </c>
      <c r="BU231" s="323">
        <f t="shared" si="245"/>
        <v>179401</v>
      </c>
      <c r="BV231" s="323">
        <f t="shared" si="245"/>
        <v>144190</v>
      </c>
      <c r="BW231" s="323">
        <f t="shared" si="245"/>
        <v>175828</v>
      </c>
      <c r="BX231" s="323">
        <f t="shared" si="245"/>
        <v>224749</v>
      </c>
      <c r="BY231" s="323">
        <f t="shared" si="245"/>
        <v>264639</v>
      </c>
      <c r="BZ231" s="323">
        <f t="shared" ref="BZ231:CN231" si="246">+BZ232</f>
        <v>295169</v>
      </c>
      <c r="CA231" s="438">
        <f>SUM(BO231:BZ231)</f>
        <v>2112354</v>
      </c>
      <c r="CB231" s="322">
        <f t="shared" si="246"/>
        <v>349664</v>
      </c>
      <c r="CC231" s="323">
        <f t="shared" si="246"/>
        <v>307599</v>
      </c>
      <c r="CD231" s="323">
        <f t="shared" si="246"/>
        <v>821745</v>
      </c>
      <c r="CE231" s="323">
        <f t="shared" si="246"/>
        <v>1900502</v>
      </c>
      <c r="CF231" s="323">
        <f t="shared" si="246"/>
        <v>1789248</v>
      </c>
      <c r="CG231" s="323">
        <f t="shared" si="246"/>
        <v>1741151</v>
      </c>
      <c r="CH231" s="323">
        <f t="shared" si="246"/>
        <v>2024416</v>
      </c>
      <c r="CI231" s="323">
        <f t="shared" si="246"/>
        <v>2350117</v>
      </c>
      <c r="CJ231" s="323">
        <f t="shared" si="246"/>
        <v>2304645</v>
      </c>
      <c r="CK231" s="323">
        <f t="shared" si="246"/>
        <v>2886868</v>
      </c>
      <c r="CL231" s="323">
        <f t="shared" si="246"/>
        <v>3901174</v>
      </c>
      <c r="CM231" s="324">
        <f t="shared" si="246"/>
        <v>4347263</v>
      </c>
      <c r="CN231" s="324">
        <f t="shared" si="246"/>
        <v>3959915</v>
      </c>
      <c r="CO231" s="322">
        <f>SUM($BO231:$BO231)</f>
        <v>120208</v>
      </c>
      <c r="CP231" s="323">
        <f>SUM($CB231:$CB231)</f>
        <v>349664</v>
      </c>
      <c r="CQ231" s="324">
        <f>SUM($CN231:$CN231)</f>
        <v>3959915</v>
      </c>
      <c r="CR231" s="549">
        <f t="shared" ref="CR231:CR232" si="247">((CQ231/CP231)-1)*100</f>
        <v>1032.491477532717</v>
      </c>
      <c r="CS231" s="269"/>
      <c r="CT231" s="268"/>
      <c r="CU231" s="270"/>
    </row>
    <row r="232" spans="1:99" ht="20.100000000000001" customHeight="1" thickBot="1" x14ac:dyDescent="0.3">
      <c r="A232" s="542"/>
      <c r="B232" s="602" t="s">
        <v>41</v>
      </c>
      <c r="C232" s="603"/>
      <c r="D232" s="157">
        <v>0</v>
      </c>
      <c r="E232" s="33">
        <v>0</v>
      </c>
      <c r="F232" s="33">
        <v>0</v>
      </c>
      <c r="G232" s="33">
        <v>0</v>
      </c>
      <c r="H232" s="33">
        <v>0</v>
      </c>
      <c r="I232" s="33">
        <v>0</v>
      </c>
      <c r="J232" s="33">
        <v>0</v>
      </c>
      <c r="K232" s="33">
        <v>0</v>
      </c>
      <c r="L232" s="33">
        <v>0</v>
      </c>
      <c r="M232" s="33">
        <v>0</v>
      </c>
      <c r="N232" s="33">
        <v>0</v>
      </c>
      <c r="O232" s="158">
        <v>0</v>
      </c>
      <c r="P232" s="372">
        <v>0</v>
      </c>
      <c r="Q232" s="157">
        <v>0</v>
      </c>
      <c r="R232" s="33">
        <v>0</v>
      </c>
      <c r="S232" s="33">
        <v>0</v>
      </c>
      <c r="T232" s="33">
        <v>0</v>
      </c>
      <c r="U232" s="33">
        <v>0</v>
      </c>
      <c r="V232" s="33">
        <v>0</v>
      </c>
      <c r="W232" s="33">
        <v>0</v>
      </c>
      <c r="X232" s="33">
        <v>0</v>
      </c>
      <c r="Y232" s="33">
        <v>0</v>
      </c>
      <c r="Z232" s="33">
        <v>0</v>
      </c>
      <c r="AA232" s="33">
        <v>0</v>
      </c>
      <c r="AB232" s="158">
        <v>0</v>
      </c>
      <c r="AC232" s="372">
        <v>0</v>
      </c>
      <c r="AD232" s="157">
        <v>0</v>
      </c>
      <c r="AE232" s="33">
        <v>0</v>
      </c>
      <c r="AF232" s="33">
        <v>0</v>
      </c>
      <c r="AG232" s="33">
        <v>0</v>
      </c>
      <c r="AH232" s="33">
        <v>0</v>
      </c>
      <c r="AI232" s="33">
        <v>0</v>
      </c>
      <c r="AJ232" s="33">
        <v>0</v>
      </c>
      <c r="AK232" s="33">
        <v>0</v>
      </c>
      <c r="AL232" s="33">
        <v>0</v>
      </c>
      <c r="AM232" s="33">
        <v>0</v>
      </c>
      <c r="AN232" s="33">
        <v>0</v>
      </c>
      <c r="AO232" s="158">
        <v>0</v>
      </c>
      <c r="AP232" s="33">
        <v>0</v>
      </c>
      <c r="AQ232" s="33">
        <v>0</v>
      </c>
      <c r="AR232" s="33">
        <v>0</v>
      </c>
      <c r="AS232" s="33">
        <v>0</v>
      </c>
      <c r="AT232" s="33">
        <v>0</v>
      </c>
      <c r="AU232" s="33">
        <v>0</v>
      </c>
      <c r="AV232" s="33">
        <v>0</v>
      </c>
      <c r="AW232" s="33">
        <v>0</v>
      </c>
      <c r="AX232" s="33">
        <v>0</v>
      </c>
      <c r="AY232" s="33">
        <v>0</v>
      </c>
      <c r="AZ232" s="33">
        <v>0</v>
      </c>
      <c r="BA232" s="33">
        <v>0</v>
      </c>
      <c r="BB232" s="157">
        <v>1851</v>
      </c>
      <c r="BC232" s="33">
        <v>5548</v>
      </c>
      <c r="BD232" s="33">
        <v>28249</v>
      </c>
      <c r="BE232" s="33">
        <v>55551</v>
      </c>
      <c r="BF232" s="33">
        <v>23036</v>
      </c>
      <c r="BG232" s="33">
        <v>22484</v>
      </c>
      <c r="BH232" s="33">
        <v>91398</v>
      </c>
      <c r="BI232" s="33">
        <v>39372</v>
      </c>
      <c r="BJ232" s="33">
        <v>64237</v>
      </c>
      <c r="BK232" s="33">
        <v>65057</v>
      </c>
      <c r="BL232" s="33">
        <v>80705</v>
      </c>
      <c r="BM232" s="158">
        <v>87811</v>
      </c>
      <c r="BN232" s="443">
        <f>SUM(BB232:BM232)</f>
        <v>565299</v>
      </c>
      <c r="BO232" s="33">
        <v>120208</v>
      </c>
      <c r="BP232" s="33">
        <v>92212</v>
      </c>
      <c r="BQ232" s="33">
        <v>107141</v>
      </c>
      <c r="BR232" s="33">
        <v>139837</v>
      </c>
      <c r="BS232" s="33">
        <v>171790</v>
      </c>
      <c r="BT232" s="33">
        <v>197190</v>
      </c>
      <c r="BU232" s="33">
        <v>179401</v>
      </c>
      <c r="BV232" s="33">
        <v>144190</v>
      </c>
      <c r="BW232" s="33">
        <v>175828</v>
      </c>
      <c r="BX232" s="33">
        <v>224749</v>
      </c>
      <c r="BY232" s="33">
        <v>264639</v>
      </c>
      <c r="BZ232" s="33">
        <v>295169</v>
      </c>
      <c r="CA232" s="453">
        <f>SUM(BO232:BZ232)</f>
        <v>2112354</v>
      </c>
      <c r="CB232" s="157">
        <v>349664</v>
      </c>
      <c r="CC232" s="33">
        <v>307599</v>
      </c>
      <c r="CD232" s="33">
        <v>821745</v>
      </c>
      <c r="CE232" s="33">
        <v>1900502</v>
      </c>
      <c r="CF232" s="33">
        <v>1789248</v>
      </c>
      <c r="CG232" s="33">
        <v>1741151</v>
      </c>
      <c r="CH232" s="33">
        <f>2024359+36+21</f>
        <v>2024416</v>
      </c>
      <c r="CI232" s="33">
        <f>2350087+17+13</f>
        <v>2350117</v>
      </c>
      <c r="CJ232" s="33">
        <f>2304508+125+12</f>
        <v>2304645</v>
      </c>
      <c r="CK232" s="33">
        <f>2886731+56+81</f>
        <v>2886868</v>
      </c>
      <c r="CL232" s="33">
        <v>3901174</v>
      </c>
      <c r="CM232" s="158">
        <v>4347263</v>
      </c>
      <c r="CN232" s="33">
        <v>3959915</v>
      </c>
      <c r="CO232" s="139">
        <f>SUM($BO232:$BO232)</f>
        <v>120208</v>
      </c>
      <c r="CP232" s="372">
        <f>SUM($CB232:$CB232)</f>
        <v>349664</v>
      </c>
      <c r="CQ232" s="373">
        <f>SUM($CN232:$CN232)</f>
        <v>3959915</v>
      </c>
      <c r="CR232" s="368">
        <f t="shared" si="247"/>
        <v>1032.491477532717</v>
      </c>
      <c r="CS232" s="269"/>
      <c r="CT232" s="268"/>
      <c r="CU232" s="270"/>
    </row>
    <row r="233" spans="1:99" ht="20.100000000000001" customHeight="1" x14ac:dyDescent="0.25">
      <c r="A233" s="542"/>
      <c r="B233" s="537" t="s">
        <v>201</v>
      </c>
      <c r="C233" s="55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11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11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31"/>
      <c r="CC233" s="31"/>
      <c r="CD233" s="31"/>
      <c r="CE233" s="31"/>
      <c r="CF233" s="31"/>
      <c r="CG233" s="31"/>
      <c r="CH233" s="31"/>
      <c r="CI233" s="31"/>
      <c r="CJ233" s="31"/>
      <c r="CK233" s="31"/>
      <c r="CL233" s="31"/>
      <c r="CM233" s="31"/>
      <c r="CN233" s="31"/>
      <c r="CO233" s="111"/>
      <c r="CP233" s="111"/>
      <c r="CQ233" s="111"/>
      <c r="CR233" s="538"/>
      <c r="CS233" s="269"/>
      <c r="CT233" s="268"/>
      <c r="CU233" s="270"/>
    </row>
    <row r="234" spans="1:99" ht="20.100000000000001" customHeight="1" thickBot="1" x14ac:dyDescent="0.3">
      <c r="A234" s="542"/>
      <c r="B234" s="304" t="s">
        <v>199</v>
      </c>
      <c r="C234" s="304"/>
      <c r="D234" s="304"/>
      <c r="E234" s="304"/>
      <c r="F234" s="304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73"/>
      <c r="AK234" s="73"/>
      <c r="AL234" s="73"/>
      <c r="AM234" s="73"/>
      <c r="AN234" s="73"/>
      <c r="AO234" s="73"/>
      <c r="AP234" s="73"/>
      <c r="AQ234" s="73"/>
      <c r="AR234" s="73"/>
      <c r="AS234" s="73"/>
      <c r="AT234" s="73"/>
      <c r="AU234" s="73"/>
      <c r="AV234" s="73"/>
      <c r="AW234" s="73"/>
      <c r="AX234" s="73"/>
      <c r="AY234" s="73"/>
      <c r="AZ234" s="73"/>
      <c r="BA234" s="73"/>
      <c r="BB234" s="73"/>
      <c r="BC234" s="73"/>
      <c r="BD234" s="73"/>
      <c r="BE234" s="73"/>
      <c r="BF234" s="73"/>
      <c r="BG234" s="73"/>
      <c r="BH234" s="73"/>
      <c r="BI234" s="73"/>
      <c r="BJ234" s="73"/>
      <c r="BK234" s="73"/>
      <c r="BL234" s="73"/>
      <c r="BM234" s="73"/>
      <c r="BN234" s="73"/>
      <c r="BO234" s="400"/>
      <c r="BP234" s="73"/>
      <c r="BQ234" s="400"/>
      <c r="BR234" s="73"/>
      <c r="BS234" s="73"/>
      <c r="BT234" s="73"/>
      <c r="BU234" s="73"/>
      <c r="BV234" s="73"/>
      <c r="BW234" s="73"/>
      <c r="BX234" s="73"/>
      <c r="BY234" s="73"/>
      <c r="BZ234" s="73"/>
      <c r="CA234" s="73"/>
      <c r="CB234" s="400"/>
      <c r="CC234" s="73"/>
      <c r="CD234" s="73"/>
      <c r="CE234" s="73"/>
      <c r="CF234" s="73"/>
      <c r="CG234" s="73"/>
      <c r="CH234" s="73"/>
      <c r="CI234" s="73"/>
      <c r="CJ234" s="400"/>
      <c r="CK234" s="73"/>
      <c r="CL234" s="400"/>
      <c r="CM234" s="73"/>
      <c r="CN234" s="73"/>
      <c r="CO234" s="73"/>
      <c r="CP234" s="73"/>
      <c r="CQ234" s="73"/>
      <c r="CR234" s="73"/>
      <c r="CS234" s="269"/>
      <c r="CT234" s="268"/>
      <c r="CU234" s="270"/>
    </row>
    <row r="235" spans="1:99" ht="20.100000000000001" customHeight="1" thickBot="1" x14ac:dyDescent="0.35">
      <c r="A235" s="542"/>
      <c r="B235" s="327"/>
      <c r="C235" s="321" t="s">
        <v>111</v>
      </c>
      <c r="D235" s="322">
        <f>+D237+D239</f>
        <v>0</v>
      </c>
      <c r="E235" s="323">
        <f t="shared" ref="E235:BP235" si="248">+E237+E239</f>
        <v>0</v>
      </c>
      <c r="F235" s="323">
        <f t="shared" si="248"/>
        <v>0</v>
      </c>
      <c r="G235" s="323">
        <f t="shared" si="248"/>
        <v>0</v>
      </c>
      <c r="H235" s="323">
        <f t="shared" si="248"/>
        <v>0</v>
      </c>
      <c r="I235" s="323">
        <f t="shared" si="248"/>
        <v>0</v>
      </c>
      <c r="J235" s="323">
        <f t="shared" si="248"/>
        <v>0</v>
      </c>
      <c r="K235" s="323">
        <f t="shared" si="248"/>
        <v>0</v>
      </c>
      <c r="L235" s="323">
        <f t="shared" si="248"/>
        <v>0</v>
      </c>
      <c r="M235" s="323">
        <f t="shared" si="248"/>
        <v>0</v>
      </c>
      <c r="N235" s="323">
        <f t="shared" si="248"/>
        <v>0</v>
      </c>
      <c r="O235" s="324">
        <f t="shared" si="248"/>
        <v>0</v>
      </c>
      <c r="P235" s="322">
        <f t="shared" si="248"/>
        <v>0</v>
      </c>
      <c r="Q235" s="322">
        <f t="shared" si="248"/>
        <v>0</v>
      </c>
      <c r="R235" s="323">
        <f t="shared" si="248"/>
        <v>0</v>
      </c>
      <c r="S235" s="323">
        <f t="shared" si="248"/>
        <v>0</v>
      </c>
      <c r="T235" s="323">
        <f t="shared" si="248"/>
        <v>0</v>
      </c>
      <c r="U235" s="323">
        <f t="shared" si="248"/>
        <v>0</v>
      </c>
      <c r="V235" s="323">
        <f t="shared" si="248"/>
        <v>0</v>
      </c>
      <c r="W235" s="323">
        <f t="shared" si="248"/>
        <v>0</v>
      </c>
      <c r="X235" s="323">
        <f t="shared" si="248"/>
        <v>0</v>
      </c>
      <c r="Y235" s="323">
        <f t="shared" si="248"/>
        <v>0</v>
      </c>
      <c r="Z235" s="323">
        <f t="shared" si="248"/>
        <v>0</v>
      </c>
      <c r="AA235" s="323">
        <f t="shared" si="248"/>
        <v>0</v>
      </c>
      <c r="AB235" s="324">
        <f t="shared" si="248"/>
        <v>0</v>
      </c>
      <c r="AC235" s="322">
        <f t="shared" si="248"/>
        <v>0</v>
      </c>
      <c r="AD235" s="322">
        <f t="shared" si="248"/>
        <v>0.87403881119999993</v>
      </c>
      <c r="AE235" s="323">
        <f t="shared" si="248"/>
        <v>1.0776449568000002</v>
      </c>
      <c r="AF235" s="323">
        <f t="shared" si="248"/>
        <v>0.95944468000000016</v>
      </c>
      <c r="AG235" s="323">
        <f t="shared" si="248"/>
        <v>0.6287037404000001</v>
      </c>
      <c r="AH235" s="323">
        <f t="shared" si="248"/>
        <v>1.2088867267999999</v>
      </c>
      <c r="AI235" s="323">
        <f t="shared" si="248"/>
        <v>0.84961326680000004</v>
      </c>
      <c r="AJ235" s="323">
        <f t="shared" si="248"/>
        <v>0.8230551291999999</v>
      </c>
      <c r="AK235" s="323">
        <f t="shared" si="248"/>
        <v>1.3508098933999999</v>
      </c>
      <c r="AL235" s="323">
        <f t="shared" si="248"/>
        <v>1.3823038358000002</v>
      </c>
      <c r="AM235" s="323">
        <f t="shared" si="248"/>
        <v>1.4964423914</v>
      </c>
      <c r="AN235" s="323">
        <f t="shared" si="248"/>
        <v>1.0667226507999998</v>
      </c>
      <c r="AO235" s="324">
        <f t="shared" si="248"/>
        <v>1.2827902137999998</v>
      </c>
      <c r="AP235" s="322">
        <f t="shared" si="248"/>
        <v>0.69741129639999999</v>
      </c>
      <c r="AQ235" s="323">
        <f t="shared" si="248"/>
        <v>1.1283298803999999</v>
      </c>
      <c r="AR235" s="323">
        <f t="shared" si="248"/>
        <v>1.3297095189999999</v>
      </c>
      <c r="AS235" s="323">
        <f t="shared" si="248"/>
        <v>1.0871835882000001</v>
      </c>
      <c r="AT235" s="323">
        <f t="shared" si="248"/>
        <v>1.6594828624</v>
      </c>
      <c r="AU235" s="323">
        <f t="shared" si="248"/>
        <v>1.4676268204</v>
      </c>
      <c r="AV235" s="323">
        <f t="shared" si="248"/>
        <v>1.3540096805999999</v>
      </c>
      <c r="AW235" s="323">
        <f t="shared" si="248"/>
        <v>1.3788728433999999</v>
      </c>
      <c r="AX235" s="323">
        <f t="shared" si="248"/>
        <v>1.2029844861999999</v>
      </c>
      <c r="AY235" s="323">
        <f t="shared" si="248"/>
        <v>1.1557648117999999</v>
      </c>
      <c r="AZ235" s="323">
        <f t="shared" si="248"/>
        <v>1.3942072995999999</v>
      </c>
      <c r="BA235" s="324">
        <f t="shared" si="248"/>
        <v>1.4049737456</v>
      </c>
      <c r="BB235" s="322">
        <f t="shared" si="248"/>
        <v>0.91234810880000006</v>
      </c>
      <c r="BC235" s="323">
        <f t="shared" si="248"/>
        <v>1.1125488476000001</v>
      </c>
      <c r="BD235" s="323">
        <f t="shared" si="248"/>
        <v>1.1985386882</v>
      </c>
      <c r="BE235" s="323">
        <f t="shared" si="248"/>
        <v>1.1754492495999997</v>
      </c>
      <c r="BF235" s="323">
        <f t="shared" si="248"/>
        <v>1.0131006786000001</v>
      </c>
      <c r="BG235" s="323">
        <f t="shared" si="248"/>
        <v>1.0261305654000001</v>
      </c>
      <c r="BH235" s="323">
        <f t="shared" si="248"/>
        <v>1.3152332902000001</v>
      </c>
      <c r="BI235" s="323">
        <f t="shared" si="248"/>
        <v>1.0149636756</v>
      </c>
      <c r="BJ235" s="323">
        <f t="shared" si="248"/>
        <v>1.339915634</v>
      </c>
      <c r="BK235" s="323">
        <f t="shared" si="248"/>
        <v>1.035755658</v>
      </c>
      <c r="BL235" s="323">
        <f t="shared" si="248"/>
        <v>1.0765648891999999</v>
      </c>
      <c r="BM235" s="324">
        <f t="shared" si="248"/>
        <v>1.0352121014</v>
      </c>
      <c r="BN235" s="322">
        <f t="shared" si="248"/>
        <v>13.255761386600001</v>
      </c>
      <c r="BO235" s="322">
        <f t="shared" si="248"/>
        <v>0.93207215759999984</v>
      </c>
      <c r="BP235" s="323">
        <f t="shared" si="248"/>
        <v>1.0276268958000001</v>
      </c>
      <c r="BQ235" s="323">
        <f t="shared" ref="BQ235:CL235" si="249">+BQ237+BQ239</f>
        <v>1.021065833</v>
      </c>
      <c r="BR235" s="323">
        <f t="shared" si="249"/>
        <v>1.0832159299999999</v>
      </c>
      <c r="BS235" s="323">
        <f t="shared" si="249"/>
        <v>1.0044019799999999</v>
      </c>
      <c r="BT235" s="323">
        <f t="shared" si="249"/>
        <v>1.0454988279999999</v>
      </c>
      <c r="BU235" s="323">
        <f t="shared" si="249"/>
        <v>1.04959114</v>
      </c>
      <c r="BV235" s="323">
        <f t="shared" si="249"/>
        <v>0.97754619899999984</v>
      </c>
      <c r="BW235" s="323">
        <f t="shared" si="249"/>
        <v>1.0455416</v>
      </c>
      <c r="BX235" s="323">
        <f t="shared" si="249"/>
        <v>1.0753972979999999</v>
      </c>
      <c r="BY235" s="323">
        <f t="shared" si="249"/>
        <v>0.83387288479999988</v>
      </c>
      <c r="BZ235" s="323">
        <f t="shared" si="249"/>
        <v>0.79664259999999998</v>
      </c>
      <c r="CA235" s="438">
        <f>SUM(BO235:BZ235)</f>
        <v>11.892473346200001</v>
      </c>
      <c r="CB235" s="323">
        <f t="shared" si="249"/>
        <v>0.75260452560000002</v>
      </c>
      <c r="CC235" s="323">
        <f t="shared" si="249"/>
        <v>0.71112752999999995</v>
      </c>
      <c r="CD235" s="323">
        <f t="shared" si="249"/>
        <v>0.90143702000000014</v>
      </c>
      <c r="CE235" s="323">
        <f t="shared" si="249"/>
        <v>0.7447913599999999</v>
      </c>
      <c r="CF235" s="323">
        <f t="shared" si="249"/>
        <v>0.72425132999999997</v>
      </c>
      <c r="CG235" s="323">
        <f t="shared" si="249"/>
        <v>0.90558932680000004</v>
      </c>
      <c r="CH235" s="323">
        <f t="shared" si="249"/>
        <v>0.95631778999999995</v>
      </c>
      <c r="CI235" s="323">
        <f t="shared" si="249"/>
        <v>0.70330887419999988</v>
      </c>
      <c r="CJ235" s="323">
        <f t="shared" si="249"/>
        <v>0.77699208480000004</v>
      </c>
      <c r="CK235" s="323">
        <f t="shared" si="249"/>
        <v>0.95044687999999988</v>
      </c>
      <c r="CL235" s="323">
        <f t="shared" si="249"/>
        <v>0.67757381359999991</v>
      </c>
      <c r="CM235" s="324">
        <f t="shared" ref="CM235:CN235" si="250">+CM237+CM239</f>
        <v>0.62711019999999984</v>
      </c>
      <c r="CN235" s="324">
        <f t="shared" si="250"/>
        <v>0.36704177000000004</v>
      </c>
      <c r="CO235" s="322">
        <f>SUM($BO235:$BO235)</f>
        <v>0.93207215759999984</v>
      </c>
      <c r="CP235" s="323">
        <f>SUM($CB235:$CB235)</f>
        <v>0.75260452560000002</v>
      </c>
      <c r="CQ235" s="324">
        <f>SUM($CN235:$CN235)</f>
        <v>0.36704177000000004</v>
      </c>
      <c r="CR235" s="549">
        <f t="shared" ref="CR235" si="251">((CQ235/CP235)-1)*100</f>
        <v>-51.230459356142873</v>
      </c>
      <c r="CS235" s="269"/>
      <c r="CT235" s="268"/>
      <c r="CU235" s="270"/>
    </row>
    <row r="236" spans="1:99" ht="20.100000000000001" customHeight="1" x14ac:dyDescent="0.25">
      <c r="A236" s="542"/>
      <c r="B236" s="48" t="s">
        <v>162</v>
      </c>
      <c r="C236" s="70"/>
      <c r="D236" s="71"/>
      <c r="E236" s="72"/>
      <c r="F236" s="72"/>
      <c r="G236" s="73"/>
      <c r="H236" s="73"/>
      <c r="I236" s="73"/>
      <c r="J236" s="73"/>
      <c r="K236" s="73"/>
      <c r="L236" s="73"/>
      <c r="M236" s="73"/>
      <c r="N236" s="73"/>
      <c r="O236" s="319"/>
      <c r="P236" s="104"/>
      <c r="Q236" s="140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319"/>
      <c r="AC236" s="73"/>
      <c r="AD236" s="140"/>
      <c r="AE236" s="73"/>
      <c r="AF236" s="73"/>
      <c r="AG236" s="73"/>
      <c r="AH236" s="73"/>
      <c r="AI236" s="73"/>
      <c r="AJ236" s="73"/>
      <c r="AK236" s="73"/>
      <c r="AL236" s="73"/>
      <c r="AM236" s="73"/>
      <c r="AN236" s="73"/>
      <c r="AO236" s="319"/>
      <c r="AP236" s="73"/>
      <c r="AQ236" s="73"/>
      <c r="AR236" s="73"/>
      <c r="AS236" s="73"/>
      <c r="AT236" s="73"/>
      <c r="AU236" s="73"/>
      <c r="AV236" s="73"/>
      <c r="AW236" s="73"/>
      <c r="AX236" s="73"/>
      <c r="AY236" s="73"/>
      <c r="AZ236" s="73"/>
      <c r="BA236" s="73"/>
      <c r="BB236" s="140"/>
      <c r="BC236" s="73"/>
      <c r="BD236" s="73"/>
      <c r="BE236" s="73"/>
      <c r="BF236" s="73"/>
      <c r="BG236" s="73"/>
      <c r="BH236" s="73"/>
      <c r="BI236" s="73"/>
      <c r="BJ236" s="73"/>
      <c r="BK236" s="73"/>
      <c r="BL236" s="73"/>
      <c r="BM236" s="319"/>
      <c r="BN236" s="74"/>
      <c r="BO236" s="73"/>
      <c r="BP236" s="73"/>
      <c r="BQ236" s="73"/>
      <c r="BR236" s="73"/>
      <c r="BS236" s="73"/>
      <c r="BT236" s="73"/>
      <c r="BU236" s="73"/>
      <c r="BV236" s="73"/>
      <c r="BW236" s="73"/>
      <c r="BX236" s="73"/>
      <c r="BY236" s="73"/>
      <c r="BZ236" s="73"/>
      <c r="CA236" s="74"/>
      <c r="CB236" s="73"/>
      <c r="CC236" s="73"/>
      <c r="CD236" s="73"/>
      <c r="CE236" s="73"/>
      <c r="CF236" s="73"/>
      <c r="CG236" s="73"/>
      <c r="CH236" s="73"/>
      <c r="CI236" s="73"/>
      <c r="CJ236" s="73"/>
      <c r="CK236" s="73"/>
      <c r="CL236" s="73"/>
      <c r="CM236" s="319"/>
      <c r="CN236" s="73"/>
      <c r="CO236" s="140"/>
      <c r="CP236" s="73"/>
      <c r="CQ236" s="319"/>
      <c r="CR236" s="74"/>
      <c r="CS236" s="269"/>
      <c r="CT236" s="268"/>
      <c r="CU236" s="270"/>
    </row>
    <row r="237" spans="1:99" ht="20.100000000000001" customHeight="1" thickBot="1" x14ac:dyDescent="0.3">
      <c r="A237" s="542"/>
      <c r="B237" s="592" t="s">
        <v>49</v>
      </c>
      <c r="C237" s="593"/>
      <c r="D237" s="46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0</v>
      </c>
      <c r="J237" s="32">
        <v>0</v>
      </c>
      <c r="K237" s="32">
        <v>0</v>
      </c>
      <c r="L237" s="32">
        <v>0</v>
      </c>
      <c r="M237" s="32">
        <v>0</v>
      </c>
      <c r="N237" s="32">
        <v>0</v>
      </c>
      <c r="O237" s="47">
        <v>0</v>
      </c>
      <c r="P237" s="24">
        <f>SUM(D237:O237)</f>
        <v>0</v>
      </c>
      <c r="Q237" s="46">
        <v>0</v>
      </c>
      <c r="R237" s="32">
        <v>0</v>
      </c>
      <c r="S237" s="32">
        <v>0</v>
      </c>
      <c r="T237" s="32">
        <v>0</v>
      </c>
      <c r="U237" s="32">
        <v>0</v>
      </c>
      <c r="V237" s="32">
        <v>0</v>
      </c>
      <c r="W237" s="32">
        <v>0</v>
      </c>
      <c r="X237" s="32">
        <v>0</v>
      </c>
      <c r="Y237" s="32">
        <v>0</v>
      </c>
      <c r="Z237" s="32">
        <v>0</v>
      </c>
      <c r="AA237" s="32">
        <v>0</v>
      </c>
      <c r="AB237" s="47">
        <v>0</v>
      </c>
      <c r="AC237" s="24">
        <f>SUM(Q237:AB237)</f>
        <v>0</v>
      </c>
      <c r="AD237" s="46">
        <v>0.64459560999999999</v>
      </c>
      <c r="AE237" s="32">
        <v>0.84254114000000013</v>
      </c>
      <c r="AF237" s="32">
        <v>0.78318211000000015</v>
      </c>
      <c r="AG237" s="32">
        <v>0.49393975000000007</v>
      </c>
      <c r="AH237" s="32">
        <v>0.89569405999999996</v>
      </c>
      <c r="AI237" s="32">
        <v>0.70143451000000001</v>
      </c>
      <c r="AJ237" s="32">
        <v>0.66885687999999988</v>
      </c>
      <c r="AK237" s="32">
        <v>1.14853085</v>
      </c>
      <c r="AL237" s="32">
        <v>1.2233265600000001</v>
      </c>
      <c r="AM237" s="32">
        <v>1.2551831200000001</v>
      </c>
      <c r="AN237" s="32">
        <v>0.93701870999999992</v>
      </c>
      <c r="AO237" s="47">
        <v>1.0979589699999999</v>
      </c>
      <c r="AP237" s="32">
        <v>0.58907310000000002</v>
      </c>
      <c r="AQ237" s="32">
        <v>0.97265836999999999</v>
      </c>
      <c r="AR237" s="32">
        <v>1.1167740899999998</v>
      </c>
      <c r="AS237" s="32">
        <v>0.9920500000000001</v>
      </c>
      <c r="AT237" s="32">
        <v>1.2801602599999999</v>
      </c>
      <c r="AU237" s="32">
        <v>1.14397449</v>
      </c>
      <c r="AV237" s="32">
        <v>1.2589835199999999</v>
      </c>
      <c r="AW237" s="32">
        <v>1.2440107999999999</v>
      </c>
      <c r="AX237" s="32">
        <v>1.0666682599999999</v>
      </c>
      <c r="AY237" s="32">
        <v>1.01486638</v>
      </c>
      <c r="AZ237" s="32">
        <v>1.2204032999999999</v>
      </c>
      <c r="BA237" s="32">
        <v>1.2678117499999999</v>
      </c>
      <c r="BB237" s="46">
        <v>0.77586443000000005</v>
      </c>
      <c r="BC237" s="32">
        <v>0.96921834000000007</v>
      </c>
      <c r="BD237" s="32">
        <v>1.13989001</v>
      </c>
      <c r="BE237" s="32">
        <v>1.1388555399999998</v>
      </c>
      <c r="BF237" s="32">
        <v>0.94039833000000006</v>
      </c>
      <c r="BG237" s="32">
        <v>0.95665324000000007</v>
      </c>
      <c r="BH237" s="32">
        <v>1.2190247400000001</v>
      </c>
      <c r="BI237" s="32">
        <v>0.98276311000000005</v>
      </c>
      <c r="BJ237" s="32">
        <v>1.2093842399999999</v>
      </c>
      <c r="BK237" s="32">
        <v>0.98111369999999998</v>
      </c>
      <c r="BL237" s="32">
        <v>1.0225340199999999</v>
      </c>
      <c r="BM237" s="47">
        <v>0.98850586000000007</v>
      </c>
      <c r="BN237" s="443">
        <f>SUM(BB237:BM237)</f>
        <v>12.324205560000001</v>
      </c>
      <c r="BO237" s="32">
        <v>0.89980161999999986</v>
      </c>
      <c r="BP237" s="32">
        <v>0.9554492</v>
      </c>
      <c r="BQ237" s="32">
        <v>0.96716647</v>
      </c>
      <c r="BR237" s="32">
        <v>0.99954451</v>
      </c>
      <c r="BS237" s="32">
        <v>0.88266441999999989</v>
      </c>
      <c r="BT237" s="32">
        <v>0.96109133000000002</v>
      </c>
      <c r="BU237" s="32">
        <v>0.96559729999999999</v>
      </c>
      <c r="BV237" s="32">
        <v>0.93636801999999986</v>
      </c>
      <c r="BW237" s="32">
        <v>1.00247452</v>
      </c>
      <c r="BX237" s="32">
        <v>1.06020377</v>
      </c>
      <c r="BY237" s="32">
        <v>0.79494114999999987</v>
      </c>
      <c r="BZ237" s="32">
        <v>0.76693880000000003</v>
      </c>
      <c r="CA237" s="443">
        <f>SUM(BO237:BZ237)</f>
        <v>11.192241109999999</v>
      </c>
      <c r="CB237" s="32">
        <v>0.68961971</v>
      </c>
      <c r="CC237" s="32">
        <v>0.70203116999999993</v>
      </c>
      <c r="CD237" s="32">
        <v>0.81766270000000008</v>
      </c>
      <c r="CE237" s="32">
        <v>0.72695535999999994</v>
      </c>
      <c r="CF237" s="32">
        <v>0.71876332999999992</v>
      </c>
      <c r="CG237" s="32">
        <v>0.78074843999999999</v>
      </c>
      <c r="CH237" s="32">
        <v>0.83211062999999996</v>
      </c>
      <c r="CI237" s="32">
        <v>0.67012382999999986</v>
      </c>
      <c r="CJ237" s="32">
        <v>0.76651906000000003</v>
      </c>
      <c r="CK237" s="32">
        <v>0.83332609999999985</v>
      </c>
      <c r="CL237" s="32">
        <v>0.64712048999999994</v>
      </c>
      <c r="CM237" s="47">
        <v>0.56550739999999988</v>
      </c>
      <c r="CN237" s="32">
        <v>0.34577577000000004</v>
      </c>
      <c r="CO237" s="584">
        <f>SUM($BO237:$BO237)</f>
        <v>0.89980161999999986</v>
      </c>
      <c r="CP237" s="374">
        <f>SUM($CB237:$CB237)</f>
        <v>0.68961971</v>
      </c>
      <c r="CQ237" s="399">
        <f>SUM($CN237:$CN237)</f>
        <v>0.34577577000000004</v>
      </c>
      <c r="CR237" s="361">
        <f t="shared" ref="CR237:CR242" si="252">((CQ237/CP237)-1)*100</f>
        <v>-49.859935122793978</v>
      </c>
      <c r="CS237" s="269"/>
      <c r="CT237" s="268"/>
      <c r="CU237" s="270"/>
    </row>
    <row r="238" spans="1:99" ht="20.100000000000001" customHeight="1" x14ac:dyDescent="0.25">
      <c r="A238" s="542"/>
      <c r="B238" s="28" t="s">
        <v>59</v>
      </c>
      <c r="C238" s="19"/>
      <c r="D238" s="52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76"/>
      <c r="P238" s="80"/>
      <c r="Q238" s="52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76"/>
      <c r="AC238" s="80"/>
      <c r="AD238" s="52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7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52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76"/>
      <c r="BN238" s="449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449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76"/>
      <c r="CN238" s="26"/>
      <c r="CO238" s="557"/>
      <c r="CP238" s="558"/>
      <c r="CQ238" s="559"/>
      <c r="CR238" s="362"/>
      <c r="CS238" s="269"/>
      <c r="CT238" s="268"/>
      <c r="CU238" s="270"/>
    </row>
    <row r="239" spans="1:99" ht="20.100000000000001" customHeight="1" thickBot="1" x14ac:dyDescent="0.3">
      <c r="A239" s="542"/>
      <c r="B239" s="592" t="s">
        <v>49</v>
      </c>
      <c r="C239" s="594"/>
      <c r="D239" s="52">
        <v>0</v>
      </c>
      <c r="E239" s="26">
        <v>0</v>
      </c>
      <c r="F239" s="26">
        <v>0</v>
      </c>
      <c r="G239" s="26">
        <v>0</v>
      </c>
      <c r="H239" s="26">
        <v>0</v>
      </c>
      <c r="I239" s="26">
        <v>0</v>
      </c>
      <c r="J239" s="26">
        <v>0</v>
      </c>
      <c r="K239" s="26">
        <v>0</v>
      </c>
      <c r="L239" s="26">
        <v>0</v>
      </c>
      <c r="M239" s="26">
        <v>0</v>
      </c>
      <c r="N239" s="26">
        <v>0</v>
      </c>
      <c r="O239" s="76">
        <v>0</v>
      </c>
      <c r="P239" s="24">
        <f>SUM(D239:O239)</f>
        <v>0</v>
      </c>
      <c r="Q239" s="52">
        <v>0</v>
      </c>
      <c r="R239" s="26">
        <v>0</v>
      </c>
      <c r="S239" s="26">
        <v>0</v>
      </c>
      <c r="T239" s="26">
        <v>0</v>
      </c>
      <c r="U239" s="26">
        <v>0</v>
      </c>
      <c r="V239" s="26">
        <v>0</v>
      </c>
      <c r="W239" s="26">
        <v>0</v>
      </c>
      <c r="X239" s="26">
        <v>0</v>
      </c>
      <c r="Y239" s="26">
        <v>0</v>
      </c>
      <c r="Z239" s="26">
        <v>0</v>
      </c>
      <c r="AA239" s="26">
        <v>0</v>
      </c>
      <c r="AB239" s="76">
        <v>0</v>
      </c>
      <c r="AC239" s="24">
        <f>SUM(Q239:AB239)</f>
        <v>0</v>
      </c>
      <c r="AD239" s="52">
        <v>0.22944320119999997</v>
      </c>
      <c r="AE239" s="26">
        <v>0.2351038168</v>
      </c>
      <c r="AF239" s="26">
        <v>0.17626257000000001</v>
      </c>
      <c r="AG239" s="26">
        <v>0.13476399040000001</v>
      </c>
      <c r="AH239" s="26">
        <v>0.31319266680000002</v>
      </c>
      <c r="AI239" s="26">
        <v>0.14817875680000003</v>
      </c>
      <c r="AJ239" s="26">
        <v>0.1541982492</v>
      </c>
      <c r="AK239" s="26">
        <v>0.2022790434</v>
      </c>
      <c r="AL239" s="26">
        <v>0.15897727580000001</v>
      </c>
      <c r="AM239" s="26">
        <v>0.2412592714</v>
      </c>
      <c r="AN239" s="26">
        <v>0.1297039408</v>
      </c>
      <c r="AO239" s="76">
        <v>0.18483124379999999</v>
      </c>
      <c r="AP239" s="26">
        <v>0.1083381964</v>
      </c>
      <c r="AQ239" s="26">
        <v>0.15567151039999999</v>
      </c>
      <c r="AR239" s="26">
        <v>0.21293542900000001</v>
      </c>
      <c r="AS239" s="26">
        <v>9.5133588200000008E-2</v>
      </c>
      <c r="AT239" s="26">
        <v>0.37932260239999999</v>
      </c>
      <c r="AU239" s="26">
        <v>0.32365233040000002</v>
      </c>
      <c r="AV239" s="26">
        <v>9.5026160600000006E-2</v>
      </c>
      <c r="AW239" s="26">
        <v>0.13486204340000002</v>
      </c>
      <c r="AX239" s="26">
        <v>0.13631622620000003</v>
      </c>
      <c r="AY239" s="26">
        <v>0.1408984318</v>
      </c>
      <c r="AZ239" s="26">
        <v>0.17380399959999998</v>
      </c>
      <c r="BA239" s="26">
        <v>0.13716199560000003</v>
      </c>
      <c r="BB239" s="52">
        <v>0.13648367880000001</v>
      </c>
      <c r="BC239" s="26">
        <v>0.14333050760000002</v>
      </c>
      <c r="BD239" s="26">
        <v>5.8648678199999991E-2</v>
      </c>
      <c r="BE239" s="26">
        <v>3.659370960000001E-2</v>
      </c>
      <c r="BF239" s="26">
        <v>7.2702348600000008E-2</v>
      </c>
      <c r="BG239" s="26">
        <v>6.9477325399999998E-2</v>
      </c>
      <c r="BH239" s="26">
        <v>9.6208550199999993E-2</v>
      </c>
      <c r="BI239" s="26">
        <v>3.2200565600000002E-2</v>
      </c>
      <c r="BJ239" s="26">
        <v>0.13053139400000002</v>
      </c>
      <c r="BK239" s="26">
        <v>5.4641958000000004E-2</v>
      </c>
      <c r="BL239" s="26">
        <v>5.4030869199999998E-2</v>
      </c>
      <c r="BM239" s="76">
        <v>4.6706241400000001E-2</v>
      </c>
      <c r="BN239" s="443">
        <f>SUM(BB239:BM239)</f>
        <v>0.93155582660000003</v>
      </c>
      <c r="BO239" s="26">
        <v>3.2270537600000003E-2</v>
      </c>
      <c r="BP239" s="26">
        <v>7.2177695799999997E-2</v>
      </c>
      <c r="BQ239" s="26">
        <v>5.3899363000000006E-2</v>
      </c>
      <c r="BR239" s="26">
        <v>8.3671419999999996E-2</v>
      </c>
      <c r="BS239" s="26">
        <v>0.12173756000000001</v>
      </c>
      <c r="BT239" s="26">
        <v>8.4407497999999997E-2</v>
      </c>
      <c r="BU239" s="26">
        <v>8.3993840000000014E-2</v>
      </c>
      <c r="BV239" s="26">
        <v>4.1178178999999995E-2</v>
      </c>
      <c r="BW239" s="26">
        <v>4.3067080000000001E-2</v>
      </c>
      <c r="BX239" s="26">
        <v>1.5193528000000001E-2</v>
      </c>
      <c r="BY239" s="26">
        <v>3.8931734800000006E-2</v>
      </c>
      <c r="BZ239" s="26">
        <v>2.9703800000000002E-2</v>
      </c>
      <c r="CA239" s="443">
        <f>SUM(BO239:BZ239)</f>
        <v>0.70023223619999997</v>
      </c>
      <c r="CB239" s="26">
        <v>6.2984815600000008E-2</v>
      </c>
      <c r="CC239" s="26">
        <v>9.0963600000000013E-3</v>
      </c>
      <c r="CD239" s="26">
        <v>8.3774320000000013E-2</v>
      </c>
      <c r="CE239" s="26">
        <v>1.7836000000000001E-2</v>
      </c>
      <c r="CF239" s="26">
        <v>5.4879999999999998E-3</v>
      </c>
      <c r="CG239" s="26">
        <v>0.12484088680000001</v>
      </c>
      <c r="CH239" s="26">
        <v>0.12420716</v>
      </c>
      <c r="CI239" s="26">
        <v>3.3185044200000006E-2</v>
      </c>
      <c r="CJ239" s="26">
        <v>1.0473024800000001E-2</v>
      </c>
      <c r="CK239" s="26">
        <v>0.11712077999999999</v>
      </c>
      <c r="CL239" s="26">
        <v>3.0453323600000002E-2</v>
      </c>
      <c r="CM239" s="76">
        <v>6.1602800000000006E-2</v>
      </c>
      <c r="CN239" s="26">
        <v>2.1266E-2</v>
      </c>
      <c r="CO239" s="584">
        <f>SUM($BO239:$BO239)</f>
        <v>3.2270537600000003E-2</v>
      </c>
      <c r="CP239" s="374">
        <f>SUM($CB239:$CB239)</f>
        <v>6.2984815600000008E-2</v>
      </c>
      <c r="CQ239" s="399">
        <f>SUM($CN239:$CN239)</f>
        <v>2.1266E-2</v>
      </c>
      <c r="CR239" s="361">
        <f t="shared" si="252"/>
        <v>-66.236306644041363</v>
      </c>
      <c r="CS239" s="269"/>
      <c r="CT239" s="268"/>
      <c r="CU239" s="270"/>
    </row>
    <row r="240" spans="1:99" ht="20.100000000000001" customHeight="1" thickBot="1" x14ac:dyDescent="0.3">
      <c r="A240" s="542"/>
      <c r="B240" s="328"/>
      <c r="C240" s="325" t="s">
        <v>115</v>
      </c>
      <c r="D240" s="322">
        <f>+D241+D242</f>
        <v>0</v>
      </c>
      <c r="E240" s="323">
        <f t="shared" ref="E240:BP240" si="253">+E241+E242</f>
        <v>0</v>
      </c>
      <c r="F240" s="323">
        <f t="shared" si="253"/>
        <v>0</v>
      </c>
      <c r="G240" s="323">
        <f t="shared" si="253"/>
        <v>0</v>
      </c>
      <c r="H240" s="323">
        <f t="shared" si="253"/>
        <v>0</v>
      </c>
      <c r="I240" s="323">
        <f t="shared" si="253"/>
        <v>0</v>
      </c>
      <c r="J240" s="323">
        <f t="shared" si="253"/>
        <v>0</v>
      </c>
      <c r="K240" s="323">
        <f t="shared" si="253"/>
        <v>0</v>
      </c>
      <c r="L240" s="323">
        <f t="shared" si="253"/>
        <v>0</v>
      </c>
      <c r="M240" s="323">
        <f t="shared" si="253"/>
        <v>0</v>
      </c>
      <c r="N240" s="323">
        <f t="shared" si="253"/>
        <v>0</v>
      </c>
      <c r="O240" s="324">
        <f t="shared" si="253"/>
        <v>0</v>
      </c>
      <c r="P240" s="322">
        <f t="shared" si="253"/>
        <v>0</v>
      </c>
      <c r="Q240" s="322">
        <f t="shared" si="253"/>
        <v>0</v>
      </c>
      <c r="R240" s="323">
        <f t="shared" si="253"/>
        <v>0</v>
      </c>
      <c r="S240" s="323">
        <f t="shared" si="253"/>
        <v>0</v>
      </c>
      <c r="T240" s="323">
        <f t="shared" si="253"/>
        <v>0</v>
      </c>
      <c r="U240" s="323">
        <f t="shared" si="253"/>
        <v>0</v>
      </c>
      <c r="V240" s="323">
        <f t="shared" si="253"/>
        <v>0</v>
      </c>
      <c r="W240" s="323">
        <f t="shared" si="253"/>
        <v>0</v>
      </c>
      <c r="X240" s="323">
        <f t="shared" si="253"/>
        <v>0</v>
      </c>
      <c r="Y240" s="323">
        <f t="shared" si="253"/>
        <v>0</v>
      </c>
      <c r="Z240" s="323">
        <f t="shared" si="253"/>
        <v>0</v>
      </c>
      <c r="AA240" s="323">
        <f t="shared" si="253"/>
        <v>0</v>
      </c>
      <c r="AB240" s="324">
        <f t="shared" si="253"/>
        <v>0</v>
      </c>
      <c r="AC240" s="322">
        <f t="shared" si="253"/>
        <v>0</v>
      </c>
      <c r="AD240" s="322">
        <f t="shared" si="253"/>
        <v>788</v>
      </c>
      <c r="AE240" s="323">
        <f t="shared" si="253"/>
        <v>758</v>
      </c>
      <c r="AF240" s="323">
        <f t="shared" si="253"/>
        <v>806</v>
      </c>
      <c r="AG240" s="323">
        <f t="shared" si="253"/>
        <v>838</v>
      </c>
      <c r="AH240" s="323">
        <f t="shared" si="253"/>
        <v>937</v>
      </c>
      <c r="AI240" s="323">
        <f t="shared" si="253"/>
        <v>837</v>
      </c>
      <c r="AJ240" s="323">
        <f t="shared" si="253"/>
        <v>794</v>
      </c>
      <c r="AK240" s="323">
        <f t="shared" si="253"/>
        <v>872</v>
      </c>
      <c r="AL240" s="323">
        <f t="shared" si="253"/>
        <v>919</v>
      </c>
      <c r="AM240" s="323">
        <f t="shared" si="253"/>
        <v>933</v>
      </c>
      <c r="AN240" s="323">
        <f t="shared" si="253"/>
        <v>834</v>
      </c>
      <c r="AO240" s="324">
        <f t="shared" si="253"/>
        <v>946</v>
      </c>
      <c r="AP240" s="322">
        <f t="shared" si="253"/>
        <v>778</v>
      </c>
      <c r="AQ240" s="323">
        <f t="shared" si="253"/>
        <v>845</v>
      </c>
      <c r="AR240" s="323">
        <f t="shared" si="253"/>
        <v>1081</v>
      </c>
      <c r="AS240" s="323">
        <f t="shared" si="253"/>
        <v>876</v>
      </c>
      <c r="AT240" s="323">
        <f t="shared" si="253"/>
        <v>1163</v>
      </c>
      <c r="AU240" s="323">
        <f t="shared" si="253"/>
        <v>1054</v>
      </c>
      <c r="AV240" s="323">
        <f t="shared" si="253"/>
        <v>1159</v>
      </c>
      <c r="AW240" s="323">
        <f t="shared" si="253"/>
        <v>1115</v>
      </c>
      <c r="AX240" s="323">
        <f t="shared" si="253"/>
        <v>1122</v>
      </c>
      <c r="AY240" s="323">
        <f t="shared" si="253"/>
        <v>1210</v>
      </c>
      <c r="AZ240" s="323">
        <f t="shared" si="253"/>
        <v>1085</v>
      </c>
      <c r="BA240" s="324">
        <f t="shared" si="253"/>
        <v>1067</v>
      </c>
      <c r="BB240" s="322">
        <f t="shared" si="253"/>
        <v>933</v>
      </c>
      <c r="BC240" s="323">
        <f t="shared" si="253"/>
        <v>923</v>
      </c>
      <c r="BD240" s="323">
        <f t="shared" si="253"/>
        <v>1150</v>
      </c>
      <c r="BE240" s="323">
        <f t="shared" si="253"/>
        <v>1224</v>
      </c>
      <c r="BF240" s="323">
        <f t="shared" si="253"/>
        <v>1194</v>
      </c>
      <c r="BG240" s="323">
        <f t="shared" si="253"/>
        <v>1017</v>
      </c>
      <c r="BH240" s="323">
        <f t="shared" si="253"/>
        <v>1029</v>
      </c>
      <c r="BI240" s="323">
        <f t="shared" si="253"/>
        <v>1037</v>
      </c>
      <c r="BJ240" s="323">
        <f t="shared" si="253"/>
        <v>1020</v>
      </c>
      <c r="BK240" s="323">
        <f t="shared" si="253"/>
        <v>1128</v>
      </c>
      <c r="BL240" s="323">
        <f t="shared" si="253"/>
        <v>1016</v>
      </c>
      <c r="BM240" s="324">
        <f t="shared" si="253"/>
        <v>956</v>
      </c>
      <c r="BN240" s="322">
        <f t="shared" si="253"/>
        <v>12627</v>
      </c>
      <c r="BO240" s="322">
        <f t="shared" si="253"/>
        <v>735</v>
      </c>
      <c r="BP240" s="323">
        <f t="shared" si="253"/>
        <v>811</v>
      </c>
      <c r="BQ240" s="323">
        <f t="shared" ref="BQ240:CL240" si="254">+BQ241+BQ242</f>
        <v>728</v>
      </c>
      <c r="BR240" s="323">
        <f t="shared" si="254"/>
        <v>843</v>
      </c>
      <c r="BS240" s="323">
        <f t="shared" si="254"/>
        <v>832</v>
      </c>
      <c r="BT240" s="323">
        <f t="shared" si="254"/>
        <v>754</v>
      </c>
      <c r="BU240" s="323">
        <f t="shared" si="254"/>
        <v>722</v>
      </c>
      <c r="BV240" s="323">
        <f t="shared" si="254"/>
        <v>732</v>
      </c>
      <c r="BW240" s="323">
        <f t="shared" si="254"/>
        <v>771</v>
      </c>
      <c r="BX240" s="323">
        <f t="shared" si="254"/>
        <v>803</v>
      </c>
      <c r="BY240" s="323">
        <f t="shared" si="254"/>
        <v>662</v>
      </c>
      <c r="BZ240" s="323">
        <f t="shared" si="254"/>
        <v>637</v>
      </c>
      <c r="CA240" s="438">
        <f>SUM(BO240:BZ240)</f>
        <v>9030</v>
      </c>
      <c r="CB240" s="323">
        <f t="shared" si="254"/>
        <v>574</v>
      </c>
      <c r="CC240" s="323">
        <f t="shared" si="254"/>
        <v>531</v>
      </c>
      <c r="CD240" s="323">
        <f t="shared" si="254"/>
        <v>716</v>
      </c>
      <c r="CE240" s="323">
        <f t="shared" si="254"/>
        <v>672</v>
      </c>
      <c r="CF240" s="323">
        <f t="shared" si="254"/>
        <v>667</v>
      </c>
      <c r="CG240" s="323">
        <f t="shared" si="254"/>
        <v>606</v>
      </c>
      <c r="CH240" s="323">
        <f t="shared" si="254"/>
        <v>604</v>
      </c>
      <c r="CI240" s="323">
        <f t="shared" si="254"/>
        <v>586</v>
      </c>
      <c r="CJ240" s="323">
        <f t="shared" si="254"/>
        <v>574</v>
      </c>
      <c r="CK240" s="323">
        <f t="shared" si="254"/>
        <v>594</v>
      </c>
      <c r="CL240" s="323">
        <f t="shared" si="254"/>
        <v>473</v>
      </c>
      <c r="CM240" s="324">
        <f t="shared" ref="CM240:CN240" si="255">+CM241+CM242</f>
        <v>496</v>
      </c>
      <c r="CN240" s="324">
        <f t="shared" si="255"/>
        <v>330</v>
      </c>
      <c r="CO240" s="322">
        <f>SUM($BO240:$BO240)</f>
        <v>735</v>
      </c>
      <c r="CP240" s="323">
        <f>SUM($CB240:$CB240)</f>
        <v>574</v>
      </c>
      <c r="CQ240" s="324">
        <f>SUM($CN240:$CN240)</f>
        <v>330</v>
      </c>
      <c r="CR240" s="549">
        <f t="shared" si="252"/>
        <v>-42.508710801393725</v>
      </c>
      <c r="CS240" s="269"/>
      <c r="CT240" s="268"/>
      <c r="CU240" s="270"/>
    </row>
    <row r="241" spans="1:119" ht="20.100000000000001" customHeight="1" thickBot="1" x14ac:dyDescent="0.3">
      <c r="A241" s="542"/>
      <c r="B241" s="602" t="s">
        <v>41</v>
      </c>
      <c r="C241" s="603"/>
      <c r="D241" s="157">
        <v>0</v>
      </c>
      <c r="E241" s="33">
        <v>0</v>
      </c>
      <c r="F241" s="33">
        <v>0</v>
      </c>
      <c r="G241" s="33">
        <v>0</v>
      </c>
      <c r="H241" s="33">
        <v>0</v>
      </c>
      <c r="I241" s="33">
        <v>0</v>
      </c>
      <c r="J241" s="33">
        <v>0</v>
      </c>
      <c r="K241" s="33">
        <v>0</v>
      </c>
      <c r="L241" s="33">
        <v>0</v>
      </c>
      <c r="M241" s="33">
        <v>0</v>
      </c>
      <c r="N241" s="33">
        <v>0</v>
      </c>
      <c r="O241" s="158">
        <v>0</v>
      </c>
      <c r="P241" s="372">
        <f>+SUM(D241:O241)</f>
        <v>0</v>
      </c>
      <c r="Q241" s="157">
        <v>0</v>
      </c>
      <c r="R241" s="33">
        <v>0</v>
      </c>
      <c r="S241" s="33">
        <v>0</v>
      </c>
      <c r="T241" s="33">
        <v>0</v>
      </c>
      <c r="U241" s="33">
        <v>0</v>
      </c>
      <c r="V241" s="33">
        <v>0</v>
      </c>
      <c r="W241" s="33">
        <v>0</v>
      </c>
      <c r="X241" s="33">
        <v>0</v>
      </c>
      <c r="Y241" s="33">
        <v>0</v>
      </c>
      <c r="Z241" s="33">
        <v>0</v>
      </c>
      <c r="AA241" s="33">
        <v>0</v>
      </c>
      <c r="AB241" s="158">
        <v>0</v>
      </c>
      <c r="AC241" s="372">
        <v>0</v>
      </c>
      <c r="AD241" s="157">
        <v>724</v>
      </c>
      <c r="AE241" s="33">
        <v>705</v>
      </c>
      <c r="AF241" s="33">
        <v>746</v>
      </c>
      <c r="AG241" s="33">
        <v>785</v>
      </c>
      <c r="AH241" s="33">
        <v>870</v>
      </c>
      <c r="AI241" s="33">
        <v>788</v>
      </c>
      <c r="AJ241" s="33">
        <v>738</v>
      </c>
      <c r="AK241" s="33">
        <v>819</v>
      </c>
      <c r="AL241" s="33">
        <v>873</v>
      </c>
      <c r="AM241" s="33">
        <v>889</v>
      </c>
      <c r="AN241" s="33">
        <v>785</v>
      </c>
      <c r="AO241" s="158">
        <v>902</v>
      </c>
      <c r="AP241" s="33">
        <v>742</v>
      </c>
      <c r="AQ241" s="33">
        <v>804</v>
      </c>
      <c r="AR241" s="33">
        <v>1032</v>
      </c>
      <c r="AS241" s="33">
        <v>849</v>
      </c>
      <c r="AT241" s="33">
        <v>1118</v>
      </c>
      <c r="AU241" s="33">
        <v>1008</v>
      </c>
      <c r="AV241" s="33">
        <v>1130</v>
      </c>
      <c r="AW241" s="33">
        <v>1078</v>
      </c>
      <c r="AX241" s="33">
        <v>1086</v>
      </c>
      <c r="AY241" s="33">
        <v>1179</v>
      </c>
      <c r="AZ241" s="33">
        <v>1063</v>
      </c>
      <c r="BA241" s="33">
        <v>1038</v>
      </c>
      <c r="BB241" s="157">
        <v>901</v>
      </c>
      <c r="BC241" s="33">
        <v>894</v>
      </c>
      <c r="BD241" s="33">
        <v>1126</v>
      </c>
      <c r="BE241" s="33">
        <v>1201</v>
      </c>
      <c r="BF241" s="33">
        <v>1169</v>
      </c>
      <c r="BG241" s="33">
        <v>1002</v>
      </c>
      <c r="BH241" s="33">
        <v>1006</v>
      </c>
      <c r="BI241" s="33">
        <v>1019</v>
      </c>
      <c r="BJ241" s="33">
        <v>1000</v>
      </c>
      <c r="BK241" s="33">
        <v>1109</v>
      </c>
      <c r="BL241" s="33">
        <v>993</v>
      </c>
      <c r="BM241" s="158">
        <v>942</v>
      </c>
      <c r="BN241" s="33">
        <f>SUM(BB241:BM241)</f>
        <v>12362</v>
      </c>
      <c r="BO241" s="157">
        <v>724</v>
      </c>
      <c r="BP241" s="33">
        <v>790</v>
      </c>
      <c r="BQ241" s="33">
        <v>713</v>
      </c>
      <c r="BR241" s="33">
        <v>830</v>
      </c>
      <c r="BS241" s="33">
        <v>813</v>
      </c>
      <c r="BT241" s="33">
        <v>742</v>
      </c>
      <c r="BU241" s="33">
        <v>712</v>
      </c>
      <c r="BV241" s="33">
        <v>720</v>
      </c>
      <c r="BW241" s="33">
        <v>759</v>
      </c>
      <c r="BX241" s="33">
        <v>792</v>
      </c>
      <c r="BY241" s="33">
        <v>651</v>
      </c>
      <c r="BZ241" s="33">
        <v>630</v>
      </c>
      <c r="CA241" s="453">
        <f>SUM(BO241:BZ241)</f>
        <v>8876</v>
      </c>
      <c r="CB241" s="33">
        <v>559</v>
      </c>
      <c r="CC241" s="33">
        <v>525</v>
      </c>
      <c r="CD241" s="33">
        <v>708</v>
      </c>
      <c r="CE241" s="33">
        <v>669</v>
      </c>
      <c r="CF241" s="33">
        <v>665</v>
      </c>
      <c r="CG241" s="33">
        <v>597</v>
      </c>
      <c r="CH241" s="33">
        <v>597</v>
      </c>
      <c r="CI241" s="33">
        <v>579</v>
      </c>
      <c r="CJ241" s="33">
        <v>569</v>
      </c>
      <c r="CK241" s="33">
        <v>582</v>
      </c>
      <c r="CL241" s="33">
        <v>464</v>
      </c>
      <c r="CM241" s="158">
        <v>492</v>
      </c>
      <c r="CN241" s="33">
        <v>323</v>
      </c>
      <c r="CO241" s="139">
        <f>SUM($BO241:$BO241)</f>
        <v>724</v>
      </c>
      <c r="CP241" s="372">
        <f>SUM($CB241:$CB241)</f>
        <v>559</v>
      </c>
      <c r="CQ241" s="373">
        <f>SUM($CN241:$CN241)</f>
        <v>323</v>
      </c>
      <c r="CR241" s="368">
        <f t="shared" si="252"/>
        <v>-42.218246869409661</v>
      </c>
      <c r="CS241" s="269"/>
      <c r="CT241" s="268"/>
      <c r="CU241" s="270"/>
    </row>
    <row r="242" spans="1:119" ht="20.100000000000001" customHeight="1" thickBot="1" x14ac:dyDescent="0.3">
      <c r="A242" s="542"/>
      <c r="B242" s="552" t="s">
        <v>39</v>
      </c>
      <c r="C242" s="553"/>
      <c r="D242" s="157">
        <v>0</v>
      </c>
      <c r="E242" s="33">
        <v>0</v>
      </c>
      <c r="F242" s="33">
        <v>0</v>
      </c>
      <c r="G242" s="33">
        <v>0</v>
      </c>
      <c r="H242" s="33">
        <v>0</v>
      </c>
      <c r="I242" s="33">
        <v>0</v>
      </c>
      <c r="J242" s="33">
        <v>0</v>
      </c>
      <c r="K242" s="33">
        <v>0</v>
      </c>
      <c r="L242" s="33">
        <v>0</v>
      </c>
      <c r="M242" s="33">
        <v>0</v>
      </c>
      <c r="N242" s="33">
        <v>0</v>
      </c>
      <c r="O242" s="158">
        <v>0</v>
      </c>
      <c r="P242" s="372">
        <f>+SUM(D242:O242)</f>
        <v>0</v>
      </c>
      <c r="Q242" s="157">
        <v>0</v>
      </c>
      <c r="R242" s="33">
        <v>0</v>
      </c>
      <c r="S242" s="33">
        <v>0</v>
      </c>
      <c r="T242" s="33">
        <v>0</v>
      </c>
      <c r="U242" s="33">
        <v>0</v>
      </c>
      <c r="V242" s="33">
        <v>0</v>
      </c>
      <c r="W242" s="33">
        <v>0</v>
      </c>
      <c r="X242" s="33">
        <v>0</v>
      </c>
      <c r="Y242" s="33">
        <v>0</v>
      </c>
      <c r="Z242" s="33">
        <v>0</v>
      </c>
      <c r="AA242" s="33">
        <v>0</v>
      </c>
      <c r="AB242" s="158">
        <v>0</v>
      </c>
      <c r="AC242" s="372">
        <v>0</v>
      </c>
      <c r="AD242" s="157">
        <v>64</v>
      </c>
      <c r="AE242" s="33">
        <v>53</v>
      </c>
      <c r="AF242" s="33">
        <v>60</v>
      </c>
      <c r="AG242" s="33">
        <v>53</v>
      </c>
      <c r="AH242" s="33">
        <v>67</v>
      </c>
      <c r="AI242" s="33">
        <v>49</v>
      </c>
      <c r="AJ242" s="33">
        <v>56</v>
      </c>
      <c r="AK242" s="33">
        <v>53</v>
      </c>
      <c r="AL242" s="33">
        <v>46</v>
      </c>
      <c r="AM242" s="33">
        <v>44</v>
      </c>
      <c r="AN242" s="33">
        <v>49</v>
      </c>
      <c r="AO242" s="158">
        <v>44</v>
      </c>
      <c r="AP242" s="33">
        <v>36</v>
      </c>
      <c r="AQ242" s="33">
        <v>41</v>
      </c>
      <c r="AR242" s="33">
        <v>49</v>
      </c>
      <c r="AS242" s="33">
        <v>27</v>
      </c>
      <c r="AT242" s="33">
        <v>45</v>
      </c>
      <c r="AU242" s="33">
        <v>46</v>
      </c>
      <c r="AV242" s="33">
        <v>29</v>
      </c>
      <c r="AW242" s="33">
        <v>37</v>
      </c>
      <c r="AX242" s="33">
        <v>36</v>
      </c>
      <c r="AY242" s="33">
        <v>31</v>
      </c>
      <c r="AZ242" s="33">
        <v>22</v>
      </c>
      <c r="BA242" s="33">
        <v>29</v>
      </c>
      <c r="BB242" s="157">
        <v>32</v>
      </c>
      <c r="BC242" s="33">
        <v>29</v>
      </c>
      <c r="BD242" s="33">
        <v>24</v>
      </c>
      <c r="BE242" s="33">
        <v>23</v>
      </c>
      <c r="BF242" s="33">
        <v>25</v>
      </c>
      <c r="BG242" s="33">
        <v>15</v>
      </c>
      <c r="BH242" s="33">
        <v>23</v>
      </c>
      <c r="BI242" s="33">
        <v>18</v>
      </c>
      <c r="BJ242" s="33">
        <v>20</v>
      </c>
      <c r="BK242" s="33">
        <v>19</v>
      </c>
      <c r="BL242" s="33">
        <v>23</v>
      </c>
      <c r="BM242" s="158">
        <v>14</v>
      </c>
      <c r="BN242" s="33">
        <f>SUM(BB242:BM242)</f>
        <v>265</v>
      </c>
      <c r="BO242" s="157">
        <v>11</v>
      </c>
      <c r="BP242" s="33">
        <v>21</v>
      </c>
      <c r="BQ242" s="33">
        <v>15</v>
      </c>
      <c r="BR242" s="33">
        <v>13</v>
      </c>
      <c r="BS242" s="33">
        <v>19</v>
      </c>
      <c r="BT242" s="33">
        <v>12</v>
      </c>
      <c r="BU242" s="33">
        <v>10</v>
      </c>
      <c r="BV242" s="33">
        <v>12</v>
      </c>
      <c r="BW242" s="33">
        <v>12</v>
      </c>
      <c r="BX242" s="33">
        <v>11</v>
      </c>
      <c r="BY242" s="33">
        <v>11</v>
      </c>
      <c r="BZ242" s="33">
        <v>7</v>
      </c>
      <c r="CA242" s="453">
        <f>SUM(BO242:BZ242)</f>
        <v>154</v>
      </c>
      <c r="CB242" s="33">
        <v>15</v>
      </c>
      <c r="CC242" s="33">
        <v>6</v>
      </c>
      <c r="CD242" s="33">
        <v>8</v>
      </c>
      <c r="CE242" s="33">
        <v>3</v>
      </c>
      <c r="CF242" s="33">
        <v>2</v>
      </c>
      <c r="CG242" s="33">
        <v>9</v>
      </c>
      <c r="CH242" s="33">
        <v>7</v>
      </c>
      <c r="CI242" s="33">
        <v>7</v>
      </c>
      <c r="CJ242" s="33">
        <v>5</v>
      </c>
      <c r="CK242" s="33">
        <v>12</v>
      </c>
      <c r="CL242" s="33">
        <v>9</v>
      </c>
      <c r="CM242" s="158">
        <v>4</v>
      </c>
      <c r="CN242" s="33">
        <v>7</v>
      </c>
      <c r="CO242" s="139">
        <f>SUM($BO242:$BO242)</f>
        <v>11</v>
      </c>
      <c r="CP242" s="372">
        <f>SUM($CB242:$CB242)</f>
        <v>15</v>
      </c>
      <c r="CQ242" s="373">
        <f>SUM($CN242:$CN242)</f>
        <v>7</v>
      </c>
      <c r="CR242" s="368">
        <f t="shared" si="252"/>
        <v>-53.333333333333336</v>
      </c>
      <c r="CS242" s="269"/>
      <c r="CT242" s="268"/>
      <c r="CU242" s="270"/>
    </row>
    <row r="243" spans="1:119" ht="20.100000000000001" customHeight="1" x14ac:dyDescent="0.25">
      <c r="A243" s="542"/>
      <c r="B243" s="537" t="s">
        <v>202</v>
      </c>
      <c r="C243" s="55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11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11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  <c r="CO243" s="111"/>
      <c r="CP243" s="111"/>
      <c r="CQ243" s="111"/>
      <c r="CR243" s="538"/>
      <c r="CS243" s="269"/>
      <c r="CT243" s="268"/>
      <c r="CU243" s="270"/>
    </row>
    <row r="244" spans="1:119" ht="20.100000000000001" customHeight="1" x14ac:dyDescent="0.25">
      <c r="A244" s="542"/>
      <c r="B244" s="352"/>
      <c r="C244" s="468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80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80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  <c r="CD244" s="26"/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80"/>
      <c r="CP244" s="80"/>
      <c r="CQ244" s="80"/>
      <c r="CR244" s="536"/>
      <c r="CS244" s="269"/>
      <c r="CT244" s="268"/>
      <c r="CU244" s="270"/>
    </row>
    <row r="245" spans="1:119" ht="20.100000000000001" customHeight="1" thickBot="1" x14ac:dyDescent="0.3">
      <c r="A245" s="542"/>
      <c r="B245" s="165" t="s">
        <v>195</v>
      </c>
      <c r="C245" s="166"/>
      <c r="D245" s="166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3"/>
      <c r="AK245" s="73"/>
      <c r="AL245" s="73"/>
      <c r="AM245" s="73"/>
      <c r="AN245" s="73"/>
      <c r="AO245" s="73"/>
      <c r="AP245" s="73"/>
      <c r="AQ245" s="73"/>
      <c r="AR245" s="73"/>
      <c r="AS245" s="400"/>
      <c r="AT245" s="400"/>
      <c r="AU245" s="400"/>
      <c r="AV245" s="400"/>
      <c r="AW245" s="400"/>
      <c r="AX245" s="400"/>
      <c r="AY245" s="400"/>
      <c r="AZ245" s="400"/>
      <c r="BA245" s="400"/>
      <c r="BB245" s="400"/>
      <c r="BC245" s="400"/>
      <c r="BD245" s="400"/>
      <c r="BE245" s="73"/>
      <c r="BF245" s="73"/>
      <c r="BG245" s="73"/>
      <c r="BH245" s="73"/>
      <c r="BI245" s="73"/>
      <c r="BJ245" s="73"/>
      <c r="BK245" s="73"/>
      <c r="BL245" s="73"/>
      <c r="BM245" s="73"/>
      <c r="BN245" s="73"/>
      <c r="BO245" s="73"/>
      <c r="BP245" s="73"/>
      <c r="BQ245" s="400"/>
      <c r="BR245" s="73"/>
      <c r="BS245" s="73"/>
      <c r="BT245" s="73"/>
      <c r="BU245" s="73"/>
      <c r="BV245" s="73"/>
      <c r="BW245" s="73"/>
      <c r="BX245" s="73"/>
      <c r="BY245" s="73"/>
      <c r="BZ245" s="73"/>
      <c r="CA245" s="73"/>
      <c r="CB245" s="73"/>
      <c r="CC245" s="400"/>
      <c r="CD245" s="73"/>
      <c r="CE245" s="73"/>
      <c r="CF245" s="73"/>
      <c r="CG245" s="73"/>
      <c r="CH245" s="73"/>
      <c r="CI245" s="73"/>
      <c r="CJ245" s="73"/>
      <c r="CK245" s="73"/>
      <c r="CL245" s="400"/>
      <c r="CM245" s="73"/>
      <c r="CN245" s="73"/>
      <c r="CO245" s="73"/>
      <c r="CP245" s="81"/>
      <c r="CQ245" s="81"/>
      <c r="CR245" s="81"/>
      <c r="CT245" s="268"/>
      <c r="CU245" s="270"/>
    </row>
    <row r="246" spans="1:119" ht="17.25" customHeight="1" x14ac:dyDescent="0.25">
      <c r="A246" s="542"/>
      <c r="B246" s="131"/>
      <c r="C246" s="167"/>
      <c r="D246" s="614"/>
      <c r="E246" s="615"/>
      <c r="F246" s="615"/>
      <c r="G246" s="615"/>
      <c r="H246" s="615"/>
      <c r="I246" s="615"/>
      <c r="J246" s="615"/>
      <c r="K246" s="615"/>
      <c r="L246" s="615"/>
      <c r="M246" s="615"/>
      <c r="N246" s="615"/>
      <c r="O246" s="615"/>
      <c r="P246" s="609" t="s">
        <v>76</v>
      </c>
      <c r="Q246" s="611"/>
      <c r="R246" s="612"/>
      <c r="S246" s="612"/>
      <c r="T246" s="612"/>
      <c r="U246" s="612"/>
      <c r="V246" s="612"/>
      <c r="W246" s="612"/>
      <c r="X246" s="612"/>
      <c r="Y246" s="612"/>
      <c r="Z246" s="612"/>
      <c r="AA246" s="612"/>
      <c r="AB246" s="613"/>
      <c r="AC246" s="609" t="s">
        <v>75</v>
      </c>
      <c r="AD246" s="264"/>
      <c r="AE246" s="264"/>
      <c r="AF246" s="264"/>
      <c r="AG246" s="264"/>
      <c r="AH246" s="264"/>
      <c r="AI246" s="264"/>
      <c r="AJ246" s="264"/>
      <c r="AK246" s="264"/>
      <c r="AL246" s="264"/>
      <c r="AM246" s="264"/>
      <c r="AN246" s="264"/>
      <c r="AO246" s="264"/>
      <c r="AP246" s="263"/>
      <c r="AQ246" s="264"/>
      <c r="AR246" s="264"/>
      <c r="AS246" s="264"/>
      <c r="AT246" s="264"/>
      <c r="AU246" s="264"/>
      <c r="AV246" s="264"/>
      <c r="AW246" s="264"/>
      <c r="AX246" s="264"/>
      <c r="AY246" s="264"/>
      <c r="AZ246" s="264"/>
      <c r="BA246" s="412"/>
      <c r="BB246" s="264"/>
      <c r="BC246" s="264"/>
      <c r="BD246" s="264"/>
      <c r="BE246" s="264"/>
      <c r="BF246" s="264"/>
      <c r="BG246" s="264"/>
      <c r="BH246" s="264"/>
      <c r="BI246" s="264"/>
      <c r="BJ246" s="264"/>
      <c r="BK246" s="264"/>
      <c r="BL246" s="264"/>
      <c r="BM246" s="264"/>
      <c r="BN246" s="590" t="s">
        <v>168</v>
      </c>
      <c r="BO246" s="263"/>
      <c r="BP246" s="264"/>
      <c r="BQ246" s="264"/>
      <c r="BR246" s="264"/>
      <c r="BS246" s="264"/>
      <c r="BT246" s="264"/>
      <c r="BU246" s="264"/>
      <c r="BV246" s="264"/>
      <c r="BW246" s="387"/>
      <c r="BX246" s="387"/>
      <c r="BY246" s="387"/>
      <c r="BZ246" s="387"/>
      <c r="CA246" s="572"/>
      <c r="CB246" s="387"/>
      <c r="CC246" s="387"/>
      <c r="CD246" s="387"/>
      <c r="CE246" s="387"/>
      <c r="CF246" s="387"/>
      <c r="CG246" s="387"/>
      <c r="CH246" s="387"/>
      <c r="CI246" s="387"/>
      <c r="CJ246" s="387"/>
      <c r="CK246" s="387"/>
      <c r="CL246" s="387"/>
      <c r="CM246" s="376"/>
      <c r="CN246" s="376"/>
      <c r="CO246" s="80"/>
      <c r="CP246" s="81"/>
      <c r="CQ246" s="81"/>
      <c r="CR246" s="81"/>
      <c r="CT246" s="270"/>
      <c r="CU246" s="270"/>
    </row>
    <row r="247" spans="1:119" s="40" customFormat="1" ht="20.100000000000001" customHeight="1" thickBot="1" x14ac:dyDescent="0.3">
      <c r="A247" s="542"/>
      <c r="B247" s="600" t="s">
        <v>47</v>
      </c>
      <c r="C247" s="601"/>
      <c r="D247" s="132" t="s">
        <v>2</v>
      </c>
      <c r="E247" s="133" t="s">
        <v>3</v>
      </c>
      <c r="F247" s="133" t="s">
        <v>4</v>
      </c>
      <c r="G247" s="133" t="s">
        <v>5</v>
      </c>
      <c r="H247" s="133" t="s">
        <v>6</v>
      </c>
      <c r="I247" s="133" t="s">
        <v>7</v>
      </c>
      <c r="J247" s="133" t="s">
        <v>43</v>
      </c>
      <c r="K247" s="133" t="s">
        <v>44</v>
      </c>
      <c r="L247" s="133" t="s">
        <v>45</v>
      </c>
      <c r="M247" s="133" t="s">
        <v>65</v>
      </c>
      <c r="N247" s="133" t="s">
        <v>66</v>
      </c>
      <c r="O247" s="133" t="s">
        <v>67</v>
      </c>
      <c r="P247" s="610"/>
      <c r="Q247" s="265" t="s">
        <v>2</v>
      </c>
      <c r="R247" s="266" t="s">
        <v>3</v>
      </c>
      <c r="S247" s="266" t="s">
        <v>4</v>
      </c>
      <c r="T247" s="266" t="s">
        <v>5</v>
      </c>
      <c r="U247" s="266" t="s">
        <v>6</v>
      </c>
      <c r="V247" s="266" t="s">
        <v>7</v>
      </c>
      <c r="W247" s="266" t="s">
        <v>43</v>
      </c>
      <c r="X247" s="266" t="s">
        <v>44</v>
      </c>
      <c r="Y247" s="266" t="s">
        <v>45</v>
      </c>
      <c r="Z247" s="266" t="s">
        <v>65</v>
      </c>
      <c r="AA247" s="266" t="s">
        <v>66</v>
      </c>
      <c r="AB247" s="413" t="s">
        <v>67</v>
      </c>
      <c r="AC247" s="610"/>
      <c r="AD247" s="266" t="s">
        <v>2</v>
      </c>
      <c r="AE247" s="266" t="s">
        <v>3</v>
      </c>
      <c r="AF247" s="266" t="s">
        <v>4</v>
      </c>
      <c r="AG247" s="266" t="s">
        <v>5</v>
      </c>
      <c r="AH247" s="266" t="s">
        <v>6</v>
      </c>
      <c r="AI247" s="266" t="s">
        <v>7</v>
      </c>
      <c r="AJ247" s="266" t="s">
        <v>43</v>
      </c>
      <c r="AK247" s="266" t="s">
        <v>44</v>
      </c>
      <c r="AL247" s="266" t="s">
        <v>45</v>
      </c>
      <c r="AM247" s="266" t="s">
        <v>65</v>
      </c>
      <c r="AN247" s="266" t="s">
        <v>66</v>
      </c>
      <c r="AO247" s="266" t="s">
        <v>67</v>
      </c>
      <c r="AP247" s="265" t="s">
        <v>2</v>
      </c>
      <c r="AQ247" s="266" t="s">
        <v>3</v>
      </c>
      <c r="AR247" s="266" t="s">
        <v>4</v>
      </c>
      <c r="AS247" s="266" t="s">
        <v>5</v>
      </c>
      <c r="AT247" s="266" t="s">
        <v>6</v>
      </c>
      <c r="AU247" s="266" t="s">
        <v>7</v>
      </c>
      <c r="AV247" s="266" t="s">
        <v>43</v>
      </c>
      <c r="AW247" s="266" t="s">
        <v>44</v>
      </c>
      <c r="AX247" s="266" t="s">
        <v>45</v>
      </c>
      <c r="AY247" s="266" t="s">
        <v>65</v>
      </c>
      <c r="AZ247" s="266" t="s">
        <v>66</v>
      </c>
      <c r="BA247" s="413" t="s">
        <v>67</v>
      </c>
      <c r="BB247" s="266" t="s">
        <v>2</v>
      </c>
      <c r="BC247" s="266" t="s">
        <v>3</v>
      </c>
      <c r="BD247" s="266" t="s">
        <v>4</v>
      </c>
      <c r="BE247" s="266" t="s">
        <v>5</v>
      </c>
      <c r="BF247" s="266" t="s">
        <v>6</v>
      </c>
      <c r="BG247" s="266" t="s">
        <v>7</v>
      </c>
      <c r="BH247" s="266" t="s">
        <v>43</v>
      </c>
      <c r="BI247" s="266" t="s">
        <v>44</v>
      </c>
      <c r="BJ247" s="266" t="s">
        <v>45</v>
      </c>
      <c r="BK247" s="266" t="s">
        <v>65</v>
      </c>
      <c r="BL247" s="266" t="s">
        <v>66</v>
      </c>
      <c r="BM247" s="266" t="s">
        <v>67</v>
      </c>
      <c r="BN247" s="591"/>
      <c r="BO247" s="265" t="s">
        <v>2</v>
      </c>
      <c r="BP247" s="266" t="s">
        <v>3</v>
      </c>
      <c r="BQ247" s="266" t="s">
        <v>4</v>
      </c>
      <c r="BR247" s="266" t="s">
        <v>5</v>
      </c>
      <c r="BS247" s="266" t="s">
        <v>6</v>
      </c>
      <c r="BT247" s="266" t="s">
        <v>7</v>
      </c>
      <c r="BU247" s="266" t="s">
        <v>43</v>
      </c>
      <c r="BV247" s="266" t="s">
        <v>44</v>
      </c>
      <c r="BW247" s="388" t="s">
        <v>45</v>
      </c>
      <c r="BX247" s="388" t="s">
        <v>65</v>
      </c>
      <c r="BY247" s="388" t="s">
        <v>66</v>
      </c>
      <c r="BZ247" s="388" t="s">
        <v>67</v>
      </c>
      <c r="CA247" s="573" t="s">
        <v>203</v>
      </c>
      <c r="CB247" s="388" t="s">
        <v>2</v>
      </c>
      <c r="CC247" s="388" t="s">
        <v>3</v>
      </c>
      <c r="CD247" s="388" t="s">
        <v>4</v>
      </c>
      <c r="CE247" s="388" t="s">
        <v>5</v>
      </c>
      <c r="CF247" s="388" t="s">
        <v>6</v>
      </c>
      <c r="CG247" s="388" t="s">
        <v>7</v>
      </c>
      <c r="CH247" s="388" t="str">
        <f>+CH11</f>
        <v>Jul</v>
      </c>
      <c r="CI247" s="388" t="str">
        <f>+CI11</f>
        <v>Ago</v>
      </c>
      <c r="CJ247" s="388" t="str">
        <f>+CJ11</f>
        <v>Sep</v>
      </c>
      <c r="CK247" s="388" t="s">
        <v>65</v>
      </c>
      <c r="CL247" s="388" t="s">
        <v>66</v>
      </c>
      <c r="CM247" s="377" t="s">
        <v>67</v>
      </c>
      <c r="CN247" s="377" t="s">
        <v>2</v>
      </c>
      <c r="CO247" s="80"/>
      <c r="CP247" s="146"/>
      <c r="CQ247" s="146"/>
      <c r="CR247" s="146"/>
      <c r="CS247" s="237"/>
      <c r="CT247" s="237"/>
      <c r="CU247" s="270"/>
      <c r="CV247" s="237"/>
      <c r="CW247" s="237"/>
      <c r="CX247" s="212"/>
      <c r="CY247" s="222"/>
      <c r="CZ247" s="222"/>
      <c r="DA247" s="212"/>
      <c r="DB247" s="212"/>
      <c r="DC247" s="212"/>
      <c r="DD247" s="212"/>
      <c r="DE247" s="212"/>
      <c r="DF247" s="212"/>
      <c r="DG247" s="212"/>
      <c r="DH247" s="212"/>
      <c r="DI247" s="212"/>
      <c r="DJ247" s="212"/>
      <c r="DK247" s="212"/>
      <c r="DL247" s="212"/>
      <c r="DM247" s="212"/>
      <c r="DN247" s="212"/>
      <c r="DO247" s="212"/>
    </row>
    <row r="248" spans="1:119" s="43" customFormat="1" ht="20.100000000000001" customHeight="1" x14ac:dyDescent="0.25">
      <c r="A248" s="542"/>
      <c r="B248" s="48" t="s">
        <v>52</v>
      </c>
      <c r="C248" s="70"/>
      <c r="D248" s="401"/>
      <c r="E248" s="402"/>
      <c r="F248" s="402"/>
      <c r="G248" s="402"/>
      <c r="H248" s="402"/>
      <c r="I248" s="402"/>
      <c r="J248" s="402"/>
      <c r="K248" s="402"/>
      <c r="L248" s="402"/>
      <c r="M248" s="402"/>
      <c r="N248" s="402"/>
      <c r="O248" s="402"/>
      <c r="P248" s="118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118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69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69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  <c r="BM248" s="30"/>
      <c r="BN248" s="69"/>
      <c r="BO248" s="69"/>
      <c r="BP248" s="30"/>
      <c r="BQ248" s="30"/>
      <c r="BR248" s="30"/>
      <c r="BS248" s="30"/>
      <c r="BT248" s="30"/>
      <c r="BU248" s="30"/>
      <c r="BV248" s="30"/>
      <c r="BW248" s="111"/>
      <c r="BX248" s="111"/>
      <c r="BY248" s="111"/>
      <c r="BZ248" s="111"/>
      <c r="CA248" s="574"/>
      <c r="CB248" s="111"/>
      <c r="CC248" s="111"/>
      <c r="CD248" s="111"/>
      <c r="CE248" s="111"/>
      <c r="CF248" s="111"/>
      <c r="CG248" s="111"/>
      <c r="CH248" s="111"/>
      <c r="CI248" s="111"/>
      <c r="CJ248" s="111"/>
      <c r="CK248" s="111"/>
      <c r="CL248" s="111"/>
      <c r="CM248" s="248"/>
      <c r="CN248" s="248"/>
      <c r="CO248" s="80"/>
      <c r="CP248" s="147"/>
      <c r="CQ248" s="147"/>
      <c r="CR248" s="147"/>
      <c r="CS248" s="238"/>
      <c r="CT248" s="238"/>
      <c r="CU248" s="270"/>
      <c r="CV248" s="238"/>
      <c r="CW248" s="238"/>
      <c r="CX248" s="213"/>
      <c r="CY248" s="223"/>
      <c r="CZ248" s="223"/>
      <c r="DA248" s="213"/>
      <c r="DB248" s="213"/>
      <c r="DC248" s="213"/>
      <c r="DD248" s="213"/>
      <c r="DE248" s="213"/>
      <c r="DF248" s="213"/>
      <c r="DG248" s="213"/>
      <c r="DH248" s="213"/>
      <c r="DI248" s="213"/>
      <c r="DJ248" s="213"/>
      <c r="DK248" s="213"/>
      <c r="DL248" s="213"/>
      <c r="DM248" s="213"/>
      <c r="DN248" s="213"/>
      <c r="DO248" s="213"/>
    </row>
    <row r="249" spans="1:119" ht="20.100000000000001" customHeight="1" thickBot="1" x14ac:dyDescent="0.25">
      <c r="A249" s="542"/>
      <c r="B249" s="592" t="s">
        <v>62</v>
      </c>
      <c r="C249" s="593"/>
      <c r="D249" s="245">
        <f>+(D189+D210+D217+D228+D237)/(D199+D214+D222+D231+D241)*1000000</f>
        <v>6994.0144640152284</v>
      </c>
      <c r="E249" s="246">
        <f t="shared" ref="E249:BP249" si="256">+(E189+E210+E217+E228+E235)/(E199+E214+E222+E231+E240)*1000000</f>
        <v>6700.0286369800979</v>
      </c>
      <c r="F249" s="246">
        <f t="shared" si="256"/>
        <v>6704.1927973822267</v>
      </c>
      <c r="G249" s="246">
        <f t="shared" si="256"/>
        <v>7242.7173906674989</v>
      </c>
      <c r="H249" s="246">
        <f t="shared" si="256"/>
        <v>6375.1049396999088</v>
      </c>
      <c r="I249" s="246">
        <f t="shared" si="256"/>
        <v>6391.4806707805128</v>
      </c>
      <c r="J249" s="246">
        <f t="shared" si="256"/>
        <v>6720.2920815071557</v>
      </c>
      <c r="K249" s="246">
        <f t="shared" si="256"/>
        <v>6332.1883734693283</v>
      </c>
      <c r="L249" s="246">
        <f t="shared" si="256"/>
        <v>7140.3545413130032</v>
      </c>
      <c r="M249" s="246">
        <f t="shared" si="256"/>
        <v>7386.8286313695826</v>
      </c>
      <c r="N249" s="246">
        <f t="shared" si="256"/>
        <v>7056.0225465133835</v>
      </c>
      <c r="O249" s="246">
        <f t="shared" si="256"/>
        <v>7619.1476933791409</v>
      </c>
      <c r="P249" s="403">
        <f t="shared" si="256"/>
        <v>6909.4229696788643</v>
      </c>
      <c r="Q249" s="246">
        <f t="shared" si="256"/>
        <v>6649.8887177649212</v>
      </c>
      <c r="R249" s="246">
        <f t="shared" si="256"/>
        <v>6681.9521330400576</v>
      </c>
      <c r="S249" s="246">
        <f t="shared" si="256"/>
        <v>6974.3353133963383</v>
      </c>
      <c r="T249" s="246">
        <f t="shared" si="256"/>
        <v>7001.5314339936704</v>
      </c>
      <c r="U249" s="246">
        <f t="shared" si="256"/>
        <v>6465.3527367148345</v>
      </c>
      <c r="V249" s="246">
        <f t="shared" si="256"/>
        <v>6501.1272407900851</v>
      </c>
      <c r="W249" s="246">
        <f t="shared" si="256"/>
        <v>7157.2900309839788</v>
      </c>
      <c r="X249" s="246">
        <f t="shared" si="256"/>
        <v>7260.365101693601</v>
      </c>
      <c r="Y249" s="246">
        <f t="shared" si="256"/>
        <v>6946.8084092051658</v>
      </c>
      <c r="Z249" s="246">
        <f t="shared" si="256"/>
        <v>7452.9920164509513</v>
      </c>
      <c r="AA249" s="246">
        <f t="shared" si="256"/>
        <v>7040.5849014400501</v>
      </c>
      <c r="AB249" s="246">
        <f t="shared" si="256"/>
        <v>7929.5149940394886</v>
      </c>
      <c r="AC249" s="403">
        <f t="shared" si="256"/>
        <v>7036.192306246252</v>
      </c>
      <c r="AD249" s="246">
        <f t="shared" si="256"/>
        <v>7198.7004975888976</v>
      </c>
      <c r="AE249" s="246">
        <f t="shared" si="256"/>
        <v>7477.1033186580016</v>
      </c>
      <c r="AF249" s="246">
        <f t="shared" si="256"/>
        <v>7839.7161240276355</v>
      </c>
      <c r="AG249" s="246">
        <f t="shared" si="256"/>
        <v>8070.8531870703555</v>
      </c>
      <c r="AH249" s="246">
        <f t="shared" si="256"/>
        <v>8268.1736297506777</v>
      </c>
      <c r="AI249" s="246">
        <f t="shared" si="256"/>
        <v>7854.4805673061537</v>
      </c>
      <c r="AJ249" s="246">
        <f t="shared" si="256"/>
        <v>9763.8630330538163</v>
      </c>
      <c r="AK249" s="246">
        <f t="shared" si="256"/>
        <v>8511.3066469123023</v>
      </c>
      <c r="AL249" s="246">
        <f t="shared" si="256"/>
        <v>9131.3422749368674</v>
      </c>
      <c r="AM249" s="246">
        <f t="shared" si="256"/>
        <v>8530.4826928422317</v>
      </c>
      <c r="AN249" s="246">
        <f t="shared" si="256"/>
        <v>8701.3816037546803</v>
      </c>
      <c r="AO249" s="246">
        <f t="shared" si="256"/>
        <v>9573.043852526469</v>
      </c>
      <c r="AP249" s="245">
        <f t="shared" si="256"/>
        <v>7944.5262111773209</v>
      </c>
      <c r="AQ249" s="246">
        <f t="shared" si="256"/>
        <v>7141.4697639852202</v>
      </c>
      <c r="AR249" s="246">
        <f t="shared" si="256"/>
        <v>8186.2766929520149</v>
      </c>
      <c r="AS249" s="246">
        <f t="shared" si="256"/>
        <v>8604.2160934800722</v>
      </c>
      <c r="AT249" s="246">
        <f t="shared" si="256"/>
        <v>8807.0830682392861</v>
      </c>
      <c r="AU249" s="246">
        <f t="shared" si="256"/>
        <v>8096.8504652461997</v>
      </c>
      <c r="AV249" s="246">
        <f t="shared" si="256"/>
        <v>9444.0943419167597</v>
      </c>
      <c r="AW249" s="246">
        <f t="shared" si="256"/>
        <v>8840.2715879553671</v>
      </c>
      <c r="AX249" s="246">
        <f t="shared" si="256"/>
        <v>8328.6617760657264</v>
      </c>
      <c r="AY249" s="246">
        <f t="shared" si="256"/>
        <v>10021.328278412395</v>
      </c>
      <c r="AZ249" s="246">
        <f t="shared" si="256"/>
        <v>9165.1003270760702</v>
      </c>
      <c r="BA249" s="246">
        <f t="shared" si="256"/>
        <v>9655.8296993968634</v>
      </c>
      <c r="BB249" s="245">
        <f t="shared" si="256"/>
        <v>9776.6115065497179</v>
      </c>
      <c r="BC249" s="246">
        <f t="shared" si="256"/>
        <v>8680.70764956311</v>
      </c>
      <c r="BD249" s="246">
        <f t="shared" si="256"/>
        <v>9029.348487963729</v>
      </c>
      <c r="BE249" s="246">
        <f t="shared" si="256"/>
        <v>10200.251226901726</v>
      </c>
      <c r="BF249" s="246">
        <f t="shared" si="256"/>
        <v>9290.6983970243291</v>
      </c>
      <c r="BG249" s="246">
        <f t="shared" si="256"/>
        <v>8935.9392996532115</v>
      </c>
      <c r="BH249" s="246">
        <f t="shared" si="256"/>
        <v>9349.5606720953911</v>
      </c>
      <c r="BI249" s="246">
        <f t="shared" si="256"/>
        <v>9053.833388909572</v>
      </c>
      <c r="BJ249" s="246">
        <f t="shared" si="256"/>
        <v>8757.0087213101742</v>
      </c>
      <c r="BK249" s="246">
        <f t="shared" si="256"/>
        <v>9724.4428423068166</v>
      </c>
      <c r="BL249" s="246">
        <f t="shared" si="256"/>
        <v>9216.3832400554402</v>
      </c>
      <c r="BM249" s="246">
        <f t="shared" si="256"/>
        <v>10382.962761797191</v>
      </c>
      <c r="BN249" s="245">
        <f t="shared" si="256"/>
        <v>9388.6847912995709</v>
      </c>
      <c r="BO249" s="245">
        <f t="shared" si="256"/>
        <v>9983.2141940839319</v>
      </c>
      <c r="BP249" s="246">
        <f t="shared" si="256"/>
        <v>8989.2790804926954</v>
      </c>
      <c r="BQ249" s="246">
        <f t="shared" ref="BQ249:CL249" si="257">+(BQ189+BQ210+BQ217+BQ228+BQ235)/(BQ199+BQ214+BQ222+BQ231+BQ240)*1000000</f>
        <v>8533.4564090804433</v>
      </c>
      <c r="BR249" s="246">
        <f t="shared" si="257"/>
        <v>9928.8301459295781</v>
      </c>
      <c r="BS249" s="246">
        <f t="shared" si="257"/>
        <v>9249.9592774808661</v>
      </c>
      <c r="BT249" s="246">
        <f t="shared" si="257"/>
        <v>8318.4291397358502</v>
      </c>
      <c r="BU249" s="246">
        <f t="shared" si="257"/>
        <v>10621.801906305138</v>
      </c>
      <c r="BV249" s="246">
        <f t="shared" si="257"/>
        <v>8871.6395260792924</v>
      </c>
      <c r="BW249" s="246">
        <f t="shared" si="257"/>
        <v>10010.091552930237</v>
      </c>
      <c r="BX249" s="246">
        <f t="shared" si="257"/>
        <v>11131.688240597259</v>
      </c>
      <c r="BY249" s="246">
        <f t="shared" si="257"/>
        <v>8804.5092542635921</v>
      </c>
      <c r="BZ249" s="246">
        <f t="shared" si="257"/>
        <v>10594.729421177241</v>
      </c>
      <c r="CA249" s="403">
        <f t="shared" si="257"/>
        <v>9613.1802033974927</v>
      </c>
      <c r="CB249" s="246">
        <f t="shared" si="257"/>
        <v>8735.6806129502656</v>
      </c>
      <c r="CC249" s="246">
        <f t="shared" si="257"/>
        <v>8201.0439337945027</v>
      </c>
      <c r="CD249" s="246">
        <f t="shared" si="257"/>
        <v>6778.5119371112496</v>
      </c>
      <c r="CE249" s="246">
        <f t="shared" si="257"/>
        <v>5082.9036245204807</v>
      </c>
      <c r="CF249" s="246">
        <f t="shared" si="257"/>
        <v>4830.722048295288</v>
      </c>
      <c r="CG249" s="246">
        <f t="shared" si="257"/>
        <v>5372.247419129535</v>
      </c>
      <c r="CH249" s="246">
        <f t="shared" si="257"/>
        <v>5003.5417868909426</v>
      </c>
      <c r="CI249" s="246">
        <f t="shared" si="257"/>
        <v>4056.0939110119225</v>
      </c>
      <c r="CJ249" s="246">
        <f t="shared" si="257"/>
        <v>4631.5147276306625</v>
      </c>
      <c r="CK249" s="246">
        <f t="shared" si="257"/>
        <v>4345.7572689797144</v>
      </c>
      <c r="CL249" s="246">
        <f t="shared" si="257"/>
        <v>3296.6765131394718</v>
      </c>
      <c r="CM249" s="247">
        <f t="shared" ref="CM249:CN249" si="258">+(CM189+CM210+CM217+CM228+CM235)/(CM199+CM214+CM222+CM231+CM240)*1000000</f>
        <v>3848.2474801961498</v>
      </c>
      <c r="CN249" s="247">
        <f t="shared" si="258"/>
        <v>3057.5178027317488</v>
      </c>
      <c r="CO249" s="98"/>
      <c r="CP249" s="81"/>
      <c r="CQ249" s="81"/>
      <c r="CR249" s="81"/>
      <c r="CU249" s="270"/>
    </row>
    <row r="250" spans="1:119" ht="20.100000000000001" customHeight="1" x14ac:dyDescent="0.25">
      <c r="A250" s="542"/>
      <c r="B250" s="28" t="s">
        <v>53</v>
      </c>
      <c r="C250" s="29"/>
      <c r="D250" s="52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5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5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404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404"/>
      <c r="BC250" s="37"/>
      <c r="BD250" s="37"/>
      <c r="BE250" s="37"/>
      <c r="BF250" s="37"/>
      <c r="BG250" s="37"/>
      <c r="BH250" s="37"/>
      <c r="BI250" s="37"/>
      <c r="BJ250" s="37"/>
      <c r="BK250" s="37"/>
      <c r="BL250" s="37"/>
      <c r="BM250" s="37"/>
      <c r="BN250" s="404"/>
      <c r="BO250" s="404"/>
      <c r="BP250" s="37"/>
      <c r="BQ250" s="37"/>
      <c r="BR250" s="37"/>
      <c r="BS250" s="37"/>
      <c r="BT250" s="37"/>
      <c r="BU250" s="37"/>
      <c r="BV250" s="37"/>
      <c r="BW250" s="80"/>
      <c r="BX250" s="80"/>
      <c r="BY250" s="80"/>
      <c r="BZ250" s="80"/>
      <c r="CA250" s="25"/>
      <c r="CB250" s="80"/>
      <c r="CC250" s="80"/>
      <c r="CD250" s="80"/>
      <c r="CE250" s="80"/>
      <c r="CF250" s="80"/>
      <c r="CG250" s="80"/>
      <c r="CH250" s="80"/>
      <c r="CI250" s="80"/>
      <c r="CJ250" s="80"/>
      <c r="CK250" s="80"/>
      <c r="CL250" s="80"/>
      <c r="CM250" s="27"/>
      <c r="CN250" s="27"/>
      <c r="CO250" s="80"/>
      <c r="CP250" s="81"/>
      <c r="CQ250" s="81"/>
      <c r="CR250" s="81"/>
      <c r="CU250" s="270"/>
    </row>
    <row r="251" spans="1:119" ht="20.100000000000001" customHeight="1" thickBot="1" x14ac:dyDescent="0.25">
      <c r="A251" s="542"/>
      <c r="B251" s="592" t="s">
        <v>62</v>
      </c>
      <c r="C251" s="593"/>
      <c r="D251" s="245">
        <f>+(D194+D212+D239)/(D203+D215+D242)*1000000</f>
        <v>66969.351410325908</v>
      </c>
      <c r="E251" s="246">
        <f t="shared" ref="E251:BP251" si="259">+(E194+E212+E239)/(E203+E215+E242)*1000000</f>
        <v>64161.14569767459</v>
      </c>
      <c r="F251" s="246">
        <f t="shared" si="259"/>
        <v>64031.750710863744</v>
      </c>
      <c r="G251" s="246">
        <f t="shared" si="259"/>
        <v>67092.603911707571</v>
      </c>
      <c r="H251" s="246">
        <f t="shared" si="259"/>
        <v>75324.480524418454</v>
      </c>
      <c r="I251" s="246">
        <f t="shared" si="259"/>
        <v>74513.844525763154</v>
      </c>
      <c r="J251" s="246">
        <f t="shared" si="259"/>
        <v>73880.601738829864</v>
      </c>
      <c r="K251" s="246">
        <f t="shared" si="259"/>
        <v>79388.275972298405</v>
      </c>
      <c r="L251" s="246">
        <f t="shared" si="259"/>
        <v>68490.873010843628</v>
      </c>
      <c r="M251" s="246">
        <f t="shared" si="259"/>
        <v>72650.732827051106</v>
      </c>
      <c r="N251" s="246">
        <f t="shared" si="259"/>
        <v>72250.441003269836</v>
      </c>
      <c r="O251" s="247">
        <f t="shared" si="259"/>
        <v>71954.139975154423</v>
      </c>
      <c r="P251" s="245">
        <f t="shared" si="259"/>
        <v>71082.499558136056</v>
      </c>
      <c r="Q251" s="245">
        <f t="shared" si="259"/>
        <v>73930.81219379227</v>
      </c>
      <c r="R251" s="246">
        <f t="shared" si="259"/>
        <v>65188.845843350093</v>
      </c>
      <c r="S251" s="246">
        <f t="shared" si="259"/>
        <v>63817.720840542715</v>
      </c>
      <c r="T251" s="246">
        <f t="shared" si="259"/>
        <v>77335.390399070544</v>
      </c>
      <c r="U251" s="246">
        <f t="shared" si="259"/>
        <v>72881.988099084789</v>
      </c>
      <c r="V251" s="246">
        <f t="shared" si="259"/>
        <v>70145.900803895303</v>
      </c>
      <c r="W251" s="246">
        <f t="shared" si="259"/>
        <v>68374.225717435998</v>
      </c>
      <c r="X251" s="246">
        <f t="shared" si="259"/>
        <v>66167.099341822206</v>
      </c>
      <c r="Y251" s="246">
        <f t="shared" si="259"/>
        <v>62338.438429161382</v>
      </c>
      <c r="Z251" s="246">
        <f t="shared" si="259"/>
        <v>65295.469484618436</v>
      </c>
      <c r="AA251" s="246">
        <f t="shared" si="259"/>
        <v>70095.975387350831</v>
      </c>
      <c r="AB251" s="247">
        <f t="shared" si="259"/>
        <v>78350.350150044891</v>
      </c>
      <c r="AC251" s="245">
        <f t="shared" si="259"/>
        <v>69549.478221692363</v>
      </c>
      <c r="AD251" s="245">
        <f t="shared" si="259"/>
        <v>70423.494266765381</v>
      </c>
      <c r="AE251" s="246">
        <f t="shared" si="259"/>
        <v>64344.208189705554</v>
      </c>
      <c r="AF251" s="246">
        <f t="shared" si="259"/>
        <v>67223.992509859032</v>
      </c>
      <c r="AG251" s="246">
        <f t="shared" si="259"/>
        <v>86118.936272266583</v>
      </c>
      <c r="AH251" s="246">
        <f t="shared" si="259"/>
        <v>88044.545103181532</v>
      </c>
      <c r="AI251" s="246">
        <f t="shared" si="259"/>
        <v>78206.869396091817</v>
      </c>
      <c r="AJ251" s="246">
        <f t="shared" si="259"/>
        <v>81958.198002619203</v>
      </c>
      <c r="AK251" s="246">
        <f t="shared" si="259"/>
        <v>79011.922123028897</v>
      </c>
      <c r="AL251" s="246">
        <f t="shared" si="259"/>
        <v>81729.892452607659</v>
      </c>
      <c r="AM251" s="246">
        <f t="shared" si="259"/>
        <v>79782.598484106056</v>
      </c>
      <c r="AN251" s="246">
        <f t="shared" si="259"/>
        <v>72712.930464116493</v>
      </c>
      <c r="AO251" s="247">
        <f t="shared" si="259"/>
        <v>85786.616494730217</v>
      </c>
      <c r="AP251" s="245">
        <f t="shared" si="259"/>
        <v>74512.56099001503</v>
      </c>
      <c r="AQ251" s="246">
        <f t="shared" si="259"/>
        <v>74974.97385006462</v>
      </c>
      <c r="AR251" s="246">
        <f t="shared" si="259"/>
        <v>77630.042741530968</v>
      </c>
      <c r="AS251" s="246">
        <f t="shared" si="259"/>
        <v>98061.699709101362</v>
      </c>
      <c r="AT251" s="246">
        <f t="shared" si="259"/>
        <v>96505.33223121069</v>
      </c>
      <c r="AU251" s="246">
        <f t="shared" si="259"/>
        <v>84339.67699348749</v>
      </c>
      <c r="AV251" s="246">
        <f t="shared" si="259"/>
        <v>76959.926780720809</v>
      </c>
      <c r="AW251" s="246">
        <f t="shared" si="259"/>
        <v>75110.244570783922</v>
      </c>
      <c r="AX251" s="246">
        <f t="shared" si="259"/>
        <v>78953.961505724248</v>
      </c>
      <c r="AY251" s="246">
        <f t="shared" si="259"/>
        <v>79413.123942750404</v>
      </c>
      <c r="AZ251" s="246">
        <f t="shared" si="259"/>
        <v>76806.925523508064</v>
      </c>
      <c r="BA251" s="247">
        <f t="shared" si="259"/>
        <v>84547.998755073888</v>
      </c>
      <c r="BB251" s="245">
        <f t="shared" si="259"/>
        <v>79291.624081247472</v>
      </c>
      <c r="BC251" s="246">
        <f t="shared" si="259"/>
        <v>79455.429773190961</v>
      </c>
      <c r="BD251" s="246">
        <f t="shared" si="259"/>
        <v>83114.453904808048</v>
      </c>
      <c r="BE251" s="246">
        <f t="shared" si="259"/>
        <v>86305.694067896067</v>
      </c>
      <c r="BF251" s="246">
        <f t="shared" si="259"/>
        <v>99495.095257158871</v>
      </c>
      <c r="BG251" s="246">
        <f t="shared" si="259"/>
        <v>103133.5934266227</v>
      </c>
      <c r="BH251" s="246">
        <f t="shared" si="259"/>
        <v>87926.283748756847</v>
      </c>
      <c r="BI251" s="246">
        <f t="shared" si="259"/>
        <v>86152.547019504782</v>
      </c>
      <c r="BJ251" s="246">
        <f t="shared" si="259"/>
        <v>93727.364139201032</v>
      </c>
      <c r="BK251" s="246">
        <f t="shared" si="259"/>
        <v>80867.556327712766</v>
      </c>
      <c r="BL251" s="246">
        <f t="shared" si="259"/>
        <v>84280.629044610512</v>
      </c>
      <c r="BM251" s="247">
        <f t="shared" si="259"/>
        <v>87998.784901776438</v>
      </c>
      <c r="BN251" s="245">
        <f t="shared" si="259"/>
        <v>87704.470331314733</v>
      </c>
      <c r="BO251" s="245">
        <f t="shared" si="259"/>
        <v>85659.128891132714</v>
      </c>
      <c r="BP251" s="246">
        <f t="shared" si="259"/>
        <v>77279.252244310235</v>
      </c>
      <c r="BQ251" s="246">
        <f t="shared" ref="BQ251:CL251" si="260">+(BQ194+BQ212+BQ239)/(BQ203+BQ215+BQ242)*1000000</f>
        <v>79717.042016075851</v>
      </c>
      <c r="BR251" s="246">
        <f t="shared" si="260"/>
        <v>88337.324186089929</v>
      </c>
      <c r="BS251" s="246">
        <f t="shared" si="260"/>
        <v>98160.048521963006</v>
      </c>
      <c r="BT251" s="246">
        <f t="shared" si="260"/>
        <v>86228.089928514339</v>
      </c>
      <c r="BU251" s="246">
        <f t="shared" si="260"/>
        <v>82261.131272267361</v>
      </c>
      <c r="BV251" s="246">
        <f t="shared" si="260"/>
        <v>80538.45741851606</v>
      </c>
      <c r="BW251" s="246">
        <f t="shared" si="260"/>
        <v>76477.449061074978</v>
      </c>
      <c r="BX251" s="246">
        <f t="shared" si="260"/>
        <v>79116.105344438532</v>
      </c>
      <c r="BY251" s="246">
        <f t="shared" si="260"/>
        <v>84716.275572165439</v>
      </c>
      <c r="BZ251" s="246">
        <f t="shared" si="260"/>
        <v>88972.495509330736</v>
      </c>
      <c r="CA251" s="403">
        <f t="shared" si="260"/>
        <v>84052.621707859027</v>
      </c>
      <c r="CB251" s="246">
        <f t="shared" si="260"/>
        <v>78881.014501209997</v>
      </c>
      <c r="CC251" s="246">
        <f t="shared" si="260"/>
        <v>73539.809616626822</v>
      </c>
      <c r="CD251" s="246">
        <f t="shared" si="260"/>
        <v>70169.358618787184</v>
      </c>
      <c r="CE251" s="246">
        <f t="shared" si="260"/>
        <v>91339.469883821745</v>
      </c>
      <c r="CF251" s="246">
        <f t="shared" si="260"/>
        <v>85812.148373069082</v>
      </c>
      <c r="CG251" s="246">
        <f t="shared" si="260"/>
        <v>83252.529106772912</v>
      </c>
      <c r="CH251" s="246">
        <f t="shared" si="260"/>
        <v>67199.079298494325</v>
      </c>
      <c r="CI251" s="246">
        <f t="shared" si="260"/>
        <v>67158.269591388176</v>
      </c>
      <c r="CJ251" s="246">
        <f t="shared" si="260"/>
        <v>65824.454065256607</v>
      </c>
      <c r="CK251" s="246">
        <f t="shared" si="260"/>
        <v>80902.023500186988</v>
      </c>
      <c r="CL251" s="246">
        <f t="shared" si="260"/>
        <v>67823.871752443854</v>
      </c>
      <c r="CM251" s="247">
        <f t="shared" ref="CM251:CN251" si="261">+(CM194+CM212+CM239)/(CM203+CM215+CM242)*1000000</f>
        <v>105763.85668972295</v>
      </c>
      <c r="CN251" s="247">
        <f t="shared" si="261"/>
        <v>76965.430603668181</v>
      </c>
      <c r="CO251" s="98"/>
      <c r="CP251" s="81"/>
      <c r="CQ251" s="81"/>
      <c r="CR251" s="81"/>
      <c r="CU251" s="270"/>
    </row>
    <row r="252" spans="1:119" ht="20.100000000000001" customHeight="1" x14ac:dyDescent="0.25">
      <c r="B252" s="214"/>
      <c r="C252" s="215"/>
      <c r="D252" s="204"/>
      <c r="E252" s="204"/>
      <c r="F252" s="204"/>
      <c r="G252" s="204"/>
      <c r="H252" s="204"/>
      <c r="I252" s="204"/>
      <c r="J252" s="204"/>
      <c r="K252" s="204"/>
      <c r="L252" s="204"/>
      <c r="M252" s="204"/>
      <c r="N252" s="204"/>
      <c r="O252" s="204"/>
      <c r="P252" s="206"/>
      <c r="Q252" s="216"/>
      <c r="R252" s="216"/>
      <c r="S252" s="216"/>
      <c r="T252" s="216"/>
      <c r="U252" s="216"/>
      <c r="V252" s="216"/>
      <c r="W252" s="216"/>
      <c r="X252" s="216"/>
      <c r="Y252" s="216"/>
      <c r="Z252" s="216"/>
      <c r="AA252" s="216"/>
      <c r="AB252" s="216"/>
      <c r="AC252" s="217"/>
      <c r="AD252" s="206"/>
      <c r="AE252" s="204"/>
      <c r="AF252" s="204"/>
      <c r="AG252" s="204"/>
      <c r="AH252" s="204"/>
      <c r="AI252" s="204"/>
      <c r="AJ252" s="204"/>
      <c r="AK252" s="204"/>
      <c r="AL252" s="204"/>
      <c r="AM252" s="204"/>
      <c r="AN252" s="204"/>
      <c r="AO252" s="204"/>
      <c r="AP252" s="204"/>
      <c r="AQ252" s="204"/>
      <c r="AR252" s="204"/>
      <c r="AS252" s="273"/>
      <c r="AT252" s="273"/>
      <c r="AU252" s="273"/>
      <c r="AV252" s="273"/>
      <c r="AW252" s="273"/>
      <c r="AX252" s="273"/>
      <c r="AY252" s="273"/>
      <c r="AZ252" s="273"/>
      <c r="BA252" s="273"/>
      <c r="BB252" s="273"/>
      <c r="BC252" s="273"/>
      <c r="BD252" s="273"/>
      <c r="BE252" s="204"/>
      <c r="BF252" s="204"/>
      <c r="BG252" s="204"/>
      <c r="BH252" s="204"/>
      <c r="BI252" s="204"/>
      <c r="BJ252" s="204"/>
      <c r="BK252" s="204"/>
      <c r="BL252" s="204"/>
      <c r="BM252" s="204"/>
      <c r="BN252" s="204"/>
      <c r="BO252" s="204"/>
      <c r="BP252" s="204"/>
      <c r="BQ252" s="204"/>
      <c r="BR252" s="204"/>
      <c r="BS252" s="204"/>
      <c r="BT252" s="204"/>
      <c r="BU252" s="204"/>
      <c r="BV252" s="204"/>
      <c r="BW252" s="204"/>
      <c r="BX252" s="204"/>
      <c r="BY252" s="204"/>
      <c r="BZ252" s="204"/>
      <c r="CA252" s="204"/>
      <c r="CB252" s="204"/>
      <c r="CC252" s="204"/>
      <c r="CD252" s="204"/>
      <c r="CE252" s="204"/>
      <c r="CF252" s="204"/>
      <c r="CG252" s="204"/>
      <c r="CH252" s="204"/>
      <c r="CI252" s="204"/>
      <c r="CJ252" s="204"/>
      <c r="CK252" s="204"/>
      <c r="CL252" s="204"/>
      <c r="CM252" s="204"/>
      <c r="CN252" s="204"/>
      <c r="CO252" s="204"/>
      <c r="CP252" s="204"/>
      <c r="CQ252" s="204"/>
      <c r="CR252" s="204"/>
    </row>
    <row r="253" spans="1:119" ht="20.100000000000001" customHeight="1" x14ac:dyDescent="0.25">
      <c r="B253" s="214"/>
      <c r="C253" s="215"/>
      <c r="D253" s="204"/>
      <c r="E253" s="204"/>
      <c r="F253" s="204"/>
      <c r="G253" s="204"/>
      <c r="H253" s="204"/>
      <c r="I253" s="204"/>
      <c r="J253" s="204"/>
      <c r="K253" s="204"/>
      <c r="L253" s="204"/>
      <c r="M253" s="204"/>
      <c r="N253" s="204"/>
      <c r="O253" s="204"/>
      <c r="P253" s="206"/>
      <c r="Q253" s="216"/>
      <c r="R253" s="216"/>
      <c r="S253" s="216"/>
      <c r="T253" s="216"/>
      <c r="U253" s="216"/>
      <c r="V253" s="216"/>
      <c r="W253" s="216"/>
      <c r="X253" s="216"/>
      <c r="Y253" s="216"/>
      <c r="Z253" s="216"/>
      <c r="AA253" s="216"/>
      <c r="AB253" s="216"/>
      <c r="AC253" s="217"/>
      <c r="AD253" s="206"/>
      <c r="AE253" s="204"/>
      <c r="AF253" s="204"/>
      <c r="AG253" s="204"/>
      <c r="AH253" s="204"/>
      <c r="AI253" s="204"/>
      <c r="AJ253" s="204"/>
      <c r="AK253" s="204"/>
      <c r="AL253" s="204"/>
      <c r="AM253" s="204"/>
      <c r="AN253" s="204"/>
      <c r="AO253" s="204"/>
      <c r="AP253" s="204"/>
      <c r="AQ253" s="204"/>
      <c r="AR253" s="204"/>
      <c r="AS253" s="204"/>
      <c r="AT253" s="204"/>
      <c r="AU253" s="204"/>
      <c r="AV253" s="204"/>
      <c r="AW253" s="204"/>
      <c r="AX253" s="204"/>
      <c r="AY253" s="204"/>
      <c r="AZ253" s="204"/>
      <c r="BA253" s="204"/>
      <c r="BB253" s="204"/>
      <c r="BC253" s="204"/>
      <c r="BD253" s="204"/>
      <c r="BE253" s="204"/>
      <c r="BF253" s="204"/>
      <c r="BG253" s="204"/>
      <c r="BH253" s="204"/>
      <c r="BI253" s="204"/>
      <c r="BJ253" s="204"/>
      <c r="BK253" s="204"/>
      <c r="BL253" s="204"/>
      <c r="BM253" s="204"/>
      <c r="BN253" s="204"/>
      <c r="BO253" s="204"/>
      <c r="BP253" s="204"/>
      <c r="BQ253" s="204"/>
      <c r="BR253" s="204"/>
      <c r="BS253" s="204"/>
      <c r="BT253" s="204"/>
      <c r="BU253" s="204"/>
      <c r="BV253" s="204"/>
      <c r="BW253" s="204"/>
      <c r="BX253" s="204"/>
      <c r="BY253" s="204"/>
      <c r="BZ253" s="204"/>
      <c r="CA253" s="204"/>
      <c r="CB253" s="204"/>
      <c r="CC253" s="204"/>
      <c r="CD253" s="204"/>
      <c r="CE253" s="204"/>
      <c r="CF253" s="204"/>
      <c r="CG253" s="204"/>
      <c r="CH253" s="204"/>
      <c r="CI253" s="204"/>
      <c r="CJ253" s="204"/>
      <c r="CK253" s="204"/>
      <c r="CL253" s="204"/>
      <c r="CM253" s="204"/>
      <c r="CN253" s="204"/>
      <c r="CO253" s="204"/>
      <c r="CP253" s="204"/>
      <c r="CQ253" s="204"/>
      <c r="CR253" s="204"/>
    </row>
    <row r="254" spans="1:119" ht="20.100000000000001" customHeight="1" x14ac:dyDescent="0.25">
      <c r="B254" s="214"/>
      <c r="C254" s="215"/>
      <c r="D254" s="204"/>
      <c r="E254" s="204"/>
      <c r="F254" s="204"/>
      <c r="G254" s="204"/>
      <c r="H254" s="204"/>
      <c r="I254" s="204"/>
      <c r="J254" s="204"/>
      <c r="K254" s="204"/>
      <c r="L254" s="204"/>
      <c r="M254" s="204"/>
      <c r="N254" s="204"/>
      <c r="O254" s="204"/>
      <c r="P254" s="206"/>
      <c r="Q254" s="216"/>
      <c r="R254" s="216"/>
      <c r="S254" s="216"/>
      <c r="T254" s="216"/>
      <c r="U254" s="216"/>
      <c r="V254" s="216"/>
      <c r="W254" s="216"/>
      <c r="X254" s="216"/>
      <c r="Y254" s="216"/>
      <c r="Z254" s="216"/>
      <c r="AA254" s="216"/>
      <c r="AB254" s="216"/>
      <c r="AC254" s="217"/>
      <c r="AD254" s="206"/>
      <c r="AE254" s="204"/>
      <c r="AF254" s="204"/>
      <c r="AG254" s="204"/>
      <c r="AH254" s="204"/>
      <c r="AI254" s="204"/>
      <c r="AJ254" s="204"/>
      <c r="AK254" s="204"/>
      <c r="AL254" s="204"/>
      <c r="AM254" s="204"/>
      <c r="AN254" s="204"/>
      <c r="AO254" s="204"/>
      <c r="AP254" s="204"/>
      <c r="AQ254" s="204"/>
      <c r="AR254" s="204"/>
      <c r="AS254" s="204"/>
      <c r="AT254" s="204"/>
      <c r="AU254" s="204"/>
      <c r="AV254" s="204"/>
      <c r="AW254" s="204"/>
      <c r="AX254" s="204"/>
      <c r="AY254" s="204"/>
      <c r="AZ254" s="204"/>
      <c r="BA254" s="204"/>
      <c r="BB254" s="204"/>
      <c r="BC254" s="204"/>
      <c r="BD254" s="204"/>
      <c r="BE254" s="204"/>
      <c r="BF254" s="204"/>
      <c r="BG254" s="204"/>
      <c r="BH254" s="204"/>
      <c r="BI254" s="204"/>
      <c r="BJ254" s="204"/>
      <c r="BK254" s="204"/>
      <c r="BL254" s="204"/>
      <c r="BM254" s="204"/>
      <c r="BN254" s="204"/>
      <c r="BO254" s="204"/>
      <c r="BP254" s="204"/>
      <c r="BQ254" s="204"/>
      <c r="BR254" s="204"/>
      <c r="BS254" s="204"/>
      <c r="BT254" s="204"/>
      <c r="BU254" s="204"/>
      <c r="BV254" s="204"/>
      <c r="BW254" s="204"/>
      <c r="BX254" s="204"/>
      <c r="BY254" s="204"/>
      <c r="BZ254" s="204"/>
      <c r="CA254" s="204"/>
      <c r="CB254" s="204"/>
      <c r="CC254" s="204"/>
      <c r="CD254" s="204"/>
      <c r="CE254" s="204"/>
      <c r="CF254" s="204"/>
      <c r="CG254" s="204"/>
      <c r="CH254" s="204"/>
      <c r="CI254" s="204"/>
      <c r="CJ254" s="204"/>
      <c r="CK254" s="204"/>
      <c r="CL254" s="204"/>
      <c r="CM254" s="204"/>
      <c r="CN254" s="204"/>
      <c r="CO254" s="204"/>
      <c r="CP254" s="204"/>
      <c r="CQ254" s="204"/>
      <c r="CR254" s="204"/>
    </row>
    <row r="255" spans="1:119" ht="20.100000000000001" customHeight="1" x14ac:dyDescent="0.2">
      <c r="B255" s="379" t="s">
        <v>169</v>
      </c>
      <c r="C255" s="379"/>
      <c r="D255" s="204"/>
      <c r="E255" s="204"/>
      <c r="F255" s="204"/>
      <c r="G255" s="204"/>
      <c r="H255" s="204"/>
      <c r="I255" s="204"/>
      <c r="J255" s="204"/>
      <c r="K255" s="204"/>
      <c r="L255" s="204"/>
      <c r="M255" s="204"/>
      <c r="N255" s="204"/>
      <c r="O255" s="204"/>
      <c r="P255" s="206"/>
      <c r="Q255" s="216"/>
      <c r="R255" s="216"/>
      <c r="S255" s="216"/>
      <c r="T255" s="216"/>
      <c r="U255" s="216"/>
      <c r="V255" s="216"/>
      <c r="W255" s="216"/>
      <c r="X255" s="216"/>
      <c r="Y255" s="216"/>
      <c r="Z255" s="216"/>
      <c r="AA255" s="216"/>
      <c r="AB255" s="216"/>
      <c r="AC255" s="217"/>
      <c r="AD255" s="228"/>
      <c r="AE255" s="228"/>
      <c r="AF255" s="228"/>
      <c r="AG255" s="228"/>
      <c r="AH255" s="228"/>
      <c r="AI255" s="228"/>
      <c r="AJ255" s="228"/>
      <c r="AK255" s="228"/>
      <c r="AL255" s="228"/>
      <c r="AM255" s="228"/>
      <c r="AN255" s="228"/>
      <c r="AO255" s="228"/>
      <c r="AP255" s="228"/>
      <c r="AQ255" s="228"/>
      <c r="AR255" s="228"/>
      <c r="AS255" s="228"/>
      <c r="AT255" s="228"/>
      <c r="AU255" s="228"/>
      <c r="AV255" s="228"/>
      <c r="AW255" s="228"/>
      <c r="AX255" s="228"/>
      <c r="AY255" s="228"/>
      <c r="AZ255" s="228"/>
      <c r="BA255" s="228"/>
      <c r="BB255" s="228"/>
      <c r="BC255" s="228"/>
      <c r="BD255" s="228"/>
      <c r="BE255" s="228"/>
      <c r="BF255" s="228"/>
      <c r="BG255" s="228"/>
      <c r="BH255" s="228"/>
      <c r="BI255" s="228"/>
      <c r="BJ255" s="228"/>
      <c r="BK255" s="228"/>
      <c r="BL255" s="228"/>
      <c r="BM255" s="204" t="s">
        <v>147</v>
      </c>
      <c r="BN255" s="204"/>
      <c r="BO255" s="380">
        <f t="shared" ref="BO255:CL255" si="262">+BO49+BO50+BO82+BO29+BO78</f>
        <v>3.1219999999999999</v>
      </c>
      <c r="BP255" s="380">
        <f t="shared" si="262"/>
        <v>2.5954999999999999</v>
      </c>
      <c r="BQ255" s="380">
        <f t="shared" si="262"/>
        <v>1.7664500000000001</v>
      </c>
      <c r="BR255" s="380">
        <f t="shared" si="262"/>
        <v>1.19</v>
      </c>
      <c r="BS255" s="380">
        <f t="shared" si="262"/>
        <v>0.59928000000000003</v>
      </c>
      <c r="BT255" s="380">
        <f t="shared" si="262"/>
        <v>0.375</v>
      </c>
      <c r="BU255" s="380">
        <f t="shared" si="262"/>
        <v>0.83199999999999996</v>
      </c>
      <c r="BV255" s="380">
        <f t="shared" si="262"/>
        <v>0.78200000000000003</v>
      </c>
      <c r="BW255" s="380">
        <f t="shared" si="262"/>
        <v>0.78300000000000003</v>
      </c>
      <c r="BX255" s="380">
        <f t="shared" si="262"/>
        <v>0.78400000000000003</v>
      </c>
      <c r="BY255" s="380">
        <f t="shared" si="262"/>
        <v>0.217</v>
      </c>
      <c r="BZ255" s="380">
        <f t="shared" si="262"/>
        <v>2.8071681583999997</v>
      </c>
      <c r="CA255" s="380">
        <f t="shared" ref="CA255" si="263">+CA49+CA50+CA82+CA29+CA78</f>
        <v>15.853398158400003</v>
      </c>
      <c r="CB255" s="380">
        <f t="shared" si="262"/>
        <v>1.1879082852</v>
      </c>
      <c r="CC255" s="380">
        <f t="shared" si="262"/>
        <v>1.2166076293999999</v>
      </c>
      <c r="CD255" s="380">
        <f t="shared" si="262"/>
        <v>18.181407200999999</v>
      </c>
      <c r="CE255" s="380">
        <f t="shared" si="262"/>
        <v>11.9633462224</v>
      </c>
      <c r="CF255" s="380">
        <f t="shared" si="262"/>
        <v>176.55444711519999</v>
      </c>
      <c r="CG255" s="380">
        <f t="shared" si="262"/>
        <v>41.379251540200002</v>
      </c>
      <c r="CH255" s="380">
        <f t="shared" si="262"/>
        <v>59.612889138600003</v>
      </c>
      <c r="CI255" s="380">
        <f t="shared" si="262"/>
        <v>141.30161945339998</v>
      </c>
      <c r="CJ255" s="380">
        <f t="shared" si="262"/>
        <v>91.462457577000009</v>
      </c>
      <c r="CK255" s="380">
        <f t="shared" si="262"/>
        <v>29.992892925</v>
      </c>
      <c r="CL255" s="380">
        <f t="shared" si="262"/>
        <v>14.005588703800001</v>
      </c>
      <c r="CM255" s="380">
        <f t="shared" ref="CM255:CN255" si="264">+CM49+CM50+CM82+CM29+CM78</f>
        <v>53.59589019860001</v>
      </c>
      <c r="CN255" s="380">
        <f t="shared" si="264"/>
        <v>7.6998321784000003</v>
      </c>
      <c r="CO255" s="204"/>
      <c r="CP255" s="204"/>
      <c r="CQ255" s="204"/>
      <c r="CR255" s="204"/>
    </row>
    <row r="256" spans="1:119" ht="20.100000000000001" customHeight="1" x14ac:dyDescent="0.2">
      <c r="B256" s="379" t="s">
        <v>170</v>
      </c>
      <c r="C256" s="379"/>
      <c r="D256" s="204"/>
      <c r="E256" s="204"/>
      <c r="F256" s="204"/>
      <c r="G256" s="204"/>
      <c r="H256" s="204"/>
      <c r="I256" s="204"/>
      <c r="J256" s="204"/>
      <c r="K256" s="204"/>
      <c r="L256" s="204"/>
      <c r="M256" s="204"/>
      <c r="N256" s="204"/>
      <c r="O256" s="204"/>
      <c r="P256" s="206"/>
      <c r="Q256" s="216"/>
      <c r="R256" s="216"/>
      <c r="S256" s="216"/>
      <c r="T256" s="216"/>
      <c r="U256" s="216"/>
      <c r="V256" s="216"/>
      <c r="W256" s="216"/>
      <c r="X256" s="216"/>
      <c r="Y256" s="216"/>
      <c r="Z256" s="216"/>
      <c r="AA256" s="216"/>
      <c r="AB256" s="216"/>
      <c r="AC256" s="217"/>
      <c r="AD256" s="204"/>
      <c r="AE256" s="204"/>
      <c r="AF256" s="204"/>
      <c r="AG256" s="204"/>
      <c r="AH256" s="204"/>
      <c r="AI256" s="204"/>
      <c r="AJ256" s="204"/>
      <c r="AK256" s="204"/>
      <c r="AL256" s="204"/>
      <c r="AM256" s="204"/>
      <c r="AN256" s="204"/>
      <c r="AO256" s="204"/>
      <c r="AP256" s="204"/>
      <c r="AQ256" s="204"/>
      <c r="AR256" s="204"/>
      <c r="AS256" s="204"/>
      <c r="AT256" s="204"/>
      <c r="AU256" s="204"/>
      <c r="AV256" s="204"/>
      <c r="AW256" s="204"/>
      <c r="AX256" s="204"/>
      <c r="AY256" s="204"/>
      <c r="AZ256" s="204"/>
      <c r="BA256" s="204"/>
      <c r="BB256" s="204"/>
      <c r="BC256" s="204"/>
      <c r="BD256" s="204"/>
      <c r="BE256" s="204"/>
      <c r="BF256" s="204"/>
      <c r="BG256" s="204"/>
      <c r="BH256" s="204"/>
      <c r="BI256" s="204"/>
      <c r="BJ256" s="204"/>
      <c r="BK256" s="204"/>
      <c r="BL256" s="204"/>
      <c r="BM256" s="204" t="s">
        <v>146</v>
      </c>
      <c r="BN256" s="204"/>
      <c r="BO256" s="228">
        <f t="shared" ref="BO256:BZ256" si="265">+BO30+BO32+BO68+BO70+BO31+BO69</f>
        <v>0</v>
      </c>
      <c r="BP256" s="228">
        <f t="shared" si="265"/>
        <v>0</v>
      </c>
      <c r="BQ256" s="228">
        <f t="shared" si="265"/>
        <v>0</v>
      </c>
      <c r="BR256" s="228">
        <f t="shared" si="265"/>
        <v>40.519954799999994</v>
      </c>
      <c r="BS256" s="228">
        <f t="shared" si="265"/>
        <v>52</v>
      </c>
      <c r="BT256" s="228">
        <f t="shared" si="265"/>
        <v>0</v>
      </c>
      <c r="BU256" s="228">
        <f t="shared" si="265"/>
        <v>704.97600000000011</v>
      </c>
      <c r="BV256" s="228">
        <f t="shared" si="265"/>
        <v>888.12000000000012</v>
      </c>
      <c r="BW256" s="228">
        <f t="shared" si="265"/>
        <v>164.64</v>
      </c>
      <c r="BX256" s="228">
        <f t="shared" si="265"/>
        <v>0</v>
      </c>
      <c r="BY256" s="228">
        <f t="shared" si="265"/>
        <v>17.952162875200003</v>
      </c>
      <c r="BZ256" s="228">
        <f t="shared" si="265"/>
        <v>280.04999999</v>
      </c>
      <c r="CA256" s="228">
        <f>+CA30+CA32+CA68+CA70+CA31+CA69+CA33</f>
        <v>2148.2581176652002</v>
      </c>
      <c r="CB256" s="228">
        <f>+CB30+CB32+CB68+CB70+CB31+CB69+CB33</f>
        <v>30.004000000000001</v>
      </c>
      <c r="CC256" s="228">
        <f t="shared" ref="CC256:CN256" si="266">+CC30+CC32+CC68+CC70+CC31+CC69+CC33</f>
        <v>0</v>
      </c>
      <c r="CD256" s="228">
        <f t="shared" si="266"/>
        <v>0</v>
      </c>
      <c r="CE256" s="228">
        <f t="shared" si="266"/>
        <v>0</v>
      </c>
      <c r="CF256" s="228">
        <f t="shared" si="266"/>
        <v>0</v>
      </c>
      <c r="CG256" s="228">
        <f t="shared" si="266"/>
        <v>18.873070104</v>
      </c>
      <c r="CH256" s="228">
        <f t="shared" si="266"/>
        <v>31.742034576000002</v>
      </c>
      <c r="CI256" s="228">
        <f t="shared" si="266"/>
        <v>38.779908456800001</v>
      </c>
      <c r="CJ256" s="228">
        <f t="shared" si="266"/>
        <v>25.582630783600003</v>
      </c>
      <c r="CK256" s="228">
        <f t="shared" si="266"/>
        <v>38.099068113399994</v>
      </c>
      <c r="CL256" s="228">
        <f t="shared" si="266"/>
        <v>34.4217647352</v>
      </c>
      <c r="CM256" s="228">
        <f t="shared" si="266"/>
        <v>30.886140550999997</v>
      </c>
      <c r="CN256" s="228">
        <f t="shared" si="266"/>
        <v>352.85828068720002</v>
      </c>
      <c r="CO256" s="204"/>
      <c r="CP256" s="204"/>
      <c r="CQ256" s="204"/>
      <c r="CR256" s="204"/>
    </row>
    <row r="257" spans="2:96" ht="20.100000000000001" customHeight="1" x14ac:dyDescent="0.2">
      <c r="B257" s="379" t="s">
        <v>171</v>
      </c>
      <c r="C257" s="379"/>
      <c r="D257" s="204"/>
      <c r="E257" s="204"/>
      <c r="F257" s="204"/>
      <c r="G257" s="204"/>
      <c r="H257" s="204"/>
      <c r="I257" s="204"/>
      <c r="J257" s="204"/>
      <c r="K257" s="204"/>
      <c r="L257" s="204"/>
      <c r="M257" s="204"/>
      <c r="N257" s="204"/>
      <c r="O257" s="204"/>
      <c r="P257" s="206"/>
      <c r="Q257" s="216"/>
      <c r="R257" s="216"/>
      <c r="S257" s="216"/>
      <c r="T257" s="216"/>
      <c r="U257" s="216"/>
      <c r="V257" s="216"/>
      <c r="W257" s="216"/>
      <c r="X257" s="216"/>
      <c r="Y257" s="216"/>
      <c r="Z257" s="216"/>
      <c r="AA257" s="216"/>
      <c r="AB257" s="216"/>
      <c r="AC257" s="217"/>
      <c r="AD257" s="206"/>
      <c r="AE257" s="204"/>
      <c r="AF257" s="204"/>
      <c r="AG257" s="204"/>
      <c r="AH257" s="204"/>
      <c r="AI257" s="204"/>
      <c r="AJ257" s="204"/>
      <c r="AK257" s="204"/>
      <c r="AL257" s="204"/>
      <c r="AM257" s="204"/>
      <c r="AN257" s="204"/>
      <c r="AO257" s="204"/>
      <c r="AP257" s="204"/>
      <c r="AQ257" s="204"/>
      <c r="AR257" s="204"/>
      <c r="AS257" s="204"/>
      <c r="AT257" s="204"/>
      <c r="AU257" s="204"/>
      <c r="AV257" s="204"/>
      <c r="AW257" s="204"/>
      <c r="AX257" s="204"/>
      <c r="AY257" s="204"/>
      <c r="AZ257" s="204"/>
      <c r="BA257" s="204"/>
      <c r="BB257" s="204"/>
      <c r="BC257" s="204"/>
      <c r="BD257" s="204"/>
      <c r="BE257" s="204"/>
      <c r="BF257" s="204"/>
      <c r="BG257" s="204"/>
      <c r="BH257" s="204"/>
      <c r="BI257" s="204"/>
      <c r="BJ257" s="204"/>
      <c r="BK257" s="204"/>
      <c r="BL257" s="204"/>
      <c r="BM257" s="228" t="s">
        <v>145</v>
      </c>
      <c r="BN257" s="228"/>
      <c r="BO257" s="228">
        <f t="shared" ref="BO257:CL257" si="267">+BO21+BO58+BO85+BO88</f>
        <v>0</v>
      </c>
      <c r="BP257" s="228">
        <f t="shared" si="267"/>
        <v>0</v>
      </c>
      <c r="BQ257" s="228">
        <f t="shared" si="267"/>
        <v>0</v>
      </c>
      <c r="BR257" s="228">
        <f t="shared" si="267"/>
        <v>0</v>
      </c>
      <c r="BS257" s="228">
        <f t="shared" si="267"/>
        <v>1.08938</v>
      </c>
      <c r="BT257" s="228">
        <f t="shared" si="267"/>
        <v>0</v>
      </c>
      <c r="BU257" s="228">
        <f t="shared" si="267"/>
        <v>5.92</v>
      </c>
      <c r="BV257" s="228">
        <f t="shared" si="267"/>
        <v>0</v>
      </c>
      <c r="BW257" s="228">
        <f t="shared" si="267"/>
        <v>0</v>
      </c>
      <c r="BX257" s="228">
        <f t="shared" si="267"/>
        <v>0.29988199999999998</v>
      </c>
      <c r="BY257" s="228">
        <f t="shared" si="267"/>
        <v>0</v>
      </c>
      <c r="BZ257" s="228">
        <f t="shared" si="267"/>
        <v>0</v>
      </c>
      <c r="CA257" s="228">
        <f t="shared" ref="CA257" si="268">+CA21+CA58+CA85+CA88</f>
        <v>7.3092620000000004</v>
      </c>
      <c r="CB257" s="228">
        <f t="shared" si="267"/>
        <v>1.5</v>
      </c>
      <c r="CC257" s="228">
        <f t="shared" si="267"/>
        <v>2.0000010000000001</v>
      </c>
      <c r="CD257" s="228">
        <f t="shared" si="267"/>
        <v>2E-8</v>
      </c>
      <c r="CE257" s="228">
        <f t="shared" si="267"/>
        <v>0.25</v>
      </c>
      <c r="CF257" s="228">
        <f t="shared" si="267"/>
        <v>8</v>
      </c>
      <c r="CG257" s="228">
        <f t="shared" si="267"/>
        <v>0</v>
      </c>
      <c r="CH257" s="228">
        <f t="shared" si="267"/>
        <v>7</v>
      </c>
      <c r="CI257" s="228">
        <f t="shared" si="267"/>
        <v>0.84662099999999996</v>
      </c>
      <c r="CJ257" s="228">
        <f t="shared" si="267"/>
        <v>0.62308200000000002</v>
      </c>
      <c r="CK257" s="228">
        <f t="shared" si="267"/>
        <v>0.34300000000000003</v>
      </c>
      <c r="CL257" s="228">
        <f t="shared" si="267"/>
        <v>0</v>
      </c>
      <c r="CM257" s="228">
        <f t="shared" ref="CM257:CN257" si="269">+CM21+CM58+CM85+CM88</f>
        <v>18.5</v>
      </c>
      <c r="CN257" s="228">
        <f t="shared" si="269"/>
        <v>0.2</v>
      </c>
      <c r="CO257" s="204"/>
      <c r="CP257" s="204"/>
      <c r="CQ257" s="204"/>
      <c r="CR257" s="204"/>
    </row>
    <row r="258" spans="2:96" ht="20.100000000000001" customHeight="1" x14ac:dyDescent="0.2">
      <c r="B258" s="379" t="s">
        <v>172</v>
      </c>
      <c r="C258" s="379"/>
      <c r="D258" s="204"/>
      <c r="E258" s="204"/>
      <c r="F258" s="204"/>
      <c r="G258" s="204"/>
      <c r="H258" s="204"/>
      <c r="I258" s="204"/>
      <c r="J258" s="204"/>
      <c r="K258" s="204"/>
      <c r="L258" s="204"/>
      <c r="M258" s="204"/>
      <c r="N258" s="204"/>
      <c r="O258" s="204"/>
      <c r="P258" s="206"/>
      <c r="Q258" s="216"/>
      <c r="R258" s="216"/>
      <c r="S258" s="216"/>
      <c r="T258" s="216"/>
      <c r="U258" s="216"/>
      <c r="V258" s="216"/>
      <c r="W258" s="216"/>
      <c r="X258" s="216"/>
      <c r="Y258" s="216"/>
      <c r="Z258" s="216"/>
      <c r="AA258" s="216"/>
      <c r="AB258" s="216"/>
      <c r="AC258" s="217"/>
      <c r="AD258" s="206"/>
      <c r="AE258" s="204"/>
      <c r="AF258" s="204"/>
      <c r="AG258" s="204"/>
      <c r="AH258" s="204"/>
      <c r="AI258" s="204"/>
      <c r="AJ258" s="204"/>
      <c r="AK258" s="204"/>
      <c r="AL258" s="204"/>
      <c r="AM258" s="204"/>
      <c r="AN258" s="204"/>
      <c r="AO258" s="204"/>
      <c r="AP258" s="204"/>
      <c r="AQ258" s="204"/>
      <c r="AR258" s="204"/>
      <c r="AS258" s="204"/>
      <c r="AT258" s="204"/>
      <c r="AU258" s="204"/>
      <c r="AV258" s="204"/>
      <c r="AW258" s="204"/>
      <c r="AX258" s="204"/>
      <c r="AY258" s="204"/>
      <c r="AZ258" s="204"/>
      <c r="BA258" s="204"/>
      <c r="BB258" s="204"/>
      <c r="BC258" s="204"/>
      <c r="BD258" s="204"/>
      <c r="BE258" s="204"/>
      <c r="BF258" s="204"/>
      <c r="BG258" s="204"/>
      <c r="BH258" s="204"/>
      <c r="BI258" s="204"/>
      <c r="BJ258" s="204"/>
      <c r="BK258" s="204"/>
      <c r="BL258" s="204"/>
      <c r="BM258" s="204" t="s">
        <v>143</v>
      </c>
      <c r="BN258" s="204"/>
      <c r="BO258" s="228">
        <f t="shared" ref="BO258:CL258" si="270">+BO20+BO57</f>
        <v>1052.994322</v>
      </c>
      <c r="BP258" s="228">
        <f t="shared" si="270"/>
        <v>1052.8099070000001</v>
      </c>
      <c r="BQ258" s="228">
        <f t="shared" si="270"/>
        <v>979.01097300000004</v>
      </c>
      <c r="BR258" s="228">
        <f t="shared" si="270"/>
        <v>1027.0750869999999</v>
      </c>
      <c r="BS258" s="228">
        <f t="shared" si="270"/>
        <v>1074.820293</v>
      </c>
      <c r="BT258" s="228">
        <f t="shared" si="270"/>
        <v>1049.9542980000001</v>
      </c>
      <c r="BU258" s="228">
        <f t="shared" si="270"/>
        <v>1195.027184</v>
      </c>
      <c r="BV258" s="228">
        <f t="shared" si="270"/>
        <v>1033.5204659999999</v>
      </c>
      <c r="BW258" s="228">
        <f t="shared" si="270"/>
        <v>1174.2384609999999</v>
      </c>
      <c r="BX258" s="228">
        <f t="shared" si="270"/>
        <v>1262.657913</v>
      </c>
      <c r="BY258" s="228">
        <f t="shared" si="270"/>
        <v>1194.6190590000001</v>
      </c>
      <c r="BZ258" s="228">
        <f t="shared" si="270"/>
        <v>1374.775969</v>
      </c>
      <c r="CA258" s="228">
        <f t="shared" ref="CA258" si="271">+CA20+CA57</f>
        <v>13471.503932000001</v>
      </c>
      <c r="CB258" s="228">
        <f t="shared" si="270"/>
        <v>1108.948093</v>
      </c>
      <c r="CC258" s="228">
        <f t="shared" si="270"/>
        <v>1044.9414079999999</v>
      </c>
      <c r="CD258" s="228">
        <f t="shared" si="270"/>
        <v>1193.495273</v>
      </c>
      <c r="CE258" s="228">
        <f t="shared" si="270"/>
        <v>1054.235197</v>
      </c>
      <c r="CF258" s="228">
        <f t="shared" si="270"/>
        <v>1039.483502</v>
      </c>
      <c r="CG258" s="228">
        <f t="shared" si="270"/>
        <v>1062.1962940000001</v>
      </c>
      <c r="CH258" s="228">
        <f t="shared" si="270"/>
        <v>1141.535952</v>
      </c>
      <c r="CI258" s="228">
        <f t="shared" si="270"/>
        <v>1281.5901779999999</v>
      </c>
      <c r="CJ258" s="228">
        <f t="shared" si="270"/>
        <v>1201.8328710000001</v>
      </c>
      <c r="CK258" s="228">
        <f t="shared" si="270"/>
        <v>1256.04114</v>
      </c>
      <c r="CL258" s="228">
        <f t="shared" si="270"/>
        <v>1185.881449</v>
      </c>
      <c r="CM258" s="228">
        <f t="shared" ref="CM258:CN258" si="272">+CM20+CM57</f>
        <v>1564.7624499999999</v>
      </c>
      <c r="CN258" s="228">
        <f t="shared" si="272"/>
        <v>968.43935500999999</v>
      </c>
      <c r="CO258" s="204"/>
      <c r="CP258" s="204"/>
      <c r="CQ258" s="204"/>
      <c r="CR258" s="204"/>
    </row>
    <row r="259" spans="2:96" ht="20.100000000000001" customHeight="1" x14ac:dyDescent="0.2">
      <c r="B259" s="379" t="s">
        <v>173</v>
      </c>
      <c r="C259" s="379"/>
      <c r="D259" s="204"/>
      <c r="E259" s="204"/>
      <c r="F259" s="204"/>
      <c r="G259" s="204"/>
      <c r="H259" s="204"/>
      <c r="I259" s="204"/>
      <c r="J259" s="204"/>
      <c r="K259" s="204"/>
      <c r="L259" s="204"/>
      <c r="M259" s="204"/>
      <c r="N259" s="204"/>
      <c r="O259" s="204"/>
      <c r="P259" s="206"/>
      <c r="Q259" s="216"/>
      <c r="R259" s="216"/>
      <c r="S259" s="216"/>
      <c r="T259" s="216"/>
      <c r="U259" s="216"/>
      <c r="V259" s="216"/>
      <c r="W259" s="216"/>
      <c r="X259" s="216"/>
      <c r="Y259" s="216"/>
      <c r="Z259" s="216"/>
      <c r="AA259" s="216"/>
      <c r="AB259" s="216"/>
      <c r="AC259" s="217"/>
      <c r="AD259" s="206"/>
      <c r="AE259" s="204"/>
      <c r="AF259" s="204"/>
      <c r="AG259" s="204"/>
      <c r="AH259" s="204"/>
      <c r="AI259" s="204"/>
      <c r="AJ259" s="204"/>
      <c r="AK259" s="204"/>
      <c r="AL259" s="204"/>
      <c r="AM259" s="204"/>
      <c r="AN259" s="204"/>
      <c r="AO259" s="204"/>
      <c r="AP259" s="204"/>
      <c r="AQ259" s="204"/>
      <c r="AR259" s="204"/>
      <c r="AS259" s="204"/>
      <c r="AT259" s="204"/>
      <c r="AU259" s="204"/>
      <c r="AV259" s="204"/>
      <c r="AW259" s="204"/>
      <c r="AX259" s="204"/>
      <c r="AY259" s="204"/>
      <c r="AZ259" s="204"/>
      <c r="BA259" s="204"/>
      <c r="BB259" s="204"/>
      <c r="BC259" s="204"/>
      <c r="BD259" s="204"/>
      <c r="BE259" s="204"/>
      <c r="BF259" s="204"/>
      <c r="BG259" s="204"/>
      <c r="BH259" s="204"/>
      <c r="BI259" s="204"/>
      <c r="BJ259" s="204"/>
      <c r="BK259" s="204"/>
      <c r="BL259" s="204"/>
      <c r="BM259" s="204" t="s">
        <v>144</v>
      </c>
      <c r="BN259" s="204"/>
      <c r="BO259" s="228">
        <f t="shared" ref="BO259:CL259" si="273">+BO43+BO44+BO45+BO46</f>
        <v>4333.7999999999993</v>
      </c>
      <c r="BP259" s="228">
        <f t="shared" si="273"/>
        <v>2806.54</v>
      </c>
      <c r="BQ259" s="228">
        <f t="shared" si="273"/>
        <v>2967.22</v>
      </c>
      <c r="BR259" s="228">
        <f t="shared" si="273"/>
        <v>3168.92</v>
      </c>
      <c r="BS259" s="228">
        <f t="shared" si="273"/>
        <v>3711.72</v>
      </c>
      <c r="BT259" s="228">
        <f t="shared" si="273"/>
        <v>3653.3600000000006</v>
      </c>
      <c r="BU259" s="228">
        <f t="shared" si="273"/>
        <v>3718.96</v>
      </c>
      <c r="BV259" s="228">
        <f t="shared" si="273"/>
        <v>3639.95</v>
      </c>
      <c r="BW259" s="228">
        <f t="shared" si="273"/>
        <v>2828.7513316999998</v>
      </c>
      <c r="BX259" s="228">
        <f t="shared" si="273"/>
        <v>4454.6099999999997</v>
      </c>
      <c r="BY259" s="228">
        <f t="shared" si="273"/>
        <v>3451.4500000000003</v>
      </c>
      <c r="BZ259" s="228">
        <f t="shared" si="273"/>
        <v>5895.6600000000008</v>
      </c>
      <c r="CA259" s="228">
        <f t="shared" ref="CA259" si="274">+CA43+CA44+CA45+CA46</f>
        <v>44630.9413317</v>
      </c>
      <c r="CB259" s="228">
        <f t="shared" si="273"/>
        <v>4175.38</v>
      </c>
      <c r="CC259" s="228">
        <f t="shared" si="273"/>
        <v>2767.54</v>
      </c>
      <c r="CD259" s="228">
        <f t="shared" si="273"/>
        <v>3303.2200000000003</v>
      </c>
      <c r="CE259" s="228">
        <f t="shared" si="273"/>
        <v>3613.71</v>
      </c>
      <c r="CF259" s="228">
        <f t="shared" si="273"/>
        <v>3755.64</v>
      </c>
      <c r="CG259" s="228">
        <f t="shared" si="273"/>
        <v>3970.2000000000003</v>
      </c>
      <c r="CH259" s="228">
        <f t="shared" si="273"/>
        <v>3493.4500000000003</v>
      </c>
      <c r="CI259" s="228">
        <f t="shared" si="273"/>
        <v>3404.75</v>
      </c>
      <c r="CJ259" s="228">
        <f t="shared" si="273"/>
        <v>3701.9300000000003</v>
      </c>
      <c r="CK259" s="228">
        <f t="shared" si="273"/>
        <v>4514.6100000000006</v>
      </c>
      <c r="CL259" s="228">
        <f t="shared" si="273"/>
        <v>3824.46</v>
      </c>
      <c r="CM259" s="228">
        <f t="shared" ref="CM259:CN259" si="275">+CM43+CM44+CM45+CM46</f>
        <v>7438.6299999999992</v>
      </c>
      <c r="CN259" s="228">
        <f t="shared" si="275"/>
        <v>4000.9300000000003</v>
      </c>
      <c r="CO259" s="204"/>
      <c r="CP259" s="204"/>
      <c r="CQ259" s="204"/>
      <c r="CR259" s="204"/>
    </row>
    <row r="260" spans="2:96" ht="20.100000000000001" customHeight="1" x14ac:dyDescent="0.2">
      <c r="B260" s="379" t="s">
        <v>174</v>
      </c>
      <c r="C260" s="379"/>
      <c r="D260" s="204"/>
      <c r="E260" s="204"/>
      <c r="F260" s="204"/>
      <c r="G260" s="204"/>
      <c r="H260" s="204"/>
      <c r="I260" s="204"/>
      <c r="J260" s="204"/>
      <c r="K260" s="204"/>
      <c r="L260" s="204"/>
      <c r="M260" s="204"/>
      <c r="N260" s="204"/>
      <c r="O260" s="204"/>
      <c r="P260" s="206"/>
      <c r="Q260" s="216"/>
      <c r="R260" s="216"/>
      <c r="S260" s="216"/>
      <c r="T260" s="216"/>
      <c r="U260" s="216"/>
      <c r="V260" s="216"/>
      <c r="W260" s="216"/>
      <c r="X260" s="216"/>
      <c r="Y260" s="216"/>
      <c r="Z260" s="216"/>
      <c r="AA260" s="216"/>
      <c r="AB260" s="216"/>
      <c r="AC260" s="217"/>
      <c r="AD260" s="206"/>
      <c r="AE260" s="204"/>
      <c r="AF260" s="204"/>
      <c r="AG260" s="204"/>
      <c r="AH260" s="204"/>
      <c r="AI260" s="204"/>
      <c r="AJ260" s="204"/>
      <c r="AK260" s="204"/>
      <c r="AL260" s="204"/>
      <c r="AM260" s="204"/>
      <c r="AN260" s="204"/>
      <c r="AO260" s="204"/>
      <c r="AP260" s="204"/>
      <c r="AQ260" s="204"/>
      <c r="AR260" s="204"/>
      <c r="AS260" s="204"/>
      <c r="AT260" s="204"/>
      <c r="AU260" s="204"/>
      <c r="AV260" s="204"/>
      <c r="AW260" s="204"/>
      <c r="AX260" s="204"/>
      <c r="AY260" s="204"/>
      <c r="AZ260" s="204"/>
      <c r="BA260" s="204"/>
      <c r="BB260" s="204"/>
      <c r="BC260" s="204"/>
      <c r="BD260" s="204"/>
      <c r="BE260" s="204"/>
      <c r="BF260" s="204"/>
      <c r="BG260" s="204"/>
      <c r="BH260" s="204"/>
      <c r="BI260" s="204"/>
      <c r="BJ260" s="204"/>
      <c r="BK260" s="204"/>
      <c r="BL260" s="204"/>
      <c r="BM260" s="204" t="s">
        <v>142</v>
      </c>
      <c r="BN260" s="204"/>
      <c r="BO260" s="228">
        <f t="shared" ref="BO260:CL260" si="276">+BO19+BO56</f>
        <v>3390.4737929700004</v>
      </c>
      <c r="BP260" s="228">
        <f t="shared" si="276"/>
        <v>2871.1034455999998</v>
      </c>
      <c r="BQ260" s="228">
        <f t="shared" si="276"/>
        <v>3123.1136898899999</v>
      </c>
      <c r="BR260" s="228">
        <f t="shared" si="276"/>
        <v>5352.9278224000009</v>
      </c>
      <c r="BS260" s="228">
        <f t="shared" si="276"/>
        <v>3756.2707541899995</v>
      </c>
      <c r="BT260" s="228">
        <f t="shared" si="276"/>
        <v>3248.7492224100001</v>
      </c>
      <c r="BU260" s="228">
        <f t="shared" si="276"/>
        <v>6328.4057542299997</v>
      </c>
      <c r="BV260" s="228">
        <f t="shared" si="276"/>
        <v>3236.4149775599999</v>
      </c>
      <c r="BW260" s="228">
        <f t="shared" si="276"/>
        <v>1846.9684792600001</v>
      </c>
      <c r="BX260" s="228">
        <f t="shared" si="276"/>
        <v>2213.7584241300001</v>
      </c>
      <c r="BY260" s="228">
        <f t="shared" si="276"/>
        <v>1695.3808072300001</v>
      </c>
      <c r="BZ260" s="228">
        <f t="shared" si="276"/>
        <v>2037.3528936900002</v>
      </c>
      <c r="CA260" s="228">
        <f t="shared" ref="CA260" si="277">+CA19+CA56</f>
        <v>39100.920063560006</v>
      </c>
      <c r="CB260" s="228">
        <f t="shared" si="276"/>
        <v>2464.2855941500006</v>
      </c>
      <c r="CC260" s="228">
        <f t="shared" si="276"/>
        <v>1872.9894978</v>
      </c>
      <c r="CD260" s="228">
        <f t="shared" si="276"/>
        <v>2119.3694668500002</v>
      </c>
      <c r="CE260" s="228">
        <f t="shared" si="276"/>
        <v>5697.63090422</v>
      </c>
      <c r="CF260" s="228">
        <f t="shared" si="276"/>
        <v>2727.829946840001</v>
      </c>
      <c r="CG260" s="228">
        <f t="shared" si="276"/>
        <v>2038.8189527900001</v>
      </c>
      <c r="CH260" s="228">
        <f t="shared" si="276"/>
        <v>5197.9674052500013</v>
      </c>
      <c r="CI260" s="228">
        <f t="shared" si="276"/>
        <v>1987.1016257700001</v>
      </c>
      <c r="CJ260" s="228">
        <f t="shared" si="276"/>
        <v>1997.3706903000002</v>
      </c>
      <c r="CK260" s="228">
        <f t="shared" si="276"/>
        <v>2155.2741651599999</v>
      </c>
      <c r="CL260" s="228">
        <f t="shared" si="276"/>
        <v>2062.3663396299999</v>
      </c>
      <c r="CM260" s="228">
        <f t="shared" ref="CM260:CN260" si="278">+CM19+CM56</f>
        <v>2071.0806519600001</v>
      </c>
      <c r="CN260" s="228">
        <f t="shared" si="278"/>
        <v>2581.0066849600007</v>
      </c>
      <c r="CO260" s="204"/>
      <c r="CP260" s="204"/>
      <c r="CQ260" s="204"/>
      <c r="CR260" s="204"/>
    </row>
    <row r="261" spans="2:96" ht="20.100000000000001" customHeight="1" x14ac:dyDescent="0.2">
      <c r="B261" s="379" t="s">
        <v>175</v>
      </c>
      <c r="C261" s="379"/>
      <c r="D261" s="204"/>
      <c r="E261" s="204"/>
      <c r="F261" s="204"/>
      <c r="G261" s="204"/>
      <c r="H261" s="204"/>
      <c r="I261" s="204"/>
      <c r="J261" s="204"/>
      <c r="K261" s="204"/>
      <c r="L261" s="204"/>
      <c r="M261" s="204"/>
      <c r="N261" s="204"/>
      <c r="O261" s="204"/>
      <c r="P261" s="206"/>
      <c r="Q261" s="216"/>
      <c r="R261" s="216"/>
      <c r="S261" s="216"/>
      <c r="T261" s="216"/>
      <c r="U261" s="216"/>
      <c r="V261" s="216"/>
      <c r="W261" s="216"/>
      <c r="X261" s="216"/>
      <c r="Y261" s="216"/>
      <c r="Z261" s="216"/>
      <c r="AA261" s="216"/>
      <c r="AB261" s="216"/>
      <c r="AC261" s="217"/>
      <c r="AD261" s="206"/>
      <c r="AE261" s="204"/>
      <c r="AF261" s="204"/>
      <c r="AG261" s="204"/>
      <c r="AH261" s="204"/>
      <c r="AI261" s="204"/>
      <c r="AJ261" s="204"/>
      <c r="AK261" s="204"/>
      <c r="AL261" s="204"/>
      <c r="AM261" s="204"/>
      <c r="AN261" s="204"/>
      <c r="AO261" s="204"/>
      <c r="AP261" s="204"/>
      <c r="AQ261" s="204"/>
      <c r="AR261" s="204"/>
      <c r="AS261" s="204"/>
      <c r="AT261" s="204"/>
      <c r="AU261" s="204"/>
      <c r="AV261" s="204"/>
      <c r="AW261" s="204"/>
      <c r="AX261" s="204"/>
      <c r="AY261" s="204"/>
      <c r="AZ261" s="204"/>
      <c r="BA261" s="204"/>
      <c r="BB261" s="204"/>
      <c r="BC261" s="204"/>
      <c r="BD261" s="204"/>
      <c r="BE261" s="204"/>
      <c r="BF261" s="204"/>
      <c r="BG261" s="204"/>
      <c r="BH261" s="204"/>
      <c r="BI261" s="204"/>
      <c r="BJ261" s="204"/>
      <c r="BK261" s="204"/>
      <c r="BL261" s="204"/>
      <c r="BM261" s="204" t="s">
        <v>139</v>
      </c>
      <c r="BN261" s="204"/>
      <c r="BO261" s="228">
        <f t="shared" ref="BO261:CL261" si="279">+BO17+BO18+BO54+BO55</f>
        <v>6859.5769037228001</v>
      </c>
      <c r="BP261" s="228">
        <f t="shared" si="279"/>
        <v>4582.6181530740014</v>
      </c>
      <c r="BQ261" s="228">
        <f t="shared" si="279"/>
        <v>4885.6183992109991</v>
      </c>
      <c r="BR261" s="228">
        <f t="shared" si="279"/>
        <v>3910.7501467030011</v>
      </c>
      <c r="BS261" s="228">
        <f t="shared" si="279"/>
        <v>3535.4506506003995</v>
      </c>
      <c r="BT261" s="228">
        <f t="shared" si="279"/>
        <v>2740.2788537480001</v>
      </c>
      <c r="BU261" s="228">
        <f t="shared" si="279"/>
        <v>2687.6473191052005</v>
      </c>
      <c r="BV261" s="228">
        <f t="shared" si="279"/>
        <v>2736.7158316232003</v>
      </c>
      <c r="BW261" s="228">
        <f t="shared" si="279"/>
        <v>4460.5547425676014</v>
      </c>
      <c r="BX261" s="228">
        <f t="shared" si="279"/>
        <v>4891.5729757667996</v>
      </c>
      <c r="BY261" s="228">
        <f t="shared" si="279"/>
        <v>3482.7561866048004</v>
      </c>
      <c r="BZ261" s="228">
        <f t="shared" si="279"/>
        <v>5216.6364894028011</v>
      </c>
      <c r="CA261" s="228">
        <f t="shared" ref="CA261" si="280">+CA17+CA18+CA54+CA55</f>
        <v>49990.176652129609</v>
      </c>
      <c r="CB261" s="228">
        <f t="shared" si="279"/>
        <v>4424.8975493047983</v>
      </c>
      <c r="CC261" s="228">
        <f t="shared" si="279"/>
        <v>4466.1600077976</v>
      </c>
      <c r="CD261" s="228">
        <f t="shared" si="279"/>
        <v>5916.9033128519986</v>
      </c>
      <c r="CE261" s="228">
        <f t="shared" si="279"/>
        <v>5322.3727806596016</v>
      </c>
      <c r="CF261" s="228">
        <f t="shared" si="279"/>
        <v>5196.4883984571989</v>
      </c>
      <c r="CG261" s="228">
        <f t="shared" si="279"/>
        <v>6411.1098343360009</v>
      </c>
      <c r="CH261" s="228">
        <f t="shared" si="279"/>
        <v>6259.0206265180004</v>
      </c>
      <c r="CI261" s="228">
        <f t="shared" si="279"/>
        <v>5648.4633926755996</v>
      </c>
      <c r="CJ261" s="228">
        <f t="shared" si="279"/>
        <v>4585.5871353615994</v>
      </c>
      <c r="CK261" s="228">
        <f t="shared" si="279"/>
        <v>6262.3217462740013</v>
      </c>
      <c r="CL261" s="228">
        <f t="shared" si="279"/>
        <v>4542.7098989775986</v>
      </c>
      <c r="CM261" s="228">
        <f t="shared" ref="CM261:CN261" si="281">+CM17+CM18+CM54+CM55</f>
        <v>3732.7825270623998</v>
      </c>
      <c r="CN261" s="228">
        <f t="shared" si="281"/>
        <v>4276.6196938027997</v>
      </c>
      <c r="CO261" s="204"/>
      <c r="CP261" s="204"/>
      <c r="CQ261" s="204"/>
      <c r="CR261" s="204"/>
    </row>
    <row r="262" spans="2:96" ht="20.100000000000001" customHeight="1" x14ac:dyDescent="0.2">
      <c r="B262" s="379" t="s">
        <v>176</v>
      </c>
      <c r="C262" s="379"/>
      <c r="D262" s="204"/>
      <c r="E262" s="204"/>
      <c r="F262" s="204"/>
      <c r="G262" s="204"/>
      <c r="H262" s="204"/>
      <c r="I262" s="204"/>
      <c r="J262" s="204"/>
      <c r="K262" s="204"/>
      <c r="L262" s="204"/>
      <c r="M262" s="204"/>
      <c r="N262" s="204"/>
      <c r="O262" s="204"/>
      <c r="P262" s="206"/>
      <c r="Q262" s="216"/>
      <c r="R262" s="216"/>
      <c r="S262" s="216"/>
      <c r="T262" s="216"/>
      <c r="U262" s="216"/>
      <c r="V262" s="216"/>
      <c r="W262" s="216"/>
      <c r="X262" s="216"/>
      <c r="Y262" s="216"/>
      <c r="Z262" s="216"/>
      <c r="AA262" s="216"/>
      <c r="AB262" s="216"/>
      <c r="AC262" s="217"/>
      <c r="AD262" s="206"/>
      <c r="AE262" s="204"/>
      <c r="AF262" s="204"/>
      <c r="AG262" s="204"/>
      <c r="AH262" s="204"/>
      <c r="AI262" s="204"/>
      <c r="AJ262" s="204"/>
      <c r="AK262" s="204"/>
      <c r="AL262" s="204"/>
      <c r="AM262" s="204"/>
      <c r="AN262" s="204"/>
      <c r="AO262" s="204"/>
      <c r="AP262" s="204"/>
      <c r="AQ262" s="204"/>
      <c r="AR262" s="204"/>
      <c r="AS262" s="204"/>
      <c r="AT262" s="204"/>
      <c r="AU262" s="204"/>
      <c r="AV262" s="204"/>
      <c r="AW262" s="204"/>
      <c r="AX262" s="204"/>
      <c r="AY262" s="204"/>
      <c r="AZ262" s="204"/>
      <c r="BA262" s="204"/>
      <c r="BB262" s="204"/>
      <c r="BC262" s="204"/>
      <c r="BD262" s="204"/>
      <c r="BE262" s="204"/>
      <c r="BF262" s="204"/>
      <c r="BG262" s="204"/>
      <c r="BH262" s="204"/>
      <c r="BI262" s="204"/>
      <c r="BJ262" s="204"/>
      <c r="BK262" s="204"/>
      <c r="BL262" s="204"/>
      <c r="BM262" s="204" t="s">
        <v>141</v>
      </c>
      <c r="BN262" s="204"/>
      <c r="BO262" s="228">
        <f t="shared" ref="BO262:BZ262" si="282">+BO16+BO34+BO53+BO36+BO37+BO38+BO71+BO67+BO73+BO74+BO75+BO23+BO60+BO35+BO72+BO27+BO64</f>
        <v>9845.1655824104</v>
      </c>
      <c r="BP262" s="228">
        <f t="shared" si="282"/>
        <v>9170.583745846001</v>
      </c>
      <c r="BQ262" s="228">
        <f t="shared" si="282"/>
        <v>11878.170203798196</v>
      </c>
      <c r="BR262" s="228">
        <f t="shared" si="282"/>
        <v>12799.970977451796</v>
      </c>
      <c r="BS262" s="228">
        <f t="shared" si="282"/>
        <v>14338.209533116396</v>
      </c>
      <c r="BT262" s="228">
        <f t="shared" si="282"/>
        <v>12323.583872643003</v>
      </c>
      <c r="BU262" s="228">
        <f t="shared" si="282"/>
        <v>15149.665670221197</v>
      </c>
      <c r="BV262" s="228">
        <f t="shared" si="282"/>
        <v>11963.528728274596</v>
      </c>
      <c r="BW262" s="228">
        <f t="shared" si="282"/>
        <v>11208.891089718396</v>
      </c>
      <c r="BX262" s="228">
        <f t="shared" si="282"/>
        <v>13927.135650374204</v>
      </c>
      <c r="BY262" s="228">
        <f t="shared" si="282"/>
        <v>10695.304372054401</v>
      </c>
      <c r="BZ262" s="228">
        <f t="shared" si="282"/>
        <v>13850.403902481807</v>
      </c>
      <c r="CA262" s="228">
        <f>+CA16+CA34+CA53+CA36+CA37+CA38+CA71+CA67+CA73+CA74+CA75+CA23+CA60+CA35+CA72+CA27+CA64+CA79+CA42</f>
        <v>147150.61332839043</v>
      </c>
      <c r="CB262" s="228">
        <f t="shared" ref="CB262:CN262" si="283">+CB16+CB34+CB53+CB36+CB37+CB38+CB71+CB67+CB73+CB74+CB75+CB23+CB60+CB35+CB72+CB27+CB64+CB79+CB42</f>
        <v>11738.614360016803</v>
      </c>
      <c r="CC262" s="228">
        <f t="shared" si="283"/>
        <v>10603.260288767597</v>
      </c>
      <c r="CD262" s="228">
        <f t="shared" si="283"/>
        <v>11798.973456652997</v>
      </c>
      <c r="CE262" s="228">
        <f t="shared" si="283"/>
        <v>15640.275025244997</v>
      </c>
      <c r="CF262" s="228">
        <f t="shared" si="283"/>
        <v>12674.392616383599</v>
      </c>
      <c r="CG262" s="228">
        <f t="shared" si="283"/>
        <v>12776.406817208794</v>
      </c>
      <c r="CH262" s="228">
        <f t="shared" si="283"/>
        <v>16317.033206893606</v>
      </c>
      <c r="CI262" s="228">
        <f t="shared" si="283"/>
        <v>11346.074694733201</v>
      </c>
      <c r="CJ262" s="228">
        <f t="shared" si="283"/>
        <v>9882.5528240587973</v>
      </c>
      <c r="CK262" s="228">
        <f t="shared" si="283"/>
        <v>11607.96570810501</v>
      </c>
      <c r="CL262" s="228">
        <f t="shared" si="283"/>
        <v>10960.931696684</v>
      </c>
      <c r="CM262" s="228">
        <f t="shared" si="283"/>
        <v>15893.932633795199</v>
      </c>
      <c r="CN262" s="228">
        <f t="shared" si="283"/>
        <v>14342.600736011396</v>
      </c>
      <c r="CO262" s="204"/>
      <c r="CP262" s="204"/>
      <c r="CQ262" s="204"/>
      <c r="CR262" s="204"/>
    </row>
    <row r="263" spans="2:96" ht="20.100000000000001" customHeight="1" x14ac:dyDescent="0.2">
      <c r="B263" s="379" t="s">
        <v>177</v>
      </c>
      <c r="C263" s="379"/>
      <c r="D263" s="204"/>
      <c r="E263" s="204"/>
      <c r="F263" s="204"/>
      <c r="G263" s="204"/>
      <c r="H263" s="204"/>
      <c r="I263" s="204"/>
      <c r="J263" s="204"/>
      <c r="K263" s="204"/>
      <c r="L263" s="204"/>
      <c r="M263" s="204"/>
      <c r="N263" s="204"/>
      <c r="O263" s="204"/>
      <c r="P263" s="207"/>
      <c r="Q263" s="205"/>
      <c r="R263" s="205"/>
      <c r="S263" s="205"/>
      <c r="T263" s="205"/>
      <c r="U263" s="205"/>
      <c r="V263" s="205"/>
      <c r="W263" s="205"/>
      <c r="X263" s="205"/>
      <c r="Y263" s="205"/>
      <c r="Z263" s="205"/>
      <c r="AA263" s="205"/>
      <c r="AB263" s="205"/>
      <c r="AC263" s="206"/>
      <c r="AD263" s="206"/>
      <c r="AE263" s="204"/>
      <c r="AF263" s="204"/>
      <c r="AG263" s="204"/>
      <c r="AH263" s="204"/>
      <c r="AI263" s="204"/>
      <c r="AJ263" s="204"/>
      <c r="AK263" s="204"/>
      <c r="AL263" s="204"/>
      <c r="AM263" s="204"/>
      <c r="AN263" s="204"/>
      <c r="AO263" s="204"/>
      <c r="AP263" s="204"/>
      <c r="AQ263" s="204"/>
      <c r="AR263" s="204"/>
      <c r="AS263" s="204"/>
      <c r="AT263" s="204"/>
      <c r="AU263" s="204"/>
      <c r="AV263" s="204"/>
      <c r="AW263" s="204"/>
      <c r="AX263" s="204"/>
      <c r="AY263" s="204"/>
      <c r="AZ263" s="204"/>
      <c r="BA263" s="204"/>
      <c r="BB263" s="204"/>
      <c r="BC263" s="204"/>
      <c r="BD263" s="204"/>
      <c r="BE263" s="204"/>
      <c r="BF263" s="204"/>
      <c r="BG263" s="204"/>
      <c r="BH263" s="204"/>
      <c r="BI263" s="204"/>
      <c r="BJ263" s="204"/>
      <c r="BK263" s="204"/>
      <c r="BL263" s="204"/>
      <c r="BM263" s="204" t="s">
        <v>140</v>
      </c>
      <c r="BN263" s="204"/>
      <c r="BO263" s="228">
        <f t="shared" ref="BO263:CL263" si="284">+BO22+BO28+BO59+BO66</f>
        <v>12964.190880851598</v>
      </c>
      <c r="BP263" s="228">
        <f t="shared" si="284"/>
        <v>10364.493823453204</v>
      </c>
      <c r="BQ263" s="228">
        <f t="shared" si="284"/>
        <v>10472.582842125599</v>
      </c>
      <c r="BR263" s="228">
        <f t="shared" si="284"/>
        <v>13151.908600921595</v>
      </c>
      <c r="BS263" s="228">
        <f t="shared" si="284"/>
        <v>13241.075117342001</v>
      </c>
      <c r="BT263" s="228">
        <f t="shared" si="284"/>
        <v>11707.749688541597</v>
      </c>
      <c r="BU263" s="228">
        <f t="shared" si="284"/>
        <v>14656.543309713194</v>
      </c>
      <c r="BV263" s="228">
        <f t="shared" si="284"/>
        <v>11245.688171367994</v>
      </c>
      <c r="BW263" s="228">
        <f t="shared" si="284"/>
        <v>13284.6145515596</v>
      </c>
      <c r="BX263" s="228">
        <f t="shared" si="284"/>
        <v>13171.345551372004</v>
      </c>
      <c r="BY263" s="228">
        <f t="shared" si="284"/>
        <v>11006.592981879203</v>
      </c>
      <c r="BZ263" s="228">
        <f t="shared" si="284"/>
        <v>16920.756149307996</v>
      </c>
      <c r="CA263" s="228">
        <f t="shared" ref="CA263" si="285">+CA22+CA28+CA59+CA66</f>
        <v>152187.54166843559</v>
      </c>
      <c r="CB263" s="228">
        <f t="shared" si="284"/>
        <v>12940.746403763605</v>
      </c>
      <c r="CC263" s="228">
        <f t="shared" si="284"/>
        <v>10913.8590345952</v>
      </c>
      <c r="CD263" s="228">
        <f t="shared" si="284"/>
        <v>11259.193025132005</v>
      </c>
      <c r="CE263" s="228">
        <f t="shared" si="284"/>
        <v>13008.093457273593</v>
      </c>
      <c r="CF263" s="228">
        <f t="shared" si="284"/>
        <v>11620.775444185601</v>
      </c>
      <c r="CG263" s="228">
        <f t="shared" si="284"/>
        <v>12579.213577553195</v>
      </c>
      <c r="CH263" s="228">
        <f t="shared" si="284"/>
        <v>13609.245798002003</v>
      </c>
      <c r="CI263" s="228">
        <f t="shared" si="284"/>
        <v>11013.688348970802</v>
      </c>
      <c r="CJ263" s="228">
        <f t="shared" si="284"/>
        <v>12545.735823881207</v>
      </c>
      <c r="CK263" s="228">
        <f t="shared" si="284"/>
        <v>15680.800363019202</v>
      </c>
      <c r="CL263" s="228">
        <f t="shared" si="284"/>
        <v>13102.683475493195</v>
      </c>
      <c r="CM263" s="228">
        <f t="shared" ref="CM263:CN263" si="286">+CM22+CM28+CM59+CM66</f>
        <v>19346.20569899719</v>
      </c>
      <c r="CN263" s="228">
        <f t="shared" si="286"/>
        <v>12235.402745810399</v>
      </c>
      <c r="CO263" s="204"/>
      <c r="CP263" s="204"/>
      <c r="CQ263" s="204"/>
      <c r="CR263" s="204"/>
    </row>
    <row r="264" spans="2:96" ht="20.100000000000001" customHeight="1" x14ac:dyDescent="0.2">
      <c r="B264" s="379" t="s">
        <v>178</v>
      </c>
      <c r="C264" s="379"/>
      <c r="D264" s="204"/>
      <c r="E264" s="204"/>
      <c r="F264" s="204"/>
      <c r="G264" s="204"/>
      <c r="H264" s="204"/>
      <c r="I264" s="204"/>
      <c r="J264" s="204"/>
      <c r="K264" s="204"/>
      <c r="L264" s="204"/>
      <c r="M264" s="204"/>
      <c r="N264" s="204"/>
      <c r="O264" s="204"/>
      <c r="P264" s="207"/>
      <c r="Q264" s="205"/>
      <c r="R264" s="205"/>
      <c r="S264" s="205"/>
      <c r="T264" s="205"/>
      <c r="U264" s="205"/>
      <c r="V264" s="205"/>
      <c r="W264" s="205"/>
      <c r="X264" s="205"/>
      <c r="Y264" s="205"/>
      <c r="Z264" s="205"/>
      <c r="AA264" s="205"/>
      <c r="AB264" s="205"/>
      <c r="AC264" s="206"/>
      <c r="AD264" s="206"/>
      <c r="AE264" s="204"/>
      <c r="AF264" s="204"/>
      <c r="AG264" s="204"/>
      <c r="AH264" s="204"/>
      <c r="AI264" s="204"/>
      <c r="AJ264" s="204"/>
      <c r="AK264" s="204"/>
      <c r="AL264" s="204"/>
      <c r="AM264" s="204"/>
      <c r="AN264" s="204"/>
      <c r="AO264" s="204"/>
      <c r="AP264" s="204"/>
      <c r="AQ264" s="204"/>
      <c r="AR264" s="204"/>
      <c r="AS264" s="204"/>
      <c r="AT264" s="204"/>
      <c r="AU264" s="204"/>
      <c r="AV264" s="204"/>
      <c r="AW264" s="204"/>
      <c r="AX264" s="204"/>
      <c r="AY264" s="204"/>
      <c r="AZ264" s="204"/>
      <c r="BA264" s="204"/>
      <c r="BB264" s="204"/>
      <c r="BC264" s="204"/>
      <c r="BD264" s="204"/>
      <c r="BE264" s="204"/>
      <c r="BF264" s="204"/>
      <c r="BG264" s="204"/>
      <c r="BH264" s="204"/>
      <c r="BI264" s="204"/>
      <c r="BJ264" s="204"/>
      <c r="BK264" s="204"/>
      <c r="BL264" s="204"/>
      <c r="BM264" s="204" t="s">
        <v>163</v>
      </c>
      <c r="BN264" s="204"/>
      <c r="BO264" s="228">
        <f t="shared" ref="BO264:CL264" si="287">+BO24+BO25+BO26+BO47+BO61+BO62+BO63+BO80</f>
        <v>0</v>
      </c>
      <c r="BP264" s="228">
        <f t="shared" si="287"/>
        <v>0</v>
      </c>
      <c r="BQ264" s="228">
        <f t="shared" si="287"/>
        <v>0</v>
      </c>
      <c r="BR264" s="228">
        <f t="shared" si="287"/>
        <v>0</v>
      </c>
      <c r="BS264" s="228">
        <f t="shared" si="287"/>
        <v>0</v>
      </c>
      <c r="BT264" s="228">
        <f t="shared" si="287"/>
        <v>0</v>
      </c>
      <c r="BU264" s="228">
        <f t="shared" si="287"/>
        <v>0</v>
      </c>
      <c r="BV264" s="228">
        <f t="shared" si="287"/>
        <v>0</v>
      </c>
      <c r="BW264" s="228">
        <f t="shared" si="287"/>
        <v>0</v>
      </c>
      <c r="BX264" s="228">
        <f t="shared" si="287"/>
        <v>0</v>
      </c>
      <c r="BY264" s="228">
        <f t="shared" si="287"/>
        <v>0</v>
      </c>
      <c r="BZ264" s="228">
        <f t="shared" si="287"/>
        <v>418.43892826239994</v>
      </c>
      <c r="CA264" s="228">
        <f t="shared" ref="CA264" si="288">+CA24+CA25+CA26+CA47+CA61+CA62+CA63+CA80</f>
        <v>418.43892826239994</v>
      </c>
      <c r="CB264" s="228">
        <f t="shared" si="287"/>
        <v>299.78410955440006</v>
      </c>
      <c r="CC264" s="228">
        <f t="shared" si="287"/>
        <v>266.46611803200005</v>
      </c>
      <c r="CD264" s="228">
        <f t="shared" si="287"/>
        <v>287.03975270440009</v>
      </c>
      <c r="CE264" s="228">
        <f t="shared" si="287"/>
        <v>265.10947830280003</v>
      </c>
      <c r="CF264" s="228">
        <f t="shared" si="287"/>
        <v>279.11209250960013</v>
      </c>
      <c r="CG264" s="228">
        <f t="shared" si="287"/>
        <v>308.78852545400008</v>
      </c>
      <c r="CH264" s="228">
        <f t="shared" si="287"/>
        <v>301.00348086679998</v>
      </c>
      <c r="CI264" s="228">
        <f t="shared" si="287"/>
        <v>294.2946701084</v>
      </c>
      <c r="CJ264" s="228">
        <f t="shared" si="287"/>
        <v>282.66735069959998</v>
      </c>
      <c r="CK264" s="228">
        <f t="shared" si="287"/>
        <v>279.63173816359995</v>
      </c>
      <c r="CL264" s="228">
        <f t="shared" si="287"/>
        <v>311.49051098839999</v>
      </c>
      <c r="CM264" s="228">
        <f t="shared" ref="CM264:CN264" si="289">+CM24+CM25+CM26+CM47+CM61+CM62+CM63+CM80</f>
        <v>423.41188911120014</v>
      </c>
      <c r="CN264" s="228">
        <f t="shared" si="289"/>
        <v>319.08597512480003</v>
      </c>
      <c r="CO264" s="204"/>
      <c r="CP264" s="204"/>
      <c r="CQ264" s="204"/>
      <c r="CR264" s="204"/>
    </row>
    <row r="265" spans="2:96" ht="20.100000000000001" customHeight="1" thickBot="1" x14ac:dyDescent="0.25">
      <c r="B265" s="379" t="s">
        <v>186</v>
      </c>
      <c r="C265" s="379"/>
      <c r="D265" s="204"/>
      <c r="E265" s="204"/>
      <c r="F265" s="204"/>
      <c r="G265" s="204"/>
      <c r="H265" s="204"/>
      <c r="I265" s="204"/>
      <c r="J265" s="204"/>
      <c r="K265" s="204"/>
      <c r="L265" s="204"/>
      <c r="M265" s="204"/>
      <c r="N265" s="204"/>
      <c r="O265" s="204"/>
      <c r="P265" s="207"/>
      <c r="Q265" s="205"/>
      <c r="R265" s="205"/>
      <c r="S265" s="205"/>
      <c r="T265" s="205"/>
      <c r="U265" s="205"/>
      <c r="V265" s="205"/>
      <c r="W265" s="205"/>
      <c r="X265" s="205"/>
      <c r="Y265" s="205"/>
      <c r="Z265" s="205"/>
      <c r="AA265" s="205"/>
      <c r="AB265" s="205"/>
      <c r="AC265" s="206"/>
      <c r="AD265" s="206"/>
      <c r="AE265" s="204"/>
      <c r="AF265" s="204"/>
      <c r="AG265" s="204"/>
      <c r="AH265" s="204"/>
      <c r="AI265" s="204"/>
      <c r="AJ265" s="204"/>
      <c r="AK265" s="204"/>
      <c r="AL265" s="204"/>
      <c r="AM265" s="204"/>
      <c r="AN265" s="204"/>
      <c r="AO265" s="204"/>
      <c r="AP265" s="204"/>
      <c r="AQ265" s="204"/>
      <c r="AR265" s="204"/>
      <c r="AS265" s="204"/>
      <c r="AT265" s="204"/>
      <c r="AU265" s="204"/>
      <c r="AV265" s="204"/>
      <c r="AW265" s="204"/>
      <c r="AX265" s="204"/>
      <c r="AY265" s="204"/>
      <c r="AZ265" s="204"/>
      <c r="BA265" s="204"/>
      <c r="BB265" s="204"/>
      <c r="BC265" s="204"/>
      <c r="BD265" s="204"/>
      <c r="BE265" s="204"/>
      <c r="BF265" s="204"/>
      <c r="BG265" s="204"/>
      <c r="BH265" s="204"/>
      <c r="BI265" s="204"/>
      <c r="BJ265" s="204"/>
      <c r="BK265" s="204"/>
      <c r="BL265" s="204"/>
      <c r="BM265" s="204"/>
      <c r="BN265" s="204"/>
      <c r="BO265" s="228">
        <f t="shared" ref="BO265:CG265" si="290">+BO39+BO40+BO76+BO77</f>
        <v>0</v>
      </c>
      <c r="BP265" s="228">
        <f t="shared" si="290"/>
        <v>0</v>
      </c>
      <c r="BQ265" s="228">
        <f t="shared" si="290"/>
        <v>0</v>
      </c>
      <c r="BR265" s="228">
        <f t="shared" si="290"/>
        <v>0</v>
      </c>
      <c r="BS265" s="228">
        <f t="shared" si="290"/>
        <v>0</v>
      </c>
      <c r="BT265" s="228">
        <f t="shared" si="290"/>
        <v>0</v>
      </c>
      <c r="BU265" s="228">
        <f t="shared" si="290"/>
        <v>0</v>
      </c>
      <c r="BV265" s="228">
        <f t="shared" si="290"/>
        <v>0</v>
      </c>
      <c r="BW265" s="228">
        <f t="shared" si="290"/>
        <v>0</v>
      </c>
      <c r="BX265" s="228">
        <f t="shared" si="290"/>
        <v>0</v>
      </c>
      <c r="BY265" s="228">
        <f t="shared" si="290"/>
        <v>0</v>
      </c>
      <c r="BZ265" s="228">
        <f t="shared" si="290"/>
        <v>0</v>
      </c>
      <c r="CA265" s="228">
        <f t="shared" ref="CA265" si="291">+CA39+CA40+CA76+CA77</f>
        <v>0</v>
      </c>
      <c r="CB265" s="228">
        <f t="shared" si="290"/>
        <v>0</v>
      </c>
      <c r="CC265" s="228">
        <f t="shared" si="290"/>
        <v>0</v>
      </c>
      <c r="CD265" s="228">
        <f t="shared" si="290"/>
        <v>0</v>
      </c>
      <c r="CE265" s="228">
        <f t="shared" si="290"/>
        <v>0</v>
      </c>
      <c r="CF265" s="228">
        <f t="shared" si="290"/>
        <v>0</v>
      </c>
      <c r="CG265" s="228">
        <f t="shared" si="290"/>
        <v>16.612965386399999</v>
      </c>
      <c r="CH265" s="228">
        <f>+CH39+CH40+CH76+CH77+CH81+CH48</f>
        <v>31.092050340399997</v>
      </c>
      <c r="CI265" s="228">
        <f>+CI39+CI40+CI76+CI77+CI81+CI48</f>
        <v>27.265099048399996</v>
      </c>
      <c r="CJ265" s="228">
        <f>+CJ39+CJ40+CJ76+CJ77+CJ81+CJ48+CJ41</f>
        <v>33.394732142800017</v>
      </c>
      <c r="CK265" s="228">
        <f>+CK39+CK40+CK76+CK77+CK81+CK48+CK41</f>
        <v>26.044195848000001</v>
      </c>
      <c r="CL265" s="228">
        <f>+CL39+CL40+CL76+CL77+CL81+CL48+CL41</f>
        <v>28.920757536800004</v>
      </c>
      <c r="CM265" s="228">
        <f>+CM39+CM40+CM76+CM77+CM81+CM48+CM41</f>
        <v>49.443118980400001</v>
      </c>
      <c r="CN265" s="228">
        <f>+CN39+CN40+CN76+CN77+CN81+CN48+CN41</f>
        <v>33.717136098800012</v>
      </c>
      <c r="CO265" s="204"/>
      <c r="CP265" s="204"/>
      <c r="CQ265" s="204"/>
      <c r="CR265" s="204"/>
    </row>
    <row r="266" spans="2:96" ht="20.100000000000001" customHeight="1" thickBot="1" x14ac:dyDescent="0.3">
      <c r="B266" s="214"/>
      <c r="C266" s="215"/>
      <c r="D266" s="204"/>
      <c r="E266" s="204"/>
      <c r="F266" s="204"/>
      <c r="G266" s="204"/>
      <c r="H266" s="204"/>
      <c r="I266" s="204"/>
      <c r="J266" s="204"/>
      <c r="K266" s="204"/>
      <c r="L266" s="204"/>
      <c r="M266" s="204"/>
      <c r="N266" s="204"/>
      <c r="O266" s="204"/>
      <c r="P266" s="207"/>
      <c r="Q266" s="205"/>
      <c r="R266" s="205"/>
      <c r="S266" s="205"/>
      <c r="T266" s="205"/>
      <c r="U266" s="205"/>
      <c r="V266" s="205"/>
      <c r="W266" s="205"/>
      <c r="X266" s="205"/>
      <c r="Y266" s="205"/>
      <c r="Z266" s="205"/>
      <c r="AA266" s="205"/>
      <c r="AB266" s="205"/>
      <c r="AC266" s="206"/>
      <c r="AD266" s="206"/>
      <c r="AE266" s="204"/>
      <c r="AF266" s="204"/>
      <c r="AG266" s="204"/>
      <c r="AH266" s="204"/>
      <c r="AI266" s="204"/>
      <c r="AJ266" s="204"/>
      <c r="AK266" s="204"/>
      <c r="AL266" s="204"/>
      <c r="AM266" s="204"/>
      <c r="AN266" s="204"/>
      <c r="AO266" s="204"/>
      <c r="AP266" s="204"/>
      <c r="AQ266" s="204"/>
      <c r="AR266" s="204"/>
      <c r="AS266" s="204"/>
      <c r="AT266" s="204"/>
      <c r="AU266" s="204"/>
      <c r="AV266" s="204"/>
      <c r="AW266" s="204"/>
      <c r="AX266" s="204"/>
      <c r="AY266" s="204"/>
      <c r="AZ266" s="204"/>
      <c r="BA266" s="204"/>
      <c r="BB266" s="204"/>
      <c r="BC266" s="204"/>
      <c r="BD266" s="204"/>
      <c r="BE266" s="204"/>
      <c r="BF266" s="204"/>
      <c r="BG266" s="204"/>
      <c r="BH266" s="204"/>
      <c r="BI266" s="204"/>
      <c r="BJ266" s="204"/>
      <c r="BK266" s="204"/>
      <c r="BL266" s="204"/>
      <c r="BM266" s="204"/>
      <c r="BN266" s="204"/>
      <c r="BO266" s="381">
        <f t="shared" ref="BO266:CF266" si="292">SUM(BO255:BO265)</f>
        <v>38449.323481954794</v>
      </c>
      <c r="BP266" s="381">
        <f t="shared" si="292"/>
        <v>30850.744574973207</v>
      </c>
      <c r="BQ266" s="381">
        <f t="shared" si="292"/>
        <v>34307.482558024793</v>
      </c>
      <c r="BR266" s="381">
        <f t="shared" si="292"/>
        <v>39453.262589276397</v>
      </c>
      <c r="BS266" s="381">
        <f t="shared" si="292"/>
        <v>39711.235008248797</v>
      </c>
      <c r="BT266" s="381">
        <f t="shared" si="292"/>
        <v>34724.050935342602</v>
      </c>
      <c r="BU266" s="381">
        <f t="shared" si="292"/>
        <v>44447.977237269588</v>
      </c>
      <c r="BV266" s="381">
        <f t="shared" si="292"/>
        <v>34744.720174825794</v>
      </c>
      <c r="BW266" s="381">
        <f t="shared" si="292"/>
        <v>34969.441655805596</v>
      </c>
      <c r="BX266" s="381">
        <f t="shared" si="292"/>
        <v>39922.164396643006</v>
      </c>
      <c r="BY266" s="381">
        <f t="shared" si="292"/>
        <v>31544.272569643606</v>
      </c>
      <c r="BZ266" s="381">
        <f t="shared" si="292"/>
        <v>45996.881500293413</v>
      </c>
      <c r="CA266" s="381">
        <f t="shared" si="292"/>
        <v>449121.55668230163</v>
      </c>
      <c r="CB266" s="381">
        <f t="shared" si="292"/>
        <v>37185.348018074801</v>
      </c>
      <c r="CC266" s="381">
        <f t="shared" si="292"/>
        <v>31938.432963621795</v>
      </c>
      <c r="CD266" s="381">
        <f t="shared" si="292"/>
        <v>35896.375694412403</v>
      </c>
      <c r="CE266" s="381">
        <f t="shared" si="292"/>
        <v>44613.640188923389</v>
      </c>
      <c r="CF266" s="381">
        <f t="shared" si="292"/>
        <v>37478.276447491196</v>
      </c>
      <c r="CG266" s="466">
        <f t="shared" ref="CG266:CL266" si="293">SUM(CG255:CG265)</f>
        <v>39223.599288372592</v>
      </c>
      <c r="CH266" s="467">
        <f t="shared" si="293"/>
        <v>46448.703443585408</v>
      </c>
      <c r="CI266" s="467">
        <f t="shared" si="293"/>
        <v>35184.15615821661</v>
      </c>
      <c r="CJ266" s="467">
        <f t="shared" si="293"/>
        <v>34348.739597804604</v>
      </c>
      <c r="CK266" s="467">
        <f t="shared" si="293"/>
        <v>41851.124017608214</v>
      </c>
      <c r="CL266" s="467">
        <f t="shared" si="293"/>
        <v>36067.871481748989</v>
      </c>
      <c r="CM266" s="467">
        <f t="shared" ref="CM266:CN266" si="294">SUM(CM255:CM265)</f>
        <v>50623.231000655986</v>
      </c>
      <c r="CN266" s="467">
        <f t="shared" si="294"/>
        <v>39118.560439683795</v>
      </c>
      <c r="CO266" s="204"/>
      <c r="CP266" s="204"/>
      <c r="CQ266" s="204"/>
      <c r="CR266" s="204"/>
    </row>
    <row r="267" spans="2:96" ht="20.100000000000001" customHeight="1" x14ac:dyDescent="0.25">
      <c r="B267" s="214"/>
      <c r="C267" s="215"/>
      <c r="D267" s="204"/>
      <c r="E267" s="204"/>
      <c r="F267" s="204"/>
      <c r="G267" s="204"/>
      <c r="H267" s="204"/>
      <c r="I267" s="204"/>
      <c r="J267" s="204"/>
      <c r="K267" s="204"/>
      <c r="L267" s="204"/>
      <c r="M267" s="204"/>
      <c r="N267" s="204"/>
      <c r="O267" s="204"/>
      <c r="P267" s="207"/>
      <c r="Q267" s="205"/>
      <c r="R267" s="205"/>
      <c r="S267" s="205"/>
      <c r="T267" s="205"/>
      <c r="U267" s="205"/>
      <c r="V267" s="205"/>
      <c r="W267" s="205"/>
      <c r="X267" s="205"/>
      <c r="Y267" s="205"/>
      <c r="Z267" s="205"/>
      <c r="AA267" s="205"/>
      <c r="AB267" s="205"/>
      <c r="AC267" s="206"/>
      <c r="AD267" s="206"/>
      <c r="AE267" s="204"/>
      <c r="AF267" s="204"/>
      <c r="AG267" s="204"/>
      <c r="AH267" s="204"/>
      <c r="AI267" s="204"/>
      <c r="AJ267" s="204"/>
      <c r="AK267" s="204"/>
      <c r="AL267" s="204"/>
      <c r="AM267" s="204"/>
      <c r="AN267" s="204"/>
      <c r="AO267" s="204"/>
      <c r="AP267" s="204"/>
      <c r="AQ267" s="204"/>
      <c r="AR267" s="204"/>
      <c r="AS267" s="204"/>
      <c r="AT267" s="204"/>
      <c r="AU267" s="204"/>
      <c r="AV267" s="204"/>
      <c r="AW267" s="204"/>
      <c r="AX267" s="204"/>
      <c r="AY267" s="204"/>
      <c r="AZ267" s="204"/>
      <c r="BA267" s="204"/>
      <c r="BB267" s="204"/>
      <c r="BC267" s="204"/>
      <c r="BD267" s="204"/>
      <c r="BE267" s="204"/>
      <c r="BF267" s="204"/>
      <c r="BG267" s="204"/>
      <c r="BH267" s="204"/>
      <c r="BI267" s="204"/>
      <c r="BJ267" s="204"/>
      <c r="BK267" s="204"/>
      <c r="BL267" s="204"/>
      <c r="BM267" s="204"/>
      <c r="BN267" s="204"/>
      <c r="BO267" s="204"/>
      <c r="BP267" s="204"/>
      <c r="BQ267" s="204"/>
      <c r="BR267" s="204"/>
      <c r="BS267" s="204"/>
      <c r="BT267" s="204"/>
      <c r="BU267" s="204"/>
      <c r="BV267" s="204"/>
      <c r="BW267" s="228"/>
      <c r="BX267" s="228"/>
      <c r="BY267" s="228"/>
      <c r="BZ267" s="228"/>
      <c r="CA267" s="228"/>
      <c r="CB267" s="228"/>
      <c r="CC267" s="228"/>
      <c r="CD267" s="228"/>
      <c r="CE267" s="228"/>
      <c r="CF267" s="228"/>
      <c r="CG267" s="228"/>
      <c r="CH267" s="228"/>
      <c r="CI267" s="228"/>
      <c r="CJ267" s="228"/>
      <c r="CK267" s="228"/>
      <c r="CL267" s="228"/>
      <c r="CM267" s="228"/>
      <c r="CN267" s="228"/>
      <c r="CO267" s="204"/>
      <c r="CP267" s="204"/>
      <c r="CQ267" s="204"/>
      <c r="CR267" s="204"/>
    </row>
    <row r="268" spans="2:96" ht="20.100000000000001" customHeight="1" x14ac:dyDescent="0.25">
      <c r="B268" s="214"/>
      <c r="C268" s="215"/>
      <c r="D268" s="204"/>
      <c r="E268" s="204"/>
      <c r="F268" s="204"/>
      <c r="G268" s="204"/>
      <c r="H268" s="204"/>
      <c r="I268" s="204"/>
      <c r="J268" s="204"/>
      <c r="K268" s="204"/>
      <c r="L268" s="204"/>
      <c r="M268" s="204"/>
      <c r="N268" s="204"/>
      <c r="O268" s="204"/>
      <c r="P268" s="207"/>
      <c r="Q268" s="205"/>
      <c r="R268" s="205"/>
      <c r="S268" s="205"/>
      <c r="T268" s="205"/>
      <c r="U268" s="205"/>
      <c r="V268" s="205"/>
      <c r="W268" s="205"/>
      <c r="X268" s="205"/>
      <c r="Y268" s="205"/>
      <c r="Z268" s="205"/>
      <c r="AA268" s="205"/>
      <c r="AB268" s="205"/>
      <c r="AC268" s="206"/>
      <c r="AD268" s="206"/>
      <c r="AE268" s="204"/>
      <c r="AF268" s="204"/>
      <c r="AG268" s="204"/>
      <c r="AH268" s="204"/>
      <c r="AI268" s="204"/>
      <c r="AJ268" s="204"/>
      <c r="AK268" s="204"/>
      <c r="AL268" s="204"/>
      <c r="AM268" s="204"/>
      <c r="AN268" s="204"/>
      <c r="AO268" s="204"/>
      <c r="AP268" s="204"/>
      <c r="AQ268" s="204"/>
      <c r="AR268" s="204"/>
      <c r="AS268" s="204"/>
      <c r="AT268" s="204"/>
      <c r="AU268" s="204"/>
      <c r="AV268" s="204"/>
      <c r="AW268" s="204"/>
      <c r="AX268" s="204"/>
      <c r="AY268" s="204"/>
      <c r="AZ268" s="204"/>
      <c r="BA268" s="204"/>
      <c r="BB268" s="204"/>
      <c r="BC268" s="204"/>
      <c r="BD268" s="204"/>
      <c r="BE268" s="204"/>
      <c r="BF268" s="204"/>
      <c r="BG268" s="204"/>
      <c r="BH268" s="204"/>
      <c r="BI268" s="204"/>
      <c r="BJ268" s="204"/>
      <c r="BK268" s="204"/>
      <c r="BL268" s="204"/>
      <c r="BM268" s="204"/>
      <c r="BN268" s="204"/>
      <c r="BO268" s="228">
        <f t="shared" ref="BO268:CN268" si="295">+BO266-BO13</f>
        <v>0</v>
      </c>
      <c r="BP268" s="228">
        <f t="shared" si="295"/>
        <v>0</v>
      </c>
      <c r="BQ268" s="228">
        <f t="shared" si="295"/>
        <v>0</v>
      </c>
      <c r="BR268" s="228">
        <f t="shared" si="295"/>
        <v>0</v>
      </c>
      <c r="BS268" s="228">
        <f t="shared" si="295"/>
        <v>0</v>
      </c>
      <c r="BT268" s="228">
        <f t="shared" si="295"/>
        <v>0</v>
      </c>
      <c r="BU268" s="228">
        <f t="shared" si="295"/>
        <v>0</v>
      </c>
      <c r="BV268" s="228">
        <f t="shared" si="295"/>
        <v>0</v>
      </c>
      <c r="BW268" s="228">
        <f t="shared" si="295"/>
        <v>0</v>
      </c>
      <c r="BX268" s="228">
        <f t="shared" si="295"/>
        <v>0</v>
      </c>
      <c r="BY268" s="228">
        <f t="shared" si="295"/>
        <v>0</v>
      </c>
      <c r="BZ268" s="228">
        <f t="shared" si="295"/>
        <v>0</v>
      </c>
      <c r="CA268" s="228">
        <f t="shared" si="295"/>
        <v>0</v>
      </c>
      <c r="CB268" s="228">
        <f t="shared" si="295"/>
        <v>0</v>
      </c>
      <c r="CC268" s="228">
        <f t="shared" si="295"/>
        <v>0</v>
      </c>
      <c r="CD268" s="228">
        <f t="shared" si="295"/>
        <v>-6.1314680351642892E-4</v>
      </c>
      <c r="CE268" s="228">
        <f t="shared" si="295"/>
        <v>0</v>
      </c>
      <c r="CF268" s="228">
        <f t="shared" si="295"/>
        <v>0</v>
      </c>
      <c r="CG268" s="228">
        <f t="shared" si="295"/>
        <v>0</v>
      </c>
      <c r="CH268" s="228">
        <f t="shared" si="295"/>
        <v>0</v>
      </c>
      <c r="CI268" s="228">
        <f t="shared" si="295"/>
        <v>0</v>
      </c>
      <c r="CJ268" s="228">
        <f t="shared" si="295"/>
        <v>0</v>
      </c>
      <c r="CK268" s="228">
        <f t="shared" si="295"/>
        <v>0</v>
      </c>
      <c r="CL268" s="228">
        <f t="shared" si="295"/>
        <v>0</v>
      </c>
      <c r="CM268" s="228">
        <f t="shared" si="295"/>
        <v>0</v>
      </c>
      <c r="CN268" s="228">
        <f t="shared" si="295"/>
        <v>0</v>
      </c>
      <c r="CO268" s="204"/>
      <c r="CP268" s="204"/>
      <c r="CQ268" s="204"/>
      <c r="CR268" s="204"/>
    </row>
    <row r="269" spans="2:96" ht="20.100000000000001" customHeight="1" x14ac:dyDescent="0.25">
      <c r="B269" s="214"/>
      <c r="C269" s="215"/>
      <c r="D269" s="204"/>
      <c r="E269" s="204"/>
      <c r="F269" s="204"/>
      <c r="G269" s="204"/>
      <c r="H269" s="204"/>
      <c r="I269" s="204"/>
      <c r="J269" s="204"/>
      <c r="K269" s="204"/>
      <c r="L269" s="204"/>
      <c r="M269" s="204"/>
      <c r="N269" s="204"/>
      <c r="O269" s="204"/>
      <c r="P269" s="207"/>
      <c r="Q269" s="205"/>
      <c r="R269" s="205"/>
      <c r="S269" s="205"/>
      <c r="T269" s="205"/>
      <c r="U269" s="205"/>
      <c r="V269" s="205"/>
      <c r="W269" s="205"/>
      <c r="X269" s="205"/>
      <c r="Y269" s="205"/>
      <c r="Z269" s="205"/>
      <c r="AA269" s="205"/>
      <c r="AB269" s="205"/>
      <c r="AC269" s="206"/>
      <c r="AD269" s="206"/>
      <c r="AE269" s="204"/>
      <c r="AF269" s="204"/>
      <c r="AG269" s="204"/>
      <c r="AH269" s="204"/>
      <c r="AI269" s="204"/>
      <c r="AJ269" s="204"/>
      <c r="AK269" s="204"/>
      <c r="AL269" s="204"/>
      <c r="AM269" s="204"/>
      <c r="AN269" s="204"/>
      <c r="AO269" s="204"/>
      <c r="AP269" s="204"/>
      <c r="AQ269" s="204"/>
      <c r="AR269" s="204"/>
      <c r="AS269" s="204"/>
      <c r="AT269" s="204"/>
      <c r="AU269" s="204"/>
      <c r="AV269" s="204"/>
      <c r="AW269" s="204"/>
      <c r="AX269" s="204"/>
      <c r="AY269" s="204"/>
      <c r="AZ269" s="204"/>
      <c r="BA269" s="204"/>
      <c r="BB269" s="204"/>
      <c r="BC269" s="204"/>
      <c r="BD269" s="204"/>
      <c r="BE269" s="204"/>
      <c r="BF269" s="204"/>
      <c r="BG269" s="204"/>
      <c r="BH269" s="204"/>
      <c r="BI269" s="204"/>
      <c r="BJ269" s="204"/>
      <c r="BK269" s="204"/>
      <c r="BL269" s="204"/>
      <c r="BM269" s="204"/>
      <c r="BN269" s="204"/>
      <c r="BO269" s="204"/>
      <c r="BP269" s="204"/>
      <c r="BQ269" s="204"/>
      <c r="BR269" s="204"/>
      <c r="BS269" s="204"/>
      <c r="BT269" s="204"/>
      <c r="BU269" s="204"/>
      <c r="BV269" s="204"/>
      <c r="BW269" s="204"/>
      <c r="BX269" s="204"/>
      <c r="BY269" s="204"/>
      <c r="BZ269" s="204"/>
      <c r="CA269" s="204"/>
      <c r="CB269" s="204"/>
      <c r="CC269" s="204"/>
      <c r="CD269" s="204"/>
      <c r="CE269" s="204"/>
      <c r="CF269" s="204"/>
      <c r="CG269" s="204"/>
      <c r="CH269" s="204"/>
      <c r="CI269" s="204"/>
      <c r="CJ269" s="204"/>
      <c r="CK269" s="204"/>
      <c r="CL269" s="204"/>
      <c r="CM269" s="204"/>
      <c r="CN269" s="204"/>
      <c r="CO269" s="204"/>
      <c r="CP269" s="204"/>
      <c r="CQ269" s="204"/>
      <c r="CR269" s="204"/>
    </row>
    <row r="270" spans="2:96" ht="20.100000000000001" customHeight="1" x14ac:dyDescent="0.25">
      <c r="B270" s="214"/>
      <c r="C270" s="215"/>
      <c r="D270" s="204"/>
      <c r="E270" s="204"/>
      <c r="F270" s="204"/>
      <c r="G270" s="204"/>
      <c r="H270" s="204"/>
      <c r="I270" s="204"/>
      <c r="J270" s="204"/>
      <c r="K270" s="204"/>
      <c r="L270" s="204"/>
      <c r="M270" s="204"/>
      <c r="N270" s="204"/>
      <c r="O270" s="204"/>
      <c r="P270" s="207"/>
      <c r="Q270" s="205"/>
      <c r="R270" s="205"/>
      <c r="S270" s="205"/>
      <c r="T270" s="205"/>
      <c r="U270" s="205"/>
      <c r="V270" s="205"/>
      <c r="W270" s="205"/>
      <c r="X270" s="205"/>
      <c r="Y270" s="205"/>
      <c r="Z270" s="205"/>
      <c r="AA270" s="205"/>
      <c r="AB270" s="205"/>
      <c r="AC270" s="206"/>
      <c r="AD270" s="206"/>
      <c r="AE270" s="204"/>
      <c r="AF270" s="204"/>
      <c r="AG270" s="204"/>
      <c r="AH270" s="204"/>
      <c r="AI270" s="204"/>
      <c r="AJ270" s="204"/>
      <c r="AK270" s="204"/>
      <c r="AL270" s="204"/>
      <c r="AM270" s="204"/>
      <c r="AN270" s="204"/>
      <c r="AO270" s="204"/>
      <c r="AP270" s="204"/>
      <c r="AQ270" s="204"/>
      <c r="AR270" s="204"/>
      <c r="AS270" s="204"/>
      <c r="AT270" s="204"/>
      <c r="AU270" s="204"/>
      <c r="AV270" s="204"/>
      <c r="AW270" s="204"/>
      <c r="AX270" s="204"/>
      <c r="AY270" s="204"/>
      <c r="AZ270" s="204"/>
      <c r="BA270" s="204"/>
      <c r="BB270" s="204"/>
      <c r="BC270" s="204"/>
      <c r="BD270" s="204"/>
      <c r="BE270" s="204"/>
      <c r="BF270" s="204"/>
      <c r="BG270" s="204"/>
      <c r="BH270" s="204"/>
      <c r="BI270" s="204"/>
      <c r="BJ270" s="204"/>
      <c r="BK270" s="204"/>
      <c r="BL270" s="204"/>
      <c r="BM270" s="204"/>
      <c r="BN270" s="204"/>
      <c r="BO270" s="228"/>
      <c r="BP270" s="228"/>
      <c r="BQ270" s="228"/>
      <c r="BR270" s="228"/>
      <c r="BS270" s="228"/>
      <c r="BT270" s="228"/>
      <c r="BU270" s="228"/>
      <c r="BV270" s="228"/>
      <c r="BW270" s="228"/>
      <c r="BX270" s="228"/>
      <c r="BY270" s="228"/>
      <c r="BZ270" s="228"/>
      <c r="CA270" s="228"/>
      <c r="CB270" s="228"/>
      <c r="CC270" s="228"/>
      <c r="CD270" s="228"/>
      <c r="CE270" s="228"/>
      <c r="CF270" s="228"/>
      <c r="CG270" s="228"/>
      <c r="CH270" s="228"/>
      <c r="CI270" s="228"/>
      <c r="CJ270" s="228"/>
      <c r="CK270" s="228"/>
      <c r="CL270" s="228"/>
      <c r="CM270" s="228"/>
      <c r="CN270" s="228"/>
      <c r="CO270" s="204"/>
      <c r="CP270" s="204"/>
      <c r="CQ270" s="204"/>
      <c r="CR270" s="204"/>
    </row>
    <row r="271" spans="2:96" ht="20.100000000000001" customHeight="1" x14ac:dyDescent="0.25">
      <c r="B271" s="214"/>
      <c r="C271" s="215"/>
      <c r="D271" s="204"/>
      <c r="E271" s="204"/>
      <c r="F271" s="204"/>
      <c r="G271" s="204"/>
      <c r="H271" s="204"/>
      <c r="I271" s="204"/>
      <c r="J271" s="204"/>
      <c r="K271" s="204"/>
      <c r="L271" s="204"/>
      <c r="M271" s="204"/>
      <c r="N271" s="204"/>
      <c r="O271" s="204"/>
      <c r="P271" s="207"/>
      <c r="Q271" s="205"/>
      <c r="R271" s="205"/>
      <c r="S271" s="205"/>
      <c r="T271" s="205"/>
      <c r="U271" s="205"/>
      <c r="V271" s="205"/>
      <c r="W271" s="205"/>
      <c r="X271" s="205"/>
      <c r="Y271" s="205"/>
      <c r="Z271" s="205"/>
      <c r="AA271" s="205"/>
      <c r="AB271" s="205"/>
      <c r="AC271" s="206"/>
      <c r="AD271" s="206"/>
      <c r="AE271" s="204"/>
      <c r="AF271" s="204"/>
      <c r="AG271" s="204"/>
      <c r="AH271" s="204"/>
      <c r="AI271" s="204"/>
      <c r="AJ271" s="204"/>
      <c r="AK271" s="204"/>
      <c r="AL271" s="204"/>
      <c r="AM271" s="204"/>
      <c r="AN271" s="204"/>
      <c r="AO271" s="204"/>
      <c r="AP271" s="204"/>
      <c r="AQ271" s="204"/>
      <c r="AR271" s="204"/>
      <c r="AS271" s="204"/>
      <c r="AT271" s="204"/>
      <c r="AU271" s="204"/>
      <c r="AV271" s="204"/>
      <c r="AW271" s="204"/>
      <c r="AX271" s="204"/>
      <c r="AY271" s="204"/>
      <c r="AZ271" s="204"/>
      <c r="BA271" s="204"/>
      <c r="BB271" s="204"/>
      <c r="BC271" s="204"/>
      <c r="BD271" s="204"/>
      <c r="BE271" s="204"/>
      <c r="BF271" s="204"/>
      <c r="BG271" s="204"/>
      <c r="BH271" s="204"/>
      <c r="BI271" s="204"/>
      <c r="BJ271" s="204"/>
      <c r="BK271" s="204"/>
      <c r="BL271" s="204"/>
      <c r="BM271" s="204"/>
      <c r="BN271" s="204"/>
      <c r="BO271" s="228"/>
      <c r="BP271" s="228"/>
      <c r="BQ271" s="228"/>
      <c r="BR271" s="228"/>
      <c r="BS271" s="228"/>
      <c r="BT271" s="228"/>
      <c r="BU271" s="228"/>
      <c r="BV271" s="228"/>
      <c r="BW271" s="228"/>
      <c r="BX271" s="228"/>
      <c r="BY271" s="228"/>
      <c r="BZ271" s="228"/>
      <c r="CA271" s="228"/>
      <c r="CB271" s="228"/>
      <c r="CC271" s="228"/>
      <c r="CD271" s="228"/>
      <c r="CE271" s="228"/>
      <c r="CF271" s="228"/>
      <c r="CG271" s="228"/>
      <c r="CH271" s="228"/>
      <c r="CI271" s="228"/>
      <c r="CJ271" s="228"/>
      <c r="CK271" s="228"/>
      <c r="CL271" s="228"/>
      <c r="CM271" s="228"/>
      <c r="CN271" s="228"/>
      <c r="CO271" s="204"/>
      <c r="CP271" s="204"/>
      <c r="CQ271" s="204"/>
      <c r="CR271" s="204"/>
    </row>
    <row r="272" spans="2:96" ht="20.100000000000001" customHeight="1" x14ac:dyDescent="0.25">
      <c r="B272" s="214"/>
      <c r="C272" s="215"/>
      <c r="D272" s="204"/>
      <c r="E272" s="204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7"/>
      <c r="Q272" s="205"/>
      <c r="R272" s="205"/>
      <c r="S272" s="205"/>
      <c r="T272" s="205"/>
      <c r="U272" s="205"/>
      <c r="V272" s="205"/>
      <c r="W272" s="205"/>
      <c r="X272" s="205"/>
      <c r="Y272" s="205"/>
      <c r="Z272" s="205"/>
      <c r="AA272" s="205"/>
      <c r="AB272" s="205"/>
      <c r="AC272" s="206"/>
      <c r="AD272" s="206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04"/>
      <c r="BN272" s="204"/>
      <c r="BO272" s="204"/>
      <c r="BP272" s="204"/>
      <c r="BQ272" s="204"/>
      <c r="BR272" s="204"/>
      <c r="BS272" s="204"/>
      <c r="BT272" s="204"/>
      <c r="BU272" s="204"/>
      <c r="BV272" s="204"/>
      <c r="BW272" s="204"/>
      <c r="BX272" s="204"/>
      <c r="BY272" s="204"/>
      <c r="BZ272" s="204"/>
      <c r="CA272" s="204"/>
      <c r="CB272" s="204"/>
      <c r="CC272" s="204"/>
      <c r="CD272" s="204"/>
      <c r="CE272" s="204"/>
      <c r="CF272" s="204"/>
      <c r="CG272" s="204"/>
      <c r="CH272" s="204"/>
      <c r="CI272" s="204"/>
      <c r="CJ272" s="204"/>
      <c r="CK272" s="204"/>
      <c r="CL272" s="204"/>
      <c r="CM272" s="204"/>
      <c r="CN272" s="204"/>
      <c r="CO272" s="204"/>
      <c r="CP272" s="204"/>
      <c r="CQ272" s="204"/>
      <c r="CR272" s="204"/>
    </row>
    <row r="273" spans="2:96" ht="20.100000000000001" customHeight="1" x14ac:dyDescent="0.25">
      <c r="B273" s="214"/>
      <c r="C273" s="215"/>
      <c r="D273" s="204"/>
      <c r="E273" s="204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7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6"/>
      <c r="AD273" s="206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04"/>
      <c r="BN273" s="204"/>
      <c r="BO273" s="204"/>
      <c r="BP273" s="204"/>
      <c r="BQ273" s="204"/>
      <c r="BR273" s="204"/>
      <c r="BS273" s="204"/>
      <c r="BT273" s="204"/>
      <c r="BU273" s="204"/>
      <c r="BV273" s="204"/>
      <c r="BW273" s="204"/>
      <c r="BX273" s="204"/>
      <c r="BY273" s="204"/>
      <c r="BZ273" s="204"/>
      <c r="CA273" s="204"/>
      <c r="CB273" s="204"/>
      <c r="CC273" s="204"/>
      <c r="CD273" s="204"/>
      <c r="CE273" s="204"/>
      <c r="CF273" s="204"/>
      <c r="CG273" s="204"/>
      <c r="CH273" s="204"/>
      <c r="CI273" s="204"/>
      <c r="CJ273" s="204"/>
      <c r="CK273" s="204"/>
      <c r="CL273" s="204"/>
      <c r="CM273" s="204"/>
      <c r="CN273" s="204"/>
      <c r="CO273" s="204"/>
      <c r="CP273" s="204"/>
      <c r="CQ273" s="204"/>
      <c r="CR273" s="204"/>
    </row>
    <row r="274" spans="2:96" ht="20.100000000000001" customHeight="1" x14ac:dyDescent="0.25">
      <c r="B274" s="214"/>
      <c r="C274" s="215"/>
      <c r="D274" s="204"/>
      <c r="E274" s="204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7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6"/>
      <c r="AD274" s="206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4"/>
      <c r="BN274" s="204"/>
      <c r="BO274" s="204"/>
      <c r="BP274" s="204"/>
      <c r="BQ274" s="204"/>
      <c r="BR274" s="204"/>
      <c r="BS274" s="204"/>
      <c r="BT274" s="204"/>
      <c r="BU274" s="204"/>
      <c r="BV274" s="204"/>
      <c r="BW274" s="204"/>
      <c r="BX274" s="204"/>
      <c r="BY274" s="204"/>
      <c r="BZ274" s="204"/>
      <c r="CA274" s="204"/>
      <c r="CB274" s="204"/>
      <c r="CC274" s="204"/>
      <c r="CD274" s="204"/>
      <c r="CE274" s="204"/>
      <c r="CF274" s="204"/>
      <c r="CG274" s="204"/>
      <c r="CH274" s="204"/>
      <c r="CI274" s="204"/>
      <c r="CJ274" s="204"/>
      <c r="CK274" s="204"/>
      <c r="CL274" s="204"/>
      <c r="CM274" s="204"/>
      <c r="CN274" s="204"/>
      <c r="CO274" s="204"/>
      <c r="CP274" s="204"/>
      <c r="CQ274" s="204"/>
      <c r="CR274" s="204"/>
    </row>
    <row r="275" spans="2:96" ht="20.100000000000001" customHeight="1" x14ac:dyDescent="0.25">
      <c r="B275" s="214"/>
      <c r="C275" s="215"/>
      <c r="D275" s="204"/>
      <c r="E275" s="204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7"/>
      <c r="Q275" s="205"/>
      <c r="R275" s="205"/>
      <c r="S275" s="205"/>
      <c r="T275" s="205"/>
      <c r="U275" s="205"/>
      <c r="V275" s="205"/>
      <c r="W275" s="205"/>
      <c r="X275" s="205"/>
      <c r="Y275" s="205"/>
      <c r="Z275" s="205"/>
      <c r="AA275" s="205"/>
      <c r="AB275" s="205"/>
      <c r="AC275" s="206"/>
      <c r="AD275" s="206"/>
      <c r="AE275" s="204"/>
      <c r="AF275" s="204"/>
      <c r="AG275" s="204"/>
      <c r="AH275" s="204"/>
      <c r="AI275" s="204"/>
      <c r="AJ275" s="204"/>
      <c r="AK275" s="204"/>
      <c r="AL275" s="204"/>
      <c r="AM275" s="204"/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04"/>
      <c r="BN275" s="204"/>
      <c r="BO275" s="204"/>
      <c r="BP275" s="204"/>
      <c r="BQ275" s="204"/>
      <c r="BR275" s="204"/>
      <c r="BS275" s="204"/>
      <c r="BT275" s="204"/>
      <c r="BU275" s="204"/>
      <c r="BV275" s="204"/>
      <c r="BW275" s="204"/>
      <c r="BX275" s="204"/>
      <c r="BY275" s="204"/>
      <c r="BZ275" s="204"/>
      <c r="CA275" s="204"/>
      <c r="CB275" s="204"/>
      <c r="CC275" s="204"/>
      <c r="CD275" s="204"/>
      <c r="CE275" s="204"/>
      <c r="CF275" s="204"/>
      <c r="CG275" s="204"/>
      <c r="CH275" s="204"/>
      <c r="CI275" s="204"/>
      <c r="CJ275" s="204"/>
      <c r="CK275" s="204"/>
      <c r="CL275" s="204"/>
      <c r="CM275" s="204"/>
      <c r="CN275" s="204"/>
      <c r="CO275" s="204"/>
      <c r="CP275" s="204"/>
      <c r="CQ275" s="204"/>
      <c r="CR275" s="204"/>
    </row>
    <row r="276" spans="2:96" ht="20.100000000000001" customHeight="1" x14ac:dyDescent="0.25">
      <c r="B276" s="214"/>
      <c r="C276" s="215"/>
      <c r="D276" s="204"/>
      <c r="E276" s="204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7"/>
      <c r="Q276" s="205"/>
      <c r="R276" s="205"/>
      <c r="S276" s="205"/>
      <c r="T276" s="205"/>
      <c r="U276" s="205"/>
      <c r="V276" s="205"/>
      <c r="W276" s="205"/>
      <c r="X276" s="205"/>
      <c r="Y276" s="205"/>
      <c r="Z276" s="205"/>
      <c r="AA276" s="205"/>
      <c r="AB276" s="205"/>
      <c r="AC276" s="206"/>
      <c r="AD276" s="206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4"/>
      <c r="BN276" s="204"/>
      <c r="BO276" s="204"/>
      <c r="BP276" s="204"/>
      <c r="BQ276" s="204"/>
      <c r="BR276" s="204"/>
      <c r="BS276" s="204"/>
      <c r="BT276" s="204"/>
      <c r="BU276" s="204"/>
      <c r="BV276" s="204"/>
      <c r="BW276" s="204"/>
      <c r="BX276" s="204"/>
      <c r="BY276" s="204"/>
      <c r="BZ276" s="204"/>
      <c r="CA276" s="204"/>
      <c r="CB276" s="204"/>
      <c r="CC276" s="204"/>
      <c r="CD276" s="204"/>
      <c r="CE276" s="204"/>
      <c r="CF276" s="204"/>
      <c r="CG276" s="204"/>
      <c r="CH276" s="204"/>
      <c r="CI276" s="204"/>
      <c r="CJ276" s="204"/>
      <c r="CK276" s="204"/>
      <c r="CL276" s="204"/>
      <c r="CM276" s="204"/>
      <c r="CN276" s="204"/>
      <c r="CO276" s="204"/>
      <c r="CP276" s="204"/>
      <c r="CQ276" s="204"/>
      <c r="CR276" s="204"/>
    </row>
    <row r="277" spans="2:96" ht="20.100000000000001" customHeight="1" x14ac:dyDescent="0.25">
      <c r="B277" s="214"/>
      <c r="C277" s="215"/>
      <c r="D277" s="204"/>
      <c r="E277" s="204"/>
      <c r="F277" s="204"/>
      <c r="G277" s="204"/>
      <c r="H277" s="204"/>
      <c r="I277" s="204"/>
      <c r="J277" s="204"/>
      <c r="K277" s="204"/>
      <c r="L277" s="204"/>
      <c r="M277" s="204"/>
      <c r="N277" s="204"/>
      <c r="O277" s="204"/>
      <c r="P277" s="207"/>
      <c r="Q277" s="205"/>
      <c r="R277" s="205"/>
      <c r="S277" s="205"/>
      <c r="T277" s="205"/>
      <c r="U277" s="205"/>
      <c r="V277" s="205"/>
      <c r="W277" s="205"/>
      <c r="X277" s="205"/>
      <c r="Y277" s="205"/>
      <c r="Z277" s="205"/>
      <c r="AA277" s="205"/>
      <c r="AB277" s="205"/>
      <c r="AC277" s="206"/>
      <c r="AD277" s="206"/>
      <c r="AE277" s="204"/>
      <c r="AF277" s="204"/>
      <c r="AG277" s="204"/>
      <c r="AH277" s="204"/>
      <c r="AI277" s="204"/>
      <c r="AJ277" s="204"/>
      <c r="AK277" s="204"/>
      <c r="AL277" s="204"/>
      <c r="AM277" s="204"/>
      <c r="AN277" s="204"/>
      <c r="AO277" s="204"/>
      <c r="AP277" s="204"/>
      <c r="AQ277" s="204"/>
      <c r="AR277" s="204"/>
      <c r="AS277" s="204"/>
      <c r="AT277" s="204"/>
      <c r="AU277" s="204"/>
      <c r="AV277" s="204"/>
      <c r="AW277" s="204"/>
      <c r="AX277" s="204"/>
      <c r="AY277" s="204"/>
      <c r="AZ277" s="204"/>
      <c r="BA277" s="204"/>
      <c r="BB277" s="204"/>
      <c r="BC277" s="204"/>
      <c r="BD277" s="204"/>
      <c r="BE277" s="204"/>
      <c r="BF277" s="204"/>
      <c r="BG277" s="204"/>
      <c r="BH277" s="204"/>
      <c r="BI277" s="204"/>
      <c r="BJ277" s="204"/>
      <c r="BK277" s="204"/>
      <c r="BL277" s="204"/>
      <c r="BM277" s="204"/>
      <c r="BN277" s="204"/>
      <c r="BO277" s="204"/>
      <c r="BP277" s="204"/>
      <c r="BQ277" s="204"/>
      <c r="BR277" s="204"/>
      <c r="BS277" s="204"/>
      <c r="BT277" s="204"/>
      <c r="BU277" s="204"/>
      <c r="BV277" s="204"/>
      <c r="BW277" s="204"/>
      <c r="BX277" s="204"/>
      <c r="BY277" s="204"/>
      <c r="BZ277" s="204"/>
      <c r="CA277" s="204"/>
      <c r="CB277" s="204"/>
      <c r="CC277" s="204"/>
      <c r="CD277" s="204"/>
      <c r="CE277" s="204"/>
      <c r="CF277" s="204"/>
      <c r="CG277" s="204"/>
      <c r="CH277" s="204"/>
      <c r="CI277" s="204"/>
      <c r="CJ277" s="204"/>
      <c r="CK277" s="204"/>
      <c r="CL277" s="204"/>
      <c r="CM277" s="204"/>
      <c r="CN277" s="204"/>
      <c r="CO277" s="204"/>
      <c r="CP277" s="204"/>
      <c r="CQ277" s="204"/>
      <c r="CR277" s="204"/>
    </row>
    <row r="278" spans="2:96" ht="20.100000000000001" customHeight="1" x14ac:dyDescent="0.25">
      <c r="B278" s="214"/>
      <c r="C278" s="215"/>
      <c r="D278" s="204"/>
      <c r="E278" s="204"/>
      <c r="F278" s="204"/>
      <c r="G278" s="204"/>
      <c r="H278" s="204"/>
      <c r="I278" s="204"/>
      <c r="J278" s="204"/>
      <c r="K278" s="204"/>
      <c r="L278" s="204"/>
      <c r="M278" s="204"/>
      <c r="N278" s="204"/>
      <c r="O278" s="204"/>
      <c r="P278" s="207"/>
      <c r="Q278" s="205"/>
      <c r="R278" s="205"/>
      <c r="S278" s="205"/>
      <c r="T278" s="205"/>
      <c r="U278" s="205"/>
      <c r="V278" s="205"/>
      <c r="W278" s="205"/>
      <c r="X278" s="205"/>
      <c r="Y278" s="205"/>
      <c r="Z278" s="205"/>
      <c r="AA278" s="205"/>
      <c r="AB278" s="205"/>
      <c r="AC278" s="206"/>
      <c r="AD278" s="206"/>
      <c r="AE278" s="204"/>
      <c r="AF278" s="204"/>
      <c r="AG278" s="204"/>
      <c r="AH278" s="204"/>
      <c r="AI278" s="204"/>
      <c r="AJ278" s="204"/>
      <c r="AK278" s="204"/>
      <c r="AL278" s="204"/>
      <c r="AM278" s="204"/>
      <c r="AN278" s="204"/>
      <c r="AO278" s="204"/>
      <c r="AP278" s="204"/>
      <c r="AQ278" s="204"/>
      <c r="AR278" s="204"/>
      <c r="AS278" s="204"/>
      <c r="AT278" s="204"/>
      <c r="AU278" s="204"/>
      <c r="AV278" s="204"/>
      <c r="AW278" s="204"/>
      <c r="AX278" s="204"/>
      <c r="AY278" s="204"/>
      <c r="AZ278" s="204"/>
      <c r="BA278" s="204"/>
      <c r="BB278" s="204"/>
      <c r="BC278" s="204"/>
      <c r="BD278" s="204"/>
      <c r="BE278" s="204"/>
      <c r="BF278" s="204"/>
      <c r="BG278" s="204"/>
      <c r="BH278" s="204"/>
      <c r="BI278" s="204"/>
      <c r="BJ278" s="204"/>
      <c r="BK278" s="204"/>
      <c r="BL278" s="204"/>
      <c r="BM278" s="204"/>
      <c r="BN278" s="204"/>
      <c r="BO278" s="204"/>
      <c r="BP278" s="204"/>
      <c r="BQ278" s="204"/>
      <c r="BR278" s="204"/>
      <c r="BS278" s="204"/>
      <c r="BT278" s="204"/>
      <c r="BU278" s="204"/>
      <c r="BV278" s="204"/>
      <c r="BW278" s="204"/>
      <c r="BX278" s="204"/>
      <c r="BY278" s="204"/>
      <c r="BZ278" s="204"/>
      <c r="CA278" s="204"/>
      <c r="CB278" s="204"/>
      <c r="CC278" s="204"/>
      <c r="CD278" s="204"/>
      <c r="CE278" s="204"/>
      <c r="CF278" s="204"/>
      <c r="CG278" s="204"/>
      <c r="CH278" s="204"/>
      <c r="CI278" s="204"/>
      <c r="CJ278" s="204"/>
      <c r="CK278" s="204"/>
      <c r="CL278" s="204"/>
      <c r="CM278" s="204"/>
      <c r="CN278" s="204"/>
      <c r="CO278" s="204"/>
      <c r="CP278" s="204"/>
      <c r="CQ278" s="204"/>
      <c r="CR278" s="204"/>
    </row>
    <row r="279" spans="2:96" ht="20.100000000000001" customHeight="1" x14ac:dyDescent="0.25">
      <c r="B279" s="214"/>
      <c r="C279" s="215"/>
      <c r="D279" s="204"/>
      <c r="E279" s="204"/>
      <c r="F279" s="204"/>
      <c r="G279" s="204"/>
      <c r="H279" s="204"/>
      <c r="I279" s="204"/>
      <c r="J279" s="204"/>
      <c r="K279" s="204"/>
      <c r="L279" s="204"/>
      <c r="M279" s="204"/>
      <c r="N279" s="204"/>
      <c r="O279" s="204"/>
      <c r="P279" s="207"/>
      <c r="Q279" s="205"/>
      <c r="R279" s="205"/>
      <c r="S279" s="205"/>
      <c r="T279" s="205"/>
      <c r="U279" s="205"/>
      <c r="V279" s="205"/>
      <c r="W279" s="205"/>
      <c r="X279" s="205"/>
      <c r="Y279" s="205"/>
      <c r="Z279" s="205"/>
      <c r="AA279" s="205"/>
      <c r="AB279" s="205"/>
      <c r="AC279" s="206"/>
      <c r="AD279" s="206"/>
      <c r="AE279" s="204"/>
      <c r="AF279" s="204"/>
      <c r="AG279" s="204"/>
      <c r="AH279" s="204"/>
      <c r="AI279" s="204"/>
      <c r="AJ279" s="204"/>
      <c r="AK279" s="204"/>
      <c r="AL279" s="204"/>
      <c r="AM279" s="204"/>
      <c r="AN279" s="204"/>
      <c r="AO279" s="204"/>
      <c r="AP279" s="204"/>
      <c r="AQ279" s="204"/>
      <c r="AR279" s="204"/>
      <c r="AS279" s="204"/>
      <c r="AT279" s="204"/>
      <c r="AU279" s="204"/>
      <c r="AV279" s="204"/>
      <c r="AW279" s="204"/>
      <c r="AX279" s="204"/>
      <c r="AY279" s="204"/>
      <c r="AZ279" s="204"/>
      <c r="BA279" s="204"/>
      <c r="BB279" s="204"/>
      <c r="BC279" s="204"/>
      <c r="BD279" s="204"/>
      <c r="BE279" s="204"/>
      <c r="BF279" s="204"/>
      <c r="BG279" s="204"/>
      <c r="BH279" s="204"/>
      <c r="BI279" s="204"/>
      <c r="BJ279" s="204"/>
      <c r="BK279" s="204"/>
      <c r="BL279" s="204"/>
      <c r="BM279" s="204"/>
      <c r="BN279" s="204"/>
      <c r="BO279" s="204"/>
      <c r="BP279" s="204"/>
      <c r="BQ279" s="204"/>
      <c r="BR279" s="204"/>
      <c r="BS279" s="204"/>
      <c r="BT279" s="204"/>
      <c r="BU279" s="204"/>
      <c r="BV279" s="204"/>
      <c r="BW279" s="204"/>
      <c r="BX279" s="204"/>
      <c r="BY279" s="204"/>
      <c r="BZ279" s="204"/>
      <c r="CA279" s="204"/>
      <c r="CB279" s="204"/>
      <c r="CC279" s="204"/>
      <c r="CD279" s="204"/>
      <c r="CE279" s="204"/>
      <c r="CF279" s="204"/>
      <c r="CG279" s="204"/>
      <c r="CH279" s="204"/>
      <c r="CI279" s="204"/>
      <c r="CJ279" s="204"/>
      <c r="CK279" s="204"/>
      <c r="CL279" s="204"/>
      <c r="CM279" s="204"/>
      <c r="CN279" s="204"/>
      <c r="CO279" s="204"/>
      <c r="CP279" s="204"/>
      <c r="CQ279" s="204"/>
      <c r="CR279" s="204"/>
    </row>
    <row r="280" spans="2:96" ht="20.100000000000001" customHeight="1" x14ac:dyDescent="0.25">
      <c r="B280" s="214"/>
      <c r="C280" s="215"/>
      <c r="D280" s="204"/>
      <c r="E280" s="204"/>
      <c r="F280" s="204"/>
      <c r="G280" s="204"/>
      <c r="H280" s="204"/>
      <c r="I280" s="204"/>
      <c r="J280" s="204"/>
      <c r="K280" s="204"/>
      <c r="L280" s="204"/>
      <c r="M280" s="204"/>
      <c r="N280" s="204"/>
      <c r="O280" s="204"/>
      <c r="P280" s="207"/>
      <c r="Q280" s="205"/>
      <c r="R280" s="205"/>
      <c r="S280" s="205"/>
      <c r="T280" s="205"/>
      <c r="U280" s="205"/>
      <c r="V280" s="205"/>
      <c r="W280" s="205"/>
      <c r="X280" s="205"/>
      <c r="Y280" s="205"/>
      <c r="Z280" s="205"/>
      <c r="AA280" s="205"/>
      <c r="AB280" s="205"/>
      <c r="AC280" s="206"/>
      <c r="AD280" s="206"/>
      <c r="AE280" s="204"/>
      <c r="AF280" s="204"/>
      <c r="AG280" s="204"/>
      <c r="AH280" s="204"/>
      <c r="AI280" s="204"/>
      <c r="AJ280" s="204"/>
      <c r="AK280" s="204"/>
      <c r="AL280" s="204"/>
      <c r="AM280" s="204"/>
      <c r="AN280" s="204"/>
      <c r="AO280" s="204"/>
      <c r="AP280" s="204"/>
      <c r="AQ280" s="204"/>
      <c r="AR280" s="204"/>
      <c r="AS280" s="204"/>
      <c r="AT280" s="204"/>
      <c r="AU280" s="204"/>
      <c r="AV280" s="204"/>
      <c r="AW280" s="204"/>
      <c r="AX280" s="204"/>
      <c r="AY280" s="204"/>
      <c r="AZ280" s="204"/>
      <c r="BA280" s="204"/>
      <c r="BB280" s="204"/>
      <c r="BC280" s="204"/>
      <c r="BD280" s="204"/>
      <c r="BE280" s="204"/>
      <c r="BF280" s="204"/>
      <c r="BG280" s="204"/>
      <c r="BH280" s="204"/>
      <c r="BI280" s="204"/>
      <c r="BJ280" s="204"/>
      <c r="BK280" s="204"/>
      <c r="BL280" s="204"/>
      <c r="BM280" s="204"/>
      <c r="BN280" s="204"/>
      <c r="BO280" s="204"/>
      <c r="BP280" s="204"/>
      <c r="BQ280" s="204"/>
      <c r="BR280" s="204"/>
      <c r="BS280" s="204"/>
      <c r="BT280" s="204"/>
      <c r="BU280" s="204"/>
      <c r="BV280" s="204"/>
      <c r="BW280" s="204"/>
      <c r="BX280" s="204"/>
      <c r="BY280" s="204"/>
      <c r="BZ280" s="204"/>
      <c r="CA280" s="204"/>
      <c r="CB280" s="204"/>
      <c r="CC280" s="204"/>
      <c r="CD280" s="204"/>
      <c r="CE280" s="204"/>
      <c r="CF280" s="204"/>
      <c r="CG280" s="204"/>
      <c r="CH280" s="204"/>
      <c r="CI280" s="204"/>
      <c r="CJ280" s="204"/>
      <c r="CK280" s="204"/>
      <c r="CL280" s="204"/>
      <c r="CM280" s="204"/>
      <c r="CN280" s="204"/>
      <c r="CO280" s="204"/>
      <c r="CP280" s="204"/>
      <c r="CQ280" s="204"/>
      <c r="CR280" s="204"/>
    </row>
    <row r="281" spans="2:96" ht="20.100000000000001" customHeight="1" x14ac:dyDescent="0.25">
      <c r="B281" s="214"/>
      <c r="C281" s="215"/>
      <c r="D281" s="204"/>
      <c r="E281" s="204"/>
      <c r="F281" s="204"/>
      <c r="G281" s="204"/>
      <c r="H281" s="204"/>
      <c r="I281" s="204"/>
      <c r="J281" s="204"/>
      <c r="K281" s="204"/>
      <c r="L281" s="204"/>
      <c r="M281" s="204"/>
      <c r="N281" s="204"/>
      <c r="O281" s="204"/>
      <c r="P281" s="207"/>
      <c r="Q281" s="205"/>
      <c r="R281" s="205"/>
      <c r="S281" s="205"/>
      <c r="T281" s="205"/>
      <c r="U281" s="205"/>
      <c r="V281" s="205"/>
      <c r="W281" s="205"/>
      <c r="X281" s="205"/>
      <c r="Y281" s="205"/>
      <c r="Z281" s="205"/>
      <c r="AA281" s="205"/>
      <c r="AB281" s="205"/>
      <c r="AC281" s="206"/>
      <c r="AD281" s="206"/>
      <c r="AE281" s="204"/>
      <c r="AF281" s="204"/>
      <c r="AG281" s="204"/>
      <c r="AH281" s="204"/>
      <c r="AI281" s="204"/>
      <c r="AJ281" s="204"/>
      <c r="AK281" s="204"/>
      <c r="AL281" s="204"/>
      <c r="AM281" s="204"/>
      <c r="AN281" s="204"/>
      <c r="AO281" s="204"/>
      <c r="AP281" s="204"/>
      <c r="AQ281" s="204"/>
      <c r="AR281" s="204"/>
      <c r="AS281" s="204"/>
      <c r="AT281" s="204"/>
      <c r="AU281" s="204"/>
      <c r="AV281" s="204"/>
      <c r="AW281" s="204"/>
      <c r="AX281" s="204"/>
      <c r="AY281" s="204"/>
      <c r="AZ281" s="204"/>
      <c r="BA281" s="204"/>
      <c r="BB281" s="204"/>
      <c r="BC281" s="204"/>
      <c r="BD281" s="204"/>
      <c r="BE281" s="204"/>
      <c r="BF281" s="204"/>
      <c r="BG281" s="204"/>
      <c r="BH281" s="204"/>
      <c r="BI281" s="204"/>
      <c r="BJ281" s="204"/>
      <c r="BK281" s="204"/>
      <c r="BL281" s="204"/>
      <c r="BM281" s="204"/>
      <c r="BN281" s="204"/>
      <c r="BO281" s="204"/>
      <c r="BP281" s="204"/>
      <c r="BQ281" s="204"/>
      <c r="BR281" s="204"/>
      <c r="BS281" s="204"/>
      <c r="BT281" s="204"/>
      <c r="BU281" s="204"/>
      <c r="BV281" s="204"/>
      <c r="BW281" s="204"/>
      <c r="BX281" s="204"/>
      <c r="BY281" s="204"/>
      <c r="BZ281" s="204"/>
      <c r="CA281" s="204"/>
      <c r="CB281" s="204"/>
      <c r="CC281" s="204"/>
      <c r="CD281" s="204"/>
      <c r="CE281" s="204"/>
      <c r="CF281" s="204"/>
      <c r="CG281" s="204"/>
      <c r="CH281" s="204"/>
      <c r="CI281" s="204"/>
      <c r="CJ281" s="204"/>
      <c r="CK281" s="204"/>
      <c r="CL281" s="204"/>
      <c r="CM281" s="204"/>
      <c r="CN281" s="204"/>
      <c r="CO281" s="204"/>
      <c r="CP281" s="204"/>
      <c r="CQ281" s="204"/>
      <c r="CR281" s="204"/>
    </row>
    <row r="282" spans="2:96" ht="20.100000000000001" customHeight="1" x14ac:dyDescent="0.25">
      <c r="B282" s="214"/>
      <c r="C282" s="215"/>
      <c r="D282" s="204"/>
      <c r="E282" s="204"/>
      <c r="F282" s="204"/>
      <c r="G282" s="204"/>
      <c r="H282" s="204"/>
      <c r="I282" s="204"/>
      <c r="J282" s="204"/>
      <c r="K282" s="204"/>
      <c r="L282" s="204"/>
      <c r="M282" s="204"/>
      <c r="N282" s="204"/>
      <c r="O282" s="204"/>
      <c r="P282" s="207"/>
      <c r="Q282" s="205"/>
      <c r="R282" s="205"/>
      <c r="S282" s="205"/>
      <c r="T282" s="205"/>
      <c r="U282" s="205"/>
      <c r="V282" s="205"/>
      <c r="W282" s="205"/>
      <c r="X282" s="205"/>
      <c r="Y282" s="205"/>
      <c r="Z282" s="205"/>
      <c r="AA282" s="205"/>
      <c r="AB282" s="205"/>
      <c r="AC282" s="206"/>
      <c r="AD282" s="206"/>
      <c r="AE282" s="204"/>
      <c r="AF282" s="204"/>
      <c r="AG282" s="204"/>
      <c r="AH282" s="204"/>
      <c r="AI282" s="204"/>
      <c r="AJ282" s="204"/>
      <c r="AK282" s="204"/>
      <c r="AL282" s="204"/>
      <c r="AM282" s="204"/>
      <c r="AN282" s="204"/>
      <c r="AO282" s="204"/>
      <c r="AP282" s="204"/>
      <c r="AQ282" s="204"/>
      <c r="AR282" s="204"/>
      <c r="AS282" s="204"/>
      <c r="AT282" s="204"/>
      <c r="AU282" s="204"/>
      <c r="AV282" s="204"/>
      <c r="AW282" s="204"/>
      <c r="AX282" s="204"/>
      <c r="AY282" s="204"/>
      <c r="AZ282" s="204"/>
      <c r="BA282" s="204"/>
      <c r="BB282" s="204"/>
      <c r="BC282" s="204"/>
      <c r="BD282" s="204"/>
      <c r="BE282" s="204"/>
      <c r="BF282" s="204"/>
      <c r="BG282" s="204"/>
      <c r="BH282" s="204"/>
      <c r="BI282" s="204"/>
      <c r="BJ282" s="204"/>
      <c r="BK282" s="204"/>
      <c r="BL282" s="204"/>
      <c r="BM282" s="204"/>
      <c r="BN282" s="204"/>
      <c r="BO282" s="204"/>
      <c r="BP282" s="204"/>
      <c r="BQ282" s="204"/>
      <c r="BR282" s="204"/>
      <c r="BS282" s="204"/>
      <c r="BT282" s="204"/>
      <c r="BU282" s="204"/>
      <c r="BV282" s="204"/>
      <c r="BW282" s="204"/>
      <c r="BX282" s="204"/>
      <c r="BY282" s="204"/>
      <c r="BZ282" s="204"/>
      <c r="CA282" s="204"/>
      <c r="CB282" s="204"/>
      <c r="CC282" s="204"/>
      <c r="CD282" s="204"/>
      <c r="CE282" s="204"/>
      <c r="CF282" s="204"/>
      <c r="CG282" s="204"/>
      <c r="CH282" s="204"/>
      <c r="CI282" s="204"/>
      <c r="CJ282" s="204"/>
      <c r="CK282" s="204"/>
      <c r="CL282" s="204"/>
      <c r="CM282" s="204"/>
      <c r="CN282" s="204"/>
      <c r="CO282" s="204"/>
      <c r="CP282" s="204"/>
      <c r="CQ282" s="204"/>
      <c r="CR282" s="204"/>
    </row>
    <row r="283" spans="2:96" ht="20.100000000000001" customHeight="1" x14ac:dyDescent="0.25">
      <c r="B283" s="214"/>
      <c r="C283" s="215"/>
      <c r="D283" s="204"/>
      <c r="E283" s="204"/>
      <c r="F283" s="204"/>
      <c r="G283" s="204"/>
      <c r="H283" s="204"/>
      <c r="I283" s="204"/>
      <c r="J283" s="204"/>
      <c r="K283" s="204"/>
      <c r="L283" s="204"/>
      <c r="M283" s="204"/>
      <c r="N283" s="204"/>
      <c r="O283" s="204"/>
      <c r="P283" s="207"/>
      <c r="Q283" s="205"/>
      <c r="R283" s="205"/>
      <c r="S283" s="205"/>
      <c r="T283" s="205"/>
      <c r="U283" s="205"/>
      <c r="V283" s="205"/>
      <c r="W283" s="205"/>
      <c r="X283" s="205"/>
      <c r="Y283" s="205"/>
      <c r="Z283" s="205"/>
      <c r="AA283" s="205"/>
      <c r="AB283" s="205"/>
      <c r="AC283" s="206"/>
      <c r="AD283" s="206"/>
      <c r="AE283" s="204"/>
      <c r="AF283" s="204"/>
      <c r="AG283" s="204"/>
      <c r="AH283" s="204"/>
      <c r="AI283" s="204"/>
      <c r="AJ283" s="204"/>
      <c r="AK283" s="204"/>
      <c r="AL283" s="204"/>
      <c r="AM283" s="204"/>
      <c r="AN283" s="204"/>
      <c r="AO283" s="204"/>
      <c r="AP283" s="204"/>
      <c r="AQ283" s="204"/>
      <c r="AR283" s="204"/>
      <c r="AS283" s="204"/>
      <c r="AT283" s="204"/>
      <c r="AU283" s="204"/>
      <c r="AV283" s="204"/>
      <c r="AW283" s="204"/>
      <c r="AX283" s="204"/>
      <c r="AY283" s="204"/>
      <c r="AZ283" s="204"/>
      <c r="BA283" s="204"/>
      <c r="BB283" s="204"/>
      <c r="BC283" s="204"/>
      <c r="BD283" s="204"/>
      <c r="BE283" s="204"/>
      <c r="BF283" s="204"/>
      <c r="BG283" s="204"/>
      <c r="BH283" s="204"/>
      <c r="BI283" s="204"/>
      <c r="BJ283" s="204"/>
      <c r="BK283" s="204"/>
      <c r="BL283" s="204"/>
      <c r="BM283" s="204"/>
      <c r="BN283" s="204"/>
      <c r="BO283" s="204"/>
      <c r="BP283" s="204"/>
      <c r="BQ283" s="204"/>
      <c r="BR283" s="204"/>
      <c r="BS283" s="204"/>
      <c r="BT283" s="204"/>
      <c r="BU283" s="204"/>
      <c r="BV283" s="204"/>
      <c r="BW283" s="204"/>
      <c r="BX283" s="204"/>
      <c r="BY283" s="204"/>
      <c r="BZ283" s="204"/>
      <c r="CA283" s="204"/>
      <c r="CB283" s="204"/>
      <c r="CC283" s="204"/>
      <c r="CD283" s="204"/>
      <c r="CE283" s="204"/>
      <c r="CF283" s="204"/>
      <c r="CG283" s="204"/>
      <c r="CH283" s="204"/>
      <c r="CI283" s="204"/>
      <c r="CJ283" s="204"/>
      <c r="CK283" s="204"/>
      <c r="CL283" s="204"/>
      <c r="CM283" s="204"/>
      <c r="CN283" s="204"/>
      <c r="CO283" s="204"/>
      <c r="CP283" s="204"/>
      <c r="CQ283" s="204"/>
      <c r="CR283" s="204"/>
    </row>
    <row r="284" spans="2:96" ht="20.100000000000001" customHeight="1" x14ac:dyDescent="0.25">
      <c r="B284" s="214"/>
      <c r="C284" s="215"/>
      <c r="D284" s="204"/>
      <c r="E284" s="204"/>
      <c r="F284" s="204"/>
      <c r="G284" s="204"/>
      <c r="H284" s="204"/>
      <c r="I284" s="204"/>
      <c r="J284" s="204"/>
      <c r="K284" s="204"/>
      <c r="L284" s="204"/>
      <c r="M284" s="204"/>
      <c r="N284" s="204"/>
      <c r="O284" s="204"/>
      <c r="P284" s="207"/>
      <c r="Q284" s="205"/>
      <c r="R284" s="205"/>
      <c r="S284" s="205"/>
      <c r="T284" s="205"/>
      <c r="U284" s="205"/>
      <c r="V284" s="205"/>
      <c r="W284" s="205"/>
      <c r="X284" s="205"/>
      <c r="Y284" s="205"/>
      <c r="Z284" s="205"/>
      <c r="AA284" s="205"/>
      <c r="AB284" s="205"/>
      <c r="AC284" s="206"/>
      <c r="AD284" s="206"/>
      <c r="AE284" s="204"/>
      <c r="AF284" s="204"/>
      <c r="AG284" s="204"/>
      <c r="AH284" s="204"/>
      <c r="AI284" s="204"/>
      <c r="AJ284" s="204"/>
      <c r="AK284" s="204"/>
      <c r="AL284" s="204"/>
      <c r="AM284" s="204"/>
      <c r="AN284" s="204"/>
      <c r="AO284" s="204"/>
      <c r="AP284" s="204"/>
      <c r="AQ284" s="204"/>
      <c r="AR284" s="204"/>
      <c r="AS284" s="204"/>
      <c r="AT284" s="204"/>
      <c r="AU284" s="204"/>
      <c r="AV284" s="204"/>
      <c r="AW284" s="204"/>
      <c r="AX284" s="204"/>
      <c r="AY284" s="204"/>
      <c r="AZ284" s="204"/>
      <c r="BA284" s="204"/>
      <c r="BB284" s="204"/>
      <c r="BC284" s="204"/>
      <c r="BD284" s="204"/>
      <c r="BE284" s="204"/>
      <c r="BF284" s="204"/>
      <c r="BG284" s="204"/>
      <c r="BH284" s="204"/>
      <c r="BI284" s="204"/>
      <c r="BJ284" s="204"/>
      <c r="BK284" s="204"/>
      <c r="BL284" s="204"/>
      <c r="BM284" s="204"/>
      <c r="BN284" s="204"/>
      <c r="BO284" s="204"/>
      <c r="BP284" s="204"/>
      <c r="BQ284" s="204"/>
      <c r="BR284" s="204"/>
      <c r="BS284" s="204"/>
      <c r="BT284" s="204"/>
      <c r="BU284" s="204"/>
      <c r="BV284" s="204"/>
      <c r="BW284" s="204"/>
      <c r="BX284" s="204"/>
      <c r="BY284" s="204"/>
      <c r="BZ284" s="204"/>
      <c r="CA284" s="204"/>
      <c r="CB284" s="204"/>
      <c r="CC284" s="204"/>
      <c r="CD284" s="204"/>
      <c r="CE284" s="204"/>
      <c r="CF284" s="204"/>
      <c r="CG284" s="204"/>
      <c r="CH284" s="204"/>
      <c r="CI284" s="204"/>
      <c r="CJ284" s="204"/>
      <c r="CK284" s="204"/>
      <c r="CL284" s="204"/>
      <c r="CM284" s="204"/>
      <c r="CN284" s="204"/>
      <c r="CO284" s="204"/>
      <c r="CP284" s="204"/>
      <c r="CQ284" s="204"/>
      <c r="CR284" s="204"/>
    </row>
    <row r="285" spans="2:96" ht="20.100000000000001" customHeight="1" x14ac:dyDescent="0.25">
      <c r="B285" s="214"/>
      <c r="C285" s="215"/>
      <c r="D285" s="204"/>
      <c r="E285" s="204"/>
      <c r="F285" s="204"/>
      <c r="G285" s="204"/>
      <c r="H285" s="204"/>
      <c r="I285" s="204"/>
      <c r="J285" s="204"/>
      <c r="K285" s="204"/>
      <c r="L285" s="204"/>
      <c r="M285" s="204"/>
      <c r="N285" s="204"/>
      <c r="O285" s="204"/>
      <c r="P285" s="207"/>
      <c r="Q285" s="205"/>
      <c r="R285" s="205"/>
      <c r="S285" s="205"/>
      <c r="T285" s="205"/>
      <c r="U285" s="205"/>
      <c r="V285" s="205"/>
      <c r="W285" s="205"/>
      <c r="X285" s="205"/>
      <c r="Y285" s="205"/>
      <c r="Z285" s="205"/>
      <c r="AA285" s="205"/>
      <c r="AB285" s="205"/>
      <c r="AC285" s="206"/>
      <c r="AD285" s="206"/>
      <c r="AE285" s="204"/>
      <c r="AF285" s="204"/>
      <c r="AG285" s="204"/>
      <c r="AH285" s="204"/>
      <c r="AI285" s="204"/>
      <c r="AJ285" s="204"/>
      <c r="AK285" s="204"/>
      <c r="AL285" s="204"/>
      <c r="AM285" s="204"/>
      <c r="AN285" s="204"/>
      <c r="AO285" s="204"/>
      <c r="AP285" s="204"/>
      <c r="AQ285" s="204"/>
      <c r="AR285" s="204"/>
      <c r="AS285" s="204"/>
      <c r="AT285" s="204"/>
      <c r="AU285" s="204"/>
      <c r="AV285" s="204"/>
      <c r="AW285" s="204"/>
      <c r="AX285" s="204"/>
      <c r="AY285" s="204"/>
      <c r="AZ285" s="204"/>
      <c r="BA285" s="204"/>
      <c r="BB285" s="204"/>
      <c r="BC285" s="204"/>
      <c r="BD285" s="204"/>
      <c r="BE285" s="204"/>
      <c r="BF285" s="204"/>
      <c r="BG285" s="204"/>
      <c r="BH285" s="204"/>
      <c r="BI285" s="204"/>
      <c r="BJ285" s="204"/>
      <c r="BK285" s="204"/>
      <c r="BL285" s="204"/>
      <c r="BM285" s="204"/>
      <c r="BN285" s="204"/>
      <c r="BO285" s="204"/>
      <c r="BP285" s="204"/>
      <c r="BQ285" s="204"/>
      <c r="BR285" s="204"/>
      <c r="BS285" s="204"/>
      <c r="BT285" s="204"/>
      <c r="BU285" s="204"/>
      <c r="BV285" s="204"/>
      <c r="BW285" s="204"/>
      <c r="BX285" s="204"/>
      <c r="BY285" s="204"/>
      <c r="BZ285" s="204"/>
      <c r="CA285" s="204"/>
      <c r="CB285" s="204"/>
      <c r="CC285" s="204"/>
      <c r="CD285" s="204"/>
      <c r="CE285" s="204"/>
      <c r="CF285" s="204"/>
      <c r="CG285" s="204"/>
      <c r="CH285" s="204"/>
      <c r="CI285" s="204"/>
      <c r="CJ285" s="204"/>
      <c r="CK285" s="204"/>
      <c r="CL285" s="204"/>
      <c r="CM285" s="204"/>
      <c r="CN285" s="204"/>
      <c r="CO285" s="204"/>
      <c r="CP285" s="204"/>
      <c r="CQ285" s="204"/>
      <c r="CR285" s="204"/>
    </row>
    <row r="286" spans="2:96" ht="20.100000000000001" customHeight="1" x14ac:dyDescent="0.25">
      <c r="B286" s="214"/>
      <c r="C286" s="215"/>
      <c r="D286" s="204"/>
      <c r="E286" s="204"/>
      <c r="F286" s="204"/>
      <c r="G286" s="204"/>
      <c r="H286" s="204"/>
      <c r="I286" s="204"/>
      <c r="J286" s="204"/>
      <c r="K286" s="204"/>
      <c r="L286" s="204"/>
      <c r="M286" s="204"/>
      <c r="N286" s="204"/>
      <c r="O286" s="204"/>
      <c r="P286" s="207"/>
      <c r="Q286" s="205"/>
      <c r="R286" s="205"/>
      <c r="S286" s="205"/>
      <c r="T286" s="205"/>
      <c r="U286" s="205"/>
      <c r="V286" s="205"/>
      <c r="W286" s="205"/>
      <c r="X286" s="205"/>
      <c r="Y286" s="205"/>
      <c r="Z286" s="205"/>
      <c r="AA286" s="205"/>
      <c r="AB286" s="205"/>
      <c r="AC286" s="206"/>
      <c r="AD286" s="206"/>
      <c r="AE286" s="204"/>
      <c r="AF286" s="204"/>
      <c r="AG286" s="204"/>
      <c r="AH286" s="204"/>
      <c r="AI286" s="204"/>
      <c r="AJ286" s="204"/>
      <c r="AK286" s="204"/>
      <c r="AL286" s="204"/>
      <c r="AM286" s="204"/>
      <c r="AN286" s="204"/>
      <c r="AO286" s="204"/>
      <c r="AP286" s="204"/>
      <c r="AQ286" s="204"/>
      <c r="AR286" s="204"/>
      <c r="AS286" s="204"/>
      <c r="AT286" s="204"/>
      <c r="AU286" s="204"/>
      <c r="AV286" s="204"/>
      <c r="AW286" s="204"/>
      <c r="AX286" s="204"/>
      <c r="AY286" s="204"/>
      <c r="AZ286" s="204"/>
      <c r="BA286" s="204"/>
      <c r="BB286" s="204"/>
      <c r="BC286" s="204"/>
      <c r="BD286" s="204"/>
      <c r="BE286" s="204"/>
      <c r="BF286" s="204"/>
      <c r="BG286" s="204"/>
      <c r="BH286" s="204"/>
      <c r="BI286" s="204"/>
      <c r="BJ286" s="204"/>
      <c r="BK286" s="204"/>
      <c r="BL286" s="204"/>
      <c r="BM286" s="204"/>
      <c r="BN286" s="204"/>
      <c r="BO286" s="204"/>
      <c r="BP286" s="204"/>
      <c r="BQ286" s="204"/>
      <c r="BR286" s="204"/>
      <c r="BS286" s="204"/>
      <c r="BT286" s="204"/>
      <c r="BU286" s="204"/>
      <c r="BV286" s="204"/>
      <c r="BW286" s="204"/>
      <c r="BX286" s="204"/>
      <c r="BY286" s="204"/>
      <c r="BZ286" s="204"/>
      <c r="CA286" s="204"/>
      <c r="CB286" s="204"/>
      <c r="CC286" s="204"/>
      <c r="CD286" s="204"/>
      <c r="CE286" s="204"/>
      <c r="CF286" s="204"/>
      <c r="CG286" s="204"/>
      <c r="CH286" s="204"/>
      <c r="CI286" s="204"/>
      <c r="CJ286" s="204"/>
      <c r="CK286" s="204"/>
      <c r="CL286" s="204"/>
      <c r="CM286" s="204"/>
      <c r="CN286" s="204"/>
      <c r="CO286" s="204"/>
      <c r="CP286" s="204"/>
      <c r="CQ286" s="204"/>
      <c r="CR286" s="204"/>
    </row>
    <row r="287" spans="2:96" ht="20.100000000000001" customHeight="1" x14ac:dyDescent="0.25">
      <c r="B287" s="214"/>
      <c r="C287" s="215"/>
      <c r="D287" s="204"/>
      <c r="E287" s="204"/>
      <c r="F287" s="204"/>
      <c r="G287" s="204"/>
      <c r="H287" s="204"/>
      <c r="I287" s="204"/>
      <c r="J287" s="204"/>
      <c r="K287" s="204"/>
      <c r="L287" s="204"/>
      <c r="M287" s="204"/>
      <c r="N287" s="204"/>
      <c r="O287" s="204"/>
      <c r="P287" s="207"/>
      <c r="Q287" s="205"/>
      <c r="R287" s="205"/>
      <c r="S287" s="205"/>
      <c r="T287" s="205"/>
      <c r="U287" s="205"/>
      <c r="V287" s="205"/>
      <c r="W287" s="205"/>
      <c r="X287" s="205"/>
      <c r="Y287" s="205"/>
      <c r="Z287" s="205"/>
      <c r="AA287" s="205"/>
      <c r="AB287" s="205"/>
      <c r="AC287" s="206"/>
      <c r="AD287" s="206"/>
      <c r="AE287" s="204"/>
      <c r="AF287" s="204"/>
      <c r="AG287" s="204"/>
      <c r="AH287" s="204"/>
      <c r="AI287" s="204"/>
      <c r="AJ287" s="204"/>
      <c r="AK287" s="204"/>
      <c r="AL287" s="204"/>
      <c r="AM287" s="204"/>
      <c r="AN287" s="204"/>
      <c r="AO287" s="204"/>
      <c r="AP287" s="204"/>
      <c r="AQ287" s="204"/>
      <c r="AR287" s="204"/>
      <c r="AS287" s="204"/>
      <c r="AT287" s="204"/>
      <c r="AU287" s="204"/>
      <c r="AV287" s="204"/>
      <c r="AW287" s="204"/>
      <c r="AX287" s="204"/>
      <c r="AY287" s="204"/>
      <c r="AZ287" s="204"/>
      <c r="BA287" s="204"/>
      <c r="BB287" s="204"/>
      <c r="BC287" s="204"/>
      <c r="BD287" s="204"/>
      <c r="BE287" s="204"/>
      <c r="BF287" s="204"/>
      <c r="BG287" s="204"/>
      <c r="BH287" s="204"/>
      <c r="BI287" s="204"/>
      <c r="BJ287" s="204"/>
      <c r="BK287" s="204"/>
      <c r="BL287" s="204"/>
      <c r="BM287" s="204"/>
      <c r="BN287" s="204"/>
      <c r="BO287" s="204"/>
      <c r="BP287" s="204"/>
      <c r="BQ287" s="204"/>
      <c r="BR287" s="204"/>
      <c r="BS287" s="204"/>
      <c r="BT287" s="204"/>
      <c r="BU287" s="204"/>
      <c r="BV287" s="204"/>
      <c r="BW287" s="204"/>
      <c r="BX287" s="204"/>
      <c r="BY287" s="204"/>
      <c r="BZ287" s="204"/>
      <c r="CA287" s="204"/>
      <c r="CB287" s="204"/>
      <c r="CC287" s="204"/>
      <c r="CD287" s="204"/>
      <c r="CE287" s="204"/>
      <c r="CF287" s="204"/>
      <c r="CG287" s="204"/>
      <c r="CH287" s="204"/>
      <c r="CI287" s="204"/>
      <c r="CJ287" s="204"/>
      <c r="CK287" s="204"/>
      <c r="CL287" s="204"/>
      <c r="CM287" s="204"/>
      <c r="CN287" s="204"/>
      <c r="CO287" s="204"/>
      <c r="CP287" s="204"/>
      <c r="CQ287" s="204"/>
      <c r="CR287" s="204"/>
    </row>
    <row r="288" spans="2:96" ht="20.100000000000001" customHeight="1" x14ac:dyDescent="0.25">
      <c r="B288" s="214"/>
      <c r="C288" s="215"/>
      <c r="D288" s="204"/>
      <c r="E288" s="204"/>
      <c r="F288" s="204"/>
      <c r="G288" s="204"/>
      <c r="H288" s="204"/>
      <c r="I288" s="204"/>
      <c r="J288" s="204"/>
      <c r="K288" s="204"/>
      <c r="L288" s="204"/>
      <c r="M288" s="204"/>
      <c r="N288" s="204"/>
      <c r="O288" s="204"/>
      <c r="P288" s="207"/>
      <c r="Q288" s="205"/>
      <c r="R288" s="205"/>
      <c r="S288" s="205"/>
      <c r="T288" s="205"/>
      <c r="U288" s="205"/>
      <c r="V288" s="205"/>
      <c r="W288" s="205"/>
      <c r="X288" s="205"/>
      <c r="Y288" s="205"/>
      <c r="Z288" s="205"/>
      <c r="AA288" s="205"/>
      <c r="AB288" s="205"/>
      <c r="AC288" s="206"/>
      <c r="AD288" s="206"/>
      <c r="AE288" s="204"/>
      <c r="AF288" s="204"/>
      <c r="AG288" s="204"/>
      <c r="AH288" s="204"/>
      <c r="AI288" s="204"/>
      <c r="AJ288" s="204"/>
      <c r="AK288" s="204"/>
      <c r="AL288" s="204"/>
      <c r="AM288" s="204"/>
      <c r="AN288" s="204"/>
      <c r="AO288" s="204"/>
      <c r="AP288" s="204"/>
      <c r="AQ288" s="204"/>
      <c r="AR288" s="204"/>
      <c r="AS288" s="204"/>
      <c r="AT288" s="204"/>
      <c r="AU288" s="204"/>
      <c r="AV288" s="204"/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4"/>
      <c r="BG288" s="204"/>
      <c r="BH288" s="204"/>
      <c r="BI288" s="204"/>
      <c r="BJ288" s="204"/>
      <c r="BK288" s="204"/>
      <c r="BL288" s="204"/>
      <c r="BM288" s="204"/>
      <c r="BN288" s="204"/>
      <c r="BO288" s="204"/>
      <c r="BP288" s="204"/>
      <c r="BQ288" s="204"/>
      <c r="BR288" s="204"/>
      <c r="BS288" s="204"/>
      <c r="BT288" s="204"/>
      <c r="BU288" s="204"/>
      <c r="BV288" s="204"/>
      <c r="BW288" s="204"/>
      <c r="BX288" s="204"/>
      <c r="BY288" s="204"/>
      <c r="BZ288" s="204"/>
      <c r="CA288" s="204"/>
      <c r="CB288" s="204"/>
      <c r="CC288" s="204"/>
      <c r="CD288" s="204"/>
      <c r="CE288" s="204"/>
      <c r="CF288" s="204"/>
      <c r="CG288" s="204"/>
      <c r="CH288" s="204"/>
      <c r="CI288" s="204"/>
      <c r="CJ288" s="204"/>
      <c r="CK288" s="204"/>
      <c r="CL288" s="204"/>
      <c r="CM288" s="204"/>
      <c r="CN288" s="204"/>
      <c r="CO288" s="204"/>
      <c r="CP288" s="204"/>
      <c r="CQ288" s="204"/>
      <c r="CR288" s="204"/>
    </row>
    <row r="289" spans="2:96" ht="20.100000000000001" customHeight="1" x14ac:dyDescent="0.25">
      <c r="B289" s="214"/>
      <c r="C289" s="215"/>
      <c r="D289" s="204"/>
      <c r="E289" s="204"/>
      <c r="F289" s="204"/>
      <c r="G289" s="204"/>
      <c r="H289" s="204"/>
      <c r="I289" s="204"/>
      <c r="J289" s="204"/>
      <c r="K289" s="204"/>
      <c r="L289" s="204"/>
      <c r="M289" s="204"/>
      <c r="N289" s="204"/>
      <c r="O289" s="204"/>
      <c r="P289" s="207"/>
      <c r="Q289" s="205"/>
      <c r="R289" s="205"/>
      <c r="S289" s="205"/>
      <c r="T289" s="205"/>
      <c r="U289" s="205"/>
      <c r="V289" s="205"/>
      <c r="W289" s="205"/>
      <c r="X289" s="205"/>
      <c r="Y289" s="205"/>
      <c r="Z289" s="205"/>
      <c r="AA289" s="205"/>
      <c r="AB289" s="205"/>
      <c r="AC289" s="206"/>
      <c r="AD289" s="206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4"/>
      <c r="AT289" s="204"/>
      <c r="AU289" s="204"/>
      <c r="AV289" s="204"/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4"/>
      <c r="BG289" s="204"/>
      <c r="BH289" s="204"/>
      <c r="BI289" s="204"/>
      <c r="BJ289" s="204"/>
      <c r="BK289" s="204"/>
      <c r="BL289" s="204"/>
      <c r="BM289" s="204"/>
      <c r="BN289" s="204"/>
      <c r="BO289" s="204"/>
      <c r="BP289" s="204"/>
      <c r="BQ289" s="204"/>
      <c r="BR289" s="204"/>
      <c r="BS289" s="204"/>
      <c r="BT289" s="204"/>
      <c r="BU289" s="204"/>
      <c r="BV289" s="204"/>
      <c r="BW289" s="204"/>
      <c r="BX289" s="204"/>
      <c r="BY289" s="204"/>
      <c r="BZ289" s="204"/>
      <c r="CA289" s="204"/>
      <c r="CB289" s="204"/>
      <c r="CC289" s="204"/>
      <c r="CD289" s="204"/>
      <c r="CE289" s="204"/>
      <c r="CF289" s="204"/>
      <c r="CG289" s="204"/>
      <c r="CH289" s="204"/>
      <c r="CI289" s="204"/>
      <c r="CJ289" s="204"/>
      <c r="CK289" s="204"/>
      <c r="CL289" s="204"/>
      <c r="CM289" s="204"/>
      <c r="CN289" s="204"/>
      <c r="CO289" s="204"/>
      <c r="CP289" s="204"/>
      <c r="CQ289" s="204"/>
      <c r="CR289" s="204"/>
    </row>
    <row r="290" spans="2:96" ht="20.100000000000001" customHeight="1" x14ac:dyDescent="0.25">
      <c r="B290" s="214"/>
      <c r="C290" s="215"/>
      <c r="D290" s="204"/>
      <c r="E290" s="204"/>
      <c r="F290" s="204"/>
      <c r="G290" s="204"/>
      <c r="H290" s="204"/>
      <c r="I290" s="204"/>
      <c r="J290" s="204"/>
      <c r="K290" s="204"/>
      <c r="L290" s="204"/>
      <c r="M290" s="204"/>
      <c r="N290" s="204"/>
      <c r="O290" s="204"/>
      <c r="P290" s="207"/>
      <c r="Q290" s="205"/>
      <c r="R290" s="205"/>
      <c r="S290" s="205"/>
      <c r="T290" s="205"/>
      <c r="U290" s="205"/>
      <c r="V290" s="205"/>
      <c r="W290" s="205"/>
      <c r="X290" s="205"/>
      <c r="Y290" s="205"/>
      <c r="Z290" s="205"/>
      <c r="AA290" s="205"/>
      <c r="AB290" s="205"/>
      <c r="AC290" s="206"/>
      <c r="AD290" s="206"/>
      <c r="AE290" s="204"/>
      <c r="AF290" s="204"/>
      <c r="AG290" s="204"/>
      <c r="AH290" s="204"/>
      <c r="AI290" s="204"/>
      <c r="AJ290" s="204"/>
      <c r="AK290" s="204"/>
      <c r="AL290" s="204"/>
      <c r="AM290" s="204"/>
      <c r="AN290" s="204"/>
      <c r="AO290" s="204"/>
      <c r="AP290" s="204"/>
      <c r="AQ290" s="204"/>
      <c r="AR290" s="204"/>
      <c r="AS290" s="204"/>
      <c r="AT290" s="204"/>
      <c r="AU290" s="204"/>
      <c r="AV290" s="204"/>
      <c r="AW290" s="204"/>
      <c r="AX290" s="204"/>
      <c r="AY290" s="204"/>
      <c r="AZ290" s="204"/>
      <c r="BA290" s="204"/>
      <c r="BB290" s="204"/>
      <c r="BC290" s="204"/>
      <c r="BD290" s="204"/>
      <c r="BE290" s="204"/>
      <c r="BF290" s="204"/>
      <c r="BG290" s="204"/>
      <c r="BH290" s="204"/>
      <c r="BI290" s="204"/>
      <c r="BJ290" s="204"/>
      <c r="BK290" s="204"/>
      <c r="BL290" s="204"/>
      <c r="BM290" s="204"/>
      <c r="BN290" s="204"/>
      <c r="BO290" s="204"/>
      <c r="BP290" s="204"/>
      <c r="BQ290" s="204"/>
      <c r="BR290" s="204"/>
      <c r="BS290" s="204"/>
      <c r="BT290" s="204"/>
      <c r="BU290" s="204"/>
      <c r="BV290" s="204"/>
      <c r="BW290" s="204"/>
      <c r="BX290" s="204"/>
      <c r="BY290" s="204"/>
      <c r="BZ290" s="204"/>
      <c r="CA290" s="204"/>
      <c r="CB290" s="204"/>
      <c r="CC290" s="204"/>
      <c r="CD290" s="204"/>
      <c r="CE290" s="204"/>
      <c r="CF290" s="204"/>
      <c r="CG290" s="204"/>
      <c r="CH290" s="204"/>
      <c r="CI290" s="204"/>
      <c r="CJ290" s="204"/>
      <c r="CK290" s="204"/>
      <c r="CL290" s="204"/>
      <c r="CM290" s="204"/>
      <c r="CN290" s="204"/>
      <c r="CO290" s="204"/>
      <c r="CP290" s="204"/>
      <c r="CQ290" s="204"/>
      <c r="CR290" s="204"/>
    </row>
    <row r="291" spans="2:96" ht="20.100000000000001" customHeight="1" x14ac:dyDescent="0.25">
      <c r="B291" s="214"/>
      <c r="C291" s="215"/>
      <c r="D291" s="204"/>
      <c r="E291" s="204"/>
      <c r="F291" s="204"/>
      <c r="G291" s="204"/>
      <c r="H291" s="204"/>
      <c r="I291" s="204"/>
      <c r="J291" s="204"/>
      <c r="K291" s="204"/>
      <c r="L291" s="204"/>
      <c r="M291" s="204"/>
      <c r="N291" s="204"/>
      <c r="O291" s="204"/>
      <c r="P291" s="207"/>
      <c r="Q291" s="205"/>
      <c r="R291" s="205"/>
      <c r="S291" s="205"/>
      <c r="T291" s="205"/>
      <c r="U291" s="205"/>
      <c r="V291" s="205"/>
      <c r="W291" s="205"/>
      <c r="X291" s="205"/>
      <c r="Y291" s="205"/>
      <c r="Z291" s="205"/>
      <c r="AA291" s="205"/>
      <c r="AB291" s="205"/>
      <c r="AC291" s="206"/>
      <c r="AD291" s="206"/>
      <c r="AE291" s="204"/>
      <c r="AF291" s="204"/>
      <c r="AG291" s="204"/>
      <c r="AH291" s="204"/>
      <c r="AI291" s="204"/>
      <c r="AJ291" s="204"/>
      <c r="AK291" s="204"/>
      <c r="AL291" s="204"/>
      <c r="AM291" s="204"/>
      <c r="AN291" s="204"/>
      <c r="AO291" s="204"/>
      <c r="AP291" s="204"/>
      <c r="AQ291" s="204"/>
      <c r="AR291" s="204"/>
      <c r="AS291" s="204"/>
      <c r="AT291" s="204"/>
      <c r="AU291" s="204"/>
      <c r="AV291" s="204"/>
      <c r="AW291" s="204"/>
      <c r="AX291" s="204"/>
      <c r="AY291" s="204"/>
      <c r="AZ291" s="204"/>
      <c r="BA291" s="204"/>
      <c r="BB291" s="204"/>
      <c r="BC291" s="204"/>
      <c r="BD291" s="204"/>
      <c r="BE291" s="204"/>
      <c r="BF291" s="204"/>
      <c r="BG291" s="204"/>
      <c r="BH291" s="204"/>
      <c r="BI291" s="204"/>
      <c r="BJ291" s="204"/>
      <c r="BK291" s="204"/>
      <c r="BL291" s="204"/>
      <c r="BM291" s="204"/>
      <c r="BN291" s="204"/>
      <c r="BO291" s="204"/>
      <c r="BP291" s="204"/>
      <c r="BQ291" s="204"/>
      <c r="BR291" s="204"/>
      <c r="BS291" s="204"/>
      <c r="BT291" s="204"/>
      <c r="BU291" s="204"/>
      <c r="BV291" s="204"/>
      <c r="BW291" s="204"/>
      <c r="BX291" s="204"/>
      <c r="BY291" s="204"/>
      <c r="BZ291" s="204"/>
      <c r="CA291" s="204"/>
      <c r="CB291" s="204"/>
      <c r="CC291" s="204"/>
      <c r="CD291" s="204"/>
      <c r="CE291" s="204"/>
      <c r="CF291" s="204"/>
      <c r="CG291" s="204"/>
      <c r="CH291" s="204"/>
      <c r="CI291" s="204"/>
      <c r="CJ291" s="204"/>
      <c r="CK291" s="204"/>
      <c r="CL291" s="204"/>
      <c r="CM291" s="204"/>
      <c r="CN291" s="204"/>
      <c r="CO291" s="204"/>
      <c r="CP291" s="204"/>
      <c r="CQ291" s="204"/>
      <c r="CR291" s="204"/>
    </row>
    <row r="292" spans="2:96" ht="20.100000000000001" customHeight="1" x14ac:dyDescent="0.25">
      <c r="B292" s="214"/>
      <c r="C292" s="215"/>
      <c r="D292" s="204"/>
      <c r="E292" s="204"/>
      <c r="F292" s="204"/>
      <c r="G292" s="204"/>
      <c r="H292" s="204"/>
      <c r="I292" s="204"/>
      <c r="J292" s="204"/>
      <c r="K292" s="204"/>
      <c r="L292" s="204"/>
      <c r="M292" s="204"/>
      <c r="N292" s="204"/>
      <c r="O292" s="204"/>
      <c r="P292" s="207"/>
      <c r="Q292" s="205"/>
      <c r="R292" s="205"/>
      <c r="S292" s="205"/>
      <c r="T292" s="205"/>
      <c r="U292" s="205"/>
      <c r="V292" s="205"/>
      <c r="W292" s="205"/>
      <c r="X292" s="205"/>
      <c r="Y292" s="205"/>
      <c r="Z292" s="205"/>
      <c r="AA292" s="205"/>
      <c r="AB292" s="205"/>
      <c r="AC292" s="206"/>
      <c r="AD292" s="206"/>
      <c r="AE292" s="204"/>
      <c r="AF292" s="204"/>
      <c r="AG292" s="204"/>
      <c r="AH292" s="204"/>
      <c r="AI292" s="204"/>
      <c r="AJ292" s="204"/>
      <c r="AK292" s="204"/>
      <c r="AL292" s="204"/>
      <c r="AM292" s="204"/>
      <c r="AN292" s="204"/>
      <c r="AO292" s="204"/>
      <c r="AP292" s="204"/>
      <c r="AQ292" s="204"/>
      <c r="AR292" s="204"/>
      <c r="AS292" s="204"/>
      <c r="AT292" s="204"/>
      <c r="AU292" s="204"/>
      <c r="AV292" s="204"/>
      <c r="AW292" s="204"/>
      <c r="AX292" s="204"/>
      <c r="AY292" s="204"/>
      <c r="AZ292" s="204"/>
      <c r="BA292" s="204"/>
      <c r="BB292" s="204"/>
      <c r="BC292" s="204"/>
      <c r="BD292" s="204"/>
      <c r="BE292" s="204"/>
      <c r="BF292" s="204"/>
      <c r="BG292" s="204"/>
      <c r="BH292" s="204"/>
      <c r="BI292" s="204"/>
      <c r="BJ292" s="204"/>
      <c r="BK292" s="204"/>
      <c r="BL292" s="204"/>
      <c r="BM292" s="204"/>
      <c r="BN292" s="204"/>
      <c r="BO292" s="204"/>
      <c r="BP292" s="204"/>
      <c r="BQ292" s="204"/>
      <c r="BR292" s="204"/>
      <c r="BS292" s="204"/>
      <c r="BT292" s="204"/>
      <c r="BU292" s="204"/>
      <c r="BV292" s="204"/>
      <c r="BW292" s="204"/>
      <c r="BX292" s="204"/>
      <c r="BY292" s="204"/>
      <c r="BZ292" s="204"/>
      <c r="CA292" s="204"/>
      <c r="CB292" s="204"/>
      <c r="CC292" s="204"/>
      <c r="CD292" s="204"/>
      <c r="CE292" s="204"/>
      <c r="CF292" s="204"/>
      <c r="CG292" s="204"/>
      <c r="CH292" s="204"/>
      <c r="CI292" s="204"/>
      <c r="CJ292" s="204"/>
      <c r="CK292" s="204"/>
      <c r="CL292" s="204"/>
      <c r="CM292" s="204"/>
      <c r="CN292" s="204"/>
      <c r="CO292" s="204"/>
      <c r="CP292" s="204"/>
      <c r="CQ292" s="204"/>
      <c r="CR292" s="204"/>
    </row>
    <row r="293" spans="2:96" ht="20.100000000000001" customHeight="1" x14ac:dyDescent="0.25">
      <c r="B293" s="214"/>
      <c r="C293" s="215"/>
      <c r="D293" s="204"/>
      <c r="E293" s="204"/>
      <c r="F293" s="204"/>
      <c r="G293" s="204"/>
      <c r="H293" s="204"/>
      <c r="I293" s="204"/>
      <c r="J293" s="204"/>
      <c r="K293" s="204"/>
      <c r="L293" s="204"/>
      <c r="M293" s="204"/>
      <c r="N293" s="204"/>
      <c r="O293" s="204"/>
      <c r="P293" s="207"/>
      <c r="Q293" s="205"/>
      <c r="R293" s="205"/>
      <c r="S293" s="205"/>
      <c r="T293" s="205"/>
      <c r="U293" s="205"/>
      <c r="V293" s="205"/>
      <c r="W293" s="205"/>
      <c r="X293" s="205"/>
      <c r="Y293" s="205"/>
      <c r="Z293" s="205"/>
      <c r="AA293" s="205"/>
      <c r="AB293" s="205"/>
      <c r="AC293" s="206"/>
      <c r="AD293" s="206"/>
      <c r="AE293" s="204"/>
      <c r="AF293" s="204"/>
      <c r="AG293" s="204"/>
      <c r="AH293" s="204"/>
      <c r="AI293" s="204"/>
      <c r="AJ293" s="204"/>
      <c r="AK293" s="204"/>
      <c r="AL293" s="204"/>
      <c r="AM293" s="204"/>
      <c r="AN293" s="204"/>
      <c r="AO293" s="204"/>
      <c r="AP293" s="204"/>
      <c r="AQ293" s="204"/>
      <c r="AR293" s="204"/>
      <c r="AS293" s="204"/>
      <c r="AT293" s="204"/>
      <c r="AU293" s="204"/>
      <c r="AV293" s="204"/>
      <c r="AW293" s="204"/>
      <c r="AX293" s="204"/>
      <c r="AY293" s="204"/>
      <c r="AZ293" s="204"/>
      <c r="BA293" s="204"/>
      <c r="BB293" s="204"/>
      <c r="BC293" s="204"/>
      <c r="BD293" s="204"/>
      <c r="BE293" s="204"/>
      <c r="BF293" s="204"/>
      <c r="BG293" s="204"/>
      <c r="BH293" s="204"/>
      <c r="BI293" s="204"/>
      <c r="BJ293" s="204"/>
      <c r="BK293" s="204"/>
      <c r="BL293" s="204"/>
      <c r="BM293" s="204"/>
      <c r="BN293" s="204"/>
      <c r="BO293" s="204"/>
      <c r="BP293" s="204"/>
      <c r="BQ293" s="204"/>
      <c r="BR293" s="204"/>
      <c r="BS293" s="204"/>
      <c r="BT293" s="204"/>
      <c r="BU293" s="204"/>
      <c r="BV293" s="204"/>
      <c r="BW293" s="204"/>
      <c r="BX293" s="204"/>
      <c r="BY293" s="204"/>
      <c r="BZ293" s="204"/>
      <c r="CA293" s="204"/>
      <c r="CB293" s="204"/>
      <c r="CC293" s="204"/>
      <c r="CD293" s="204"/>
      <c r="CE293" s="204"/>
      <c r="CF293" s="204"/>
      <c r="CG293" s="204"/>
      <c r="CH293" s="204"/>
      <c r="CI293" s="204"/>
      <c r="CJ293" s="204"/>
      <c r="CK293" s="204"/>
      <c r="CL293" s="204"/>
      <c r="CM293" s="204"/>
      <c r="CN293" s="204"/>
      <c r="CO293" s="204"/>
      <c r="CP293" s="204"/>
      <c r="CQ293" s="204"/>
      <c r="CR293" s="204"/>
    </row>
    <row r="294" spans="2:96" ht="20.100000000000001" customHeight="1" x14ac:dyDescent="0.25">
      <c r="B294" s="214"/>
      <c r="C294" s="215"/>
      <c r="D294" s="204"/>
      <c r="E294" s="204"/>
      <c r="F294" s="204"/>
      <c r="G294" s="204"/>
      <c r="H294" s="204"/>
      <c r="I294" s="204"/>
      <c r="J294" s="204"/>
      <c r="K294" s="204"/>
      <c r="L294" s="204"/>
      <c r="M294" s="204"/>
      <c r="N294" s="204"/>
      <c r="O294" s="204"/>
      <c r="P294" s="207"/>
      <c r="Q294" s="205"/>
      <c r="R294" s="205"/>
      <c r="S294" s="205"/>
      <c r="T294" s="205"/>
      <c r="U294" s="205"/>
      <c r="V294" s="205"/>
      <c r="W294" s="205"/>
      <c r="X294" s="205"/>
      <c r="Y294" s="205"/>
      <c r="Z294" s="205"/>
      <c r="AA294" s="205"/>
      <c r="AB294" s="205"/>
      <c r="AC294" s="206"/>
      <c r="AD294" s="206"/>
      <c r="AE294" s="204"/>
      <c r="AF294" s="204"/>
      <c r="AG294" s="204"/>
      <c r="AH294" s="204"/>
      <c r="AI294" s="204"/>
      <c r="AJ294" s="204"/>
      <c r="AK294" s="204"/>
      <c r="AL294" s="204"/>
      <c r="AM294" s="204"/>
      <c r="AN294" s="204"/>
      <c r="AO294" s="204"/>
      <c r="AP294" s="204"/>
      <c r="AQ294" s="204"/>
      <c r="AR294" s="204"/>
      <c r="AS294" s="204"/>
      <c r="AT294" s="204"/>
      <c r="AU294" s="204"/>
      <c r="AV294" s="204"/>
      <c r="AW294" s="204"/>
      <c r="AX294" s="204"/>
      <c r="AY294" s="204"/>
      <c r="AZ294" s="204"/>
      <c r="BA294" s="204"/>
      <c r="BB294" s="204"/>
      <c r="BC294" s="204"/>
      <c r="BD294" s="204"/>
      <c r="BE294" s="204"/>
      <c r="BF294" s="204"/>
      <c r="BG294" s="204"/>
      <c r="BH294" s="204"/>
      <c r="BI294" s="204"/>
      <c r="BJ294" s="204"/>
      <c r="BK294" s="204"/>
      <c r="BL294" s="204"/>
      <c r="BM294" s="204"/>
      <c r="BN294" s="204"/>
      <c r="BO294" s="204"/>
      <c r="BP294" s="204"/>
      <c r="BQ294" s="204"/>
      <c r="BR294" s="204"/>
      <c r="BS294" s="204"/>
      <c r="BT294" s="204"/>
      <c r="BU294" s="204"/>
      <c r="BV294" s="204"/>
      <c r="BW294" s="204"/>
      <c r="BX294" s="204"/>
      <c r="BY294" s="204"/>
      <c r="BZ294" s="204"/>
      <c r="CA294" s="204"/>
      <c r="CB294" s="204"/>
      <c r="CC294" s="204"/>
      <c r="CD294" s="204"/>
      <c r="CE294" s="204"/>
      <c r="CF294" s="204"/>
      <c r="CG294" s="204"/>
      <c r="CH294" s="204"/>
      <c r="CI294" s="204"/>
      <c r="CJ294" s="204"/>
      <c r="CK294" s="204"/>
      <c r="CL294" s="204"/>
      <c r="CM294" s="204"/>
      <c r="CN294" s="204"/>
      <c r="CO294" s="204"/>
      <c r="CP294" s="204"/>
      <c r="CQ294" s="204"/>
      <c r="CR294" s="204"/>
    </row>
    <row r="295" spans="2:96" ht="20.100000000000001" customHeight="1" x14ac:dyDescent="0.25">
      <c r="B295" s="214"/>
      <c r="C295" s="215"/>
      <c r="D295" s="204"/>
      <c r="E295" s="204"/>
      <c r="F295" s="204"/>
      <c r="G295" s="204"/>
      <c r="H295" s="204"/>
      <c r="I295" s="204"/>
      <c r="J295" s="204"/>
      <c r="K295" s="204"/>
      <c r="L295" s="204"/>
      <c r="M295" s="204"/>
      <c r="N295" s="204"/>
      <c r="O295" s="204"/>
      <c r="P295" s="207"/>
      <c r="Q295" s="205"/>
      <c r="R295" s="205"/>
      <c r="S295" s="205"/>
      <c r="T295" s="205"/>
      <c r="U295" s="205"/>
      <c r="V295" s="205"/>
      <c r="W295" s="205"/>
      <c r="X295" s="205"/>
      <c r="Y295" s="205"/>
      <c r="Z295" s="205"/>
      <c r="AA295" s="205"/>
      <c r="AB295" s="205"/>
      <c r="AC295" s="206"/>
      <c r="AD295" s="206"/>
      <c r="AE295" s="204"/>
      <c r="AF295" s="204"/>
      <c r="AG295" s="204"/>
      <c r="AH295" s="204"/>
      <c r="AI295" s="204"/>
      <c r="AJ295" s="204"/>
      <c r="AK295" s="204"/>
      <c r="AL295" s="204"/>
      <c r="AM295" s="204"/>
      <c r="AN295" s="204"/>
      <c r="AO295" s="204"/>
      <c r="AP295" s="204"/>
      <c r="AQ295" s="204"/>
      <c r="AR295" s="204"/>
      <c r="AS295" s="204"/>
      <c r="AT295" s="204"/>
      <c r="AU295" s="204"/>
      <c r="AV295" s="204"/>
      <c r="AW295" s="204"/>
      <c r="AX295" s="204"/>
      <c r="AY295" s="204"/>
      <c r="AZ295" s="204"/>
      <c r="BA295" s="204"/>
      <c r="BB295" s="204"/>
      <c r="BC295" s="204"/>
      <c r="BD295" s="204"/>
      <c r="BE295" s="204"/>
      <c r="BF295" s="204"/>
      <c r="BG295" s="204"/>
      <c r="BH295" s="204"/>
      <c r="BI295" s="204"/>
      <c r="BJ295" s="204"/>
      <c r="BK295" s="204"/>
      <c r="BL295" s="204"/>
      <c r="BM295" s="204"/>
      <c r="BN295" s="204"/>
      <c r="BO295" s="204"/>
      <c r="BP295" s="204"/>
      <c r="BQ295" s="204"/>
      <c r="BR295" s="204"/>
      <c r="BS295" s="204"/>
      <c r="BT295" s="204"/>
      <c r="BU295" s="204"/>
      <c r="BV295" s="204"/>
      <c r="BW295" s="204"/>
      <c r="BX295" s="204"/>
      <c r="BY295" s="204"/>
      <c r="BZ295" s="204"/>
      <c r="CA295" s="204"/>
      <c r="CB295" s="204"/>
      <c r="CC295" s="204"/>
      <c r="CD295" s="204"/>
      <c r="CE295" s="204"/>
      <c r="CF295" s="204"/>
      <c r="CG295" s="204"/>
      <c r="CH295" s="204"/>
      <c r="CI295" s="204"/>
      <c r="CJ295" s="204"/>
      <c r="CK295" s="204"/>
      <c r="CL295" s="204"/>
      <c r="CM295" s="204"/>
      <c r="CN295" s="204"/>
      <c r="CO295" s="204"/>
      <c r="CP295" s="204"/>
      <c r="CQ295" s="204"/>
      <c r="CR295" s="204"/>
    </row>
    <row r="296" spans="2:96" ht="20.100000000000001" customHeight="1" x14ac:dyDescent="0.25">
      <c r="B296" s="214"/>
      <c r="C296" s="215"/>
      <c r="D296" s="204"/>
      <c r="E296" s="204"/>
      <c r="F296" s="204"/>
      <c r="G296" s="204"/>
      <c r="H296" s="204"/>
      <c r="I296" s="204"/>
      <c r="J296" s="204"/>
      <c r="K296" s="204"/>
      <c r="L296" s="204"/>
      <c r="M296" s="204"/>
      <c r="N296" s="204"/>
      <c r="O296" s="204"/>
      <c r="P296" s="207"/>
      <c r="Q296" s="205"/>
      <c r="R296" s="205"/>
      <c r="S296" s="205"/>
      <c r="T296" s="205"/>
      <c r="U296" s="205"/>
      <c r="V296" s="205"/>
      <c r="W296" s="205"/>
      <c r="X296" s="205"/>
      <c r="Y296" s="205"/>
      <c r="Z296" s="205"/>
      <c r="AA296" s="205"/>
      <c r="AB296" s="205"/>
      <c r="AC296" s="206"/>
      <c r="AD296" s="206"/>
      <c r="AE296" s="204"/>
      <c r="AF296" s="204"/>
      <c r="AG296" s="204"/>
      <c r="AH296" s="204"/>
      <c r="AI296" s="204"/>
      <c r="AJ296" s="204"/>
      <c r="AK296" s="204"/>
      <c r="AL296" s="204"/>
      <c r="AM296" s="204"/>
      <c r="AN296" s="204"/>
      <c r="AO296" s="204"/>
      <c r="AP296" s="204"/>
      <c r="AQ296" s="204"/>
      <c r="AR296" s="204"/>
      <c r="AS296" s="204"/>
      <c r="AT296" s="204"/>
      <c r="AU296" s="204"/>
      <c r="AV296" s="204"/>
      <c r="AW296" s="204"/>
      <c r="AX296" s="204"/>
      <c r="AY296" s="204"/>
      <c r="AZ296" s="204"/>
      <c r="BA296" s="204"/>
      <c r="BB296" s="204"/>
      <c r="BC296" s="204"/>
      <c r="BD296" s="204"/>
      <c r="BE296" s="204"/>
      <c r="BF296" s="204"/>
      <c r="BG296" s="204"/>
      <c r="BH296" s="204"/>
      <c r="BI296" s="204"/>
      <c r="BJ296" s="204"/>
      <c r="BK296" s="204"/>
      <c r="BL296" s="204"/>
      <c r="BM296" s="204"/>
      <c r="BN296" s="204"/>
      <c r="BO296" s="204"/>
      <c r="BP296" s="204"/>
      <c r="BQ296" s="204"/>
      <c r="BR296" s="204"/>
      <c r="BS296" s="204"/>
      <c r="BT296" s="204"/>
      <c r="BU296" s="204"/>
      <c r="BV296" s="204"/>
      <c r="BW296" s="204"/>
      <c r="BX296" s="204"/>
      <c r="BY296" s="204"/>
      <c r="BZ296" s="204"/>
      <c r="CA296" s="204"/>
      <c r="CB296" s="204"/>
      <c r="CC296" s="204"/>
      <c r="CD296" s="204"/>
      <c r="CE296" s="204"/>
      <c r="CF296" s="204"/>
      <c r="CG296" s="204"/>
      <c r="CH296" s="204"/>
      <c r="CI296" s="204"/>
      <c r="CJ296" s="204"/>
      <c r="CK296" s="204"/>
      <c r="CL296" s="204"/>
      <c r="CM296" s="204"/>
      <c r="CN296" s="204"/>
      <c r="CO296" s="204"/>
      <c r="CP296" s="204"/>
      <c r="CQ296" s="204"/>
      <c r="CR296" s="204"/>
    </row>
    <row r="297" spans="2:96" ht="20.100000000000001" customHeight="1" x14ac:dyDescent="0.25">
      <c r="B297" s="214"/>
      <c r="C297" s="215"/>
      <c r="D297" s="204"/>
      <c r="E297" s="204"/>
      <c r="F297" s="204"/>
      <c r="G297" s="204"/>
      <c r="H297" s="204"/>
      <c r="I297" s="204"/>
      <c r="J297" s="204"/>
      <c r="K297" s="204"/>
      <c r="L297" s="204"/>
      <c r="M297" s="204"/>
      <c r="N297" s="204"/>
      <c r="O297" s="204"/>
      <c r="P297" s="207"/>
      <c r="Q297" s="205"/>
      <c r="R297" s="205"/>
      <c r="S297" s="205"/>
      <c r="T297" s="205"/>
      <c r="U297" s="205"/>
      <c r="V297" s="205"/>
      <c r="W297" s="205"/>
      <c r="X297" s="205"/>
      <c r="Y297" s="205"/>
      <c r="Z297" s="205"/>
      <c r="AA297" s="205"/>
      <c r="AB297" s="205"/>
      <c r="AC297" s="206"/>
      <c r="AD297" s="206"/>
      <c r="AE297" s="204"/>
      <c r="AF297" s="204"/>
      <c r="AG297" s="204"/>
      <c r="AH297" s="204"/>
      <c r="AI297" s="204"/>
      <c r="AJ297" s="204"/>
      <c r="AK297" s="204"/>
      <c r="AL297" s="204"/>
      <c r="AM297" s="204"/>
      <c r="AN297" s="204"/>
      <c r="AO297" s="204"/>
      <c r="AP297" s="204"/>
      <c r="AQ297" s="204"/>
      <c r="AR297" s="204"/>
      <c r="AS297" s="204"/>
      <c r="AT297" s="204"/>
      <c r="AU297" s="204"/>
      <c r="AV297" s="204"/>
      <c r="AW297" s="204"/>
      <c r="AX297" s="204"/>
      <c r="AY297" s="204"/>
      <c r="AZ297" s="204"/>
      <c r="BA297" s="204"/>
      <c r="BB297" s="204"/>
      <c r="BC297" s="204"/>
      <c r="BD297" s="204"/>
      <c r="BE297" s="204"/>
      <c r="BF297" s="204"/>
      <c r="BG297" s="204"/>
      <c r="BH297" s="204"/>
      <c r="BI297" s="204"/>
      <c r="BJ297" s="204"/>
      <c r="BK297" s="204"/>
      <c r="BL297" s="204"/>
      <c r="BM297" s="204"/>
      <c r="BN297" s="204"/>
      <c r="BO297" s="204"/>
      <c r="BP297" s="204"/>
      <c r="BQ297" s="204"/>
      <c r="BR297" s="204"/>
      <c r="BS297" s="204"/>
      <c r="BT297" s="204"/>
      <c r="BU297" s="204"/>
      <c r="BV297" s="204"/>
      <c r="BW297" s="204"/>
      <c r="BX297" s="204"/>
      <c r="BY297" s="204"/>
      <c r="BZ297" s="204"/>
      <c r="CA297" s="204"/>
      <c r="CB297" s="204"/>
      <c r="CC297" s="204"/>
      <c r="CD297" s="204"/>
      <c r="CE297" s="204"/>
      <c r="CF297" s="204"/>
      <c r="CG297" s="204"/>
      <c r="CH297" s="204"/>
      <c r="CI297" s="204"/>
      <c r="CJ297" s="204"/>
      <c r="CK297" s="204"/>
      <c r="CL297" s="204"/>
      <c r="CM297" s="204"/>
      <c r="CN297" s="204"/>
      <c r="CO297" s="204"/>
      <c r="CP297" s="204"/>
      <c r="CQ297" s="204"/>
      <c r="CR297" s="204"/>
    </row>
    <row r="298" spans="2:96" ht="20.100000000000001" customHeight="1" x14ac:dyDescent="0.25">
      <c r="B298" s="214"/>
      <c r="C298" s="215"/>
      <c r="D298" s="204"/>
      <c r="E298" s="204"/>
      <c r="F298" s="204"/>
      <c r="G298" s="204"/>
      <c r="H298" s="204"/>
      <c r="I298" s="204"/>
      <c r="J298" s="204"/>
      <c r="K298" s="204"/>
      <c r="L298" s="204"/>
      <c r="M298" s="204"/>
      <c r="N298" s="204"/>
      <c r="O298" s="204"/>
      <c r="P298" s="207"/>
      <c r="Q298" s="205"/>
      <c r="R298" s="205"/>
      <c r="S298" s="205"/>
      <c r="T298" s="205"/>
      <c r="U298" s="205"/>
      <c r="V298" s="205"/>
      <c r="W298" s="205"/>
      <c r="X298" s="205"/>
      <c r="Y298" s="205"/>
      <c r="Z298" s="205"/>
      <c r="AA298" s="205"/>
      <c r="AB298" s="205"/>
      <c r="AC298" s="206"/>
      <c r="AD298" s="206"/>
      <c r="AE298" s="204"/>
      <c r="AF298" s="204"/>
      <c r="AG298" s="204"/>
      <c r="AH298" s="204"/>
      <c r="AI298" s="204"/>
      <c r="AJ298" s="204"/>
      <c r="AK298" s="204"/>
      <c r="AL298" s="204"/>
      <c r="AM298" s="204"/>
      <c r="AN298" s="204"/>
      <c r="AO298" s="204"/>
      <c r="AP298" s="204"/>
      <c r="AQ298" s="204"/>
      <c r="AR298" s="204"/>
      <c r="AS298" s="204"/>
      <c r="AT298" s="204"/>
      <c r="AU298" s="204"/>
      <c r="AV298" s="204"/>
      <c r="AW298" s="204"/>
      <c r="AX298" s="204"/>
      <c r="AY298" s="204"/>
      <c r="AZ298" s="204"/>
      <c r="BA298" s="204"/>
      <c r="BB298" s="204"/>
      <c r="BC298" s="204"/>
      <c r="BD298" s="204"/>
      <c r="BE298" s="204"/>
      <c r="BF298" s="204"/>
      <c r="BG298" s="204"/>
      <c r="BH298" s="204"/>
      <c r="BI298" s="204"/>
      <c r="BJ298" s="204"/>
      <c r="BK298" s="204"/>
      <c r="BL298" s="204"/>
      <c r="BM298" s="204"/>
      <c r="BN298" s="204"/>
      <c r="BO298" s="204"/>
      <c r="BP298" s="204"/>
      <c r="BQ298" s="204"/>
      <c r="BR298" s="204"/>
      <c r="BS298" s="204"/>
      <c r="BT298" s="204"/>
      <c r="BU298" s="204"/>
      <c r="BV298" s="204"/>
      <c r="BW298" s="204"/>
      <c r="BX298" s="204"/>
      <c r="BY298" s="204"/>
      <c r="BZ298" s="204"/>
      <c r="CA298" s="204"/>
      <c r="CB298" s="204"/>
      <c r="CC298" s="204"/>
      <c r="CD298" s="204"/>
      <c r="CE298" s="204"/>
      <c r="CF298" s="204"/>
      <c r="CG298" s="204"/>
      <c r="CH298" s="204"/>
      <c r="CI298" s="204"/>
      <c r="CJ298" s="204"/>
      <c r="CK298" s="204"/>
      <c r="CL298" s="204"/>
      <c r="CM298" s="204"/>
      <c r="CN298" s="204"/>
      <c r="CO298" s="204"/>
      <c r="CP298" s="204"/>
      <c r="CQ298" s="204"/>
      <c r="CR298" s="204"/>
    </row>
    <row r="299" spans="2:96" ht="20.100000000000001" customHeight="1" x14ac:dyDescent="0.25">
      <c r="B299" s="214"/>
      <c r="C299" s="215"/>
      <c r="D299" s="204"/>
      <c r="E299" s="204"/>
      <c r="F299" s="204"/>
      <c r="G299" s="204"/>
      <c r="H299" s="204"/>
      <c r="I299" s="204"/>
      <c r="J299" s="204"/>
      <c r="K299" s="204"/>
      <c r="L299" s="204"/>
      <c r="M299" s="204"/>
      <c r="N299" s="204"/>
      <c r="O299" s="204"/>
      <c r="P299" s="207"/>
      <c r="Q299" s="205"/>
      <c r="R299" s="205"/>
      <c r="S299" s="205"/>
      <c r="T299" s="205"/>
      <c r="U299" s="205"/>
      <c r="V299" s="205"/>
      <c r="W299" s="205"/>
      <c r="X299" s="205"/>
      <c r="Y299" s="205"/>
      <c r="Z299" s="205"/>
      <c r="AA299" s="205"/>
      <c r="AB299" s="205"/>
      <c r="AC299" s="206"/>
      <c r="AD299" s="206"/>
      <c r="AE299" s="204"/>
      <c r="AF299" s="204"/>
      <c r="AG299" s="204"/>
      <c r="AH299" s="204"/>
      <c r="AI299" s="204"/>
      <c r="AJ299" s="204"/>
      <c r="AK299" s="204"/>
      <c r="AL299" s="204"/>
      <c r="AM299" s="204"/>
      <c r="AN299" s="204"/>
      <c r="AO299" s="204"/>
      <c r="AP299" s="204"/>
      <c r="AQ299" s="204"/>
      <c r="AR299" s="204"/>
      <c r="AS299" s="204"/>
      <c r="AT299" s="204"/>
      <c r="AU299" s="204"/>
      <c r="AV299" s="204"/>
      <c r="AW299" s="204"/>
      <c r="AX299" s="204"/>
      <c r="AY299" s="204"/>
      <c r="AZ299" s="204"/>
      <c r="BA299" s="204"/>
      <c r="BB299" s="204"/>
      <c r="BC299" s="204"/>
      <c r="BD299" s="204"/>
      <c r="BE299" s="204"/>
      <c r="BF299" s="204"/>
      <c r="BG299" s="204"/>
      <c r="BH299" s="204"/>
      <c r="BI299" s="204"/>
      <c r="BJ299" s="204"/>
      <c r="BK299" s="204"/>
      <c r="BL299" s="204"/>
      <c r="BM299" s="204"/>
      <c r="BN299" s="204"/>
      <c r="BO299" s="204"/>
      <c r="BP299" s="204"/>
      <c r="BQ299" s="204"/>
      <c r="BR299" s="204"/>
      <c r="BS299" s="204"/>
      <c r="BT299" s="204"/>
      <c r="BU299" s="204"/>
      <c r="BV299" s="204"/>
      <c r="BW299" s="204"/>
      <c r="BX299" s="204"/>
      <c r="BY299" s="204"/>
      <c r="BZ299" s="204"/>
      <c r="CA299" s="204"/>
      <c r="CB299" s="204"/>
      <c r="CC299" s="204"/>
      <c r="CD299" s="204"/>
      <c r="CE299" s="204"/>
      <c r="CF299" s="204"/>
      <c r="CG299" s="204"/>
      <c r="CH299" s="204"/>
      <c r="CI299" s="204"/>
      <c r="CJ299" s="204"/>
      <c r="CK299" s="204"/>
      <c r="CL299" s="204"/>
      <c r="CM299" s="204"/>
      <c r="CN299" s="204"/>
      <c r="CO299" s="204"/>
      <c r="CP299" s="204"/>
      <c r="CQ299" s="204"/>
      <c r="CR299" s="204"/>
    </row>
    <row r="300" spans="2:96" ht="20.100000000000001" customHeight="1" x14ac:dyDescent="0.25">
      <c r="B300" s="214"/>
      <c r="C300" s="215"/>
      <c r="D300" s="204"/>
      <c r="E300" s="204"/>
      <c r="F300" s="204"/>
      <c r="G300" s="204"/>
      <c r="H300" s="204"/>
      <c r="I300" s="204"/>
      <c r="J300" s="204"/>
      <c r="K300" s="204"/>
      <c r="L300" s="204"/>
      <c r="M300" s="204"/>
      <c r="N300" s="204"/>
      <c r="O300" s="204"/>
      <c r="P300" s="207"/>
      <c r="Q300" s="205"/>
      <c r="R300" s="205"/>
      <c r="S300" s="205"/>
      <c r="T300" s="205"/>
      <c r="U300" s="205"/>
      <c r="V300" s="205"/>
      <c r="W300" s="205"/>
      <c r="X300" s="205"/>
      <c r="Y300" s="205"/>
      <c r="Z300" s="205"/>
      <c r="AA300" s="205"/>
      <c r="AB300" s="205"/>
      <c r="AC300" s="206"/>
      <c r="AD300" s="206"/>
      <c r="AE300" s="204"/>
      <c r="AF300" s="204"/>
      <c r="AG300" s="204"/>
      <c r="AH300" s="204"/>
      <c r="AI300" s="204"/>
      <c r="AJ300" s="204"/>
      <c r="AK300" s="204"/>
      <c r="AL300" s="204"/>
      <c r="AM300" s="204"/>
      <c r="AN300" s="204"/>
      <c r="AO300" s="204"/>
      <c r="AP300" s="204"/>
      <c r="AQ300" s="204"/>
      <c r="AR300" s="204"/>
      <c r="AS300" s="204"/>
      <c r="AT300" s="204"/>
      <c r="AU300" s="204"/>
      <c r="AV300" s="204"/>
      <c r="AW300" s="204"/>
      <c r="AX300" s="204"/>
      <c r="AY300" s="204"/>
      <c r="AZ300" s="204"/>
      <c r="BA300" s="204"/>
      <c r="BB300" s="204"/>
      <c r="BC300" s="204"/>
      <c r="BD300" s="204"/>
      <c r="BE300" s="204"/>
      <c r="BF300" s="204"/>
      <c r="BG300" s="204"/>
      <c r="BH300" s="204"/>
      <c r="BI300" s="204"/>
      <c r="BJ300" s="204"/>
      <c r="BK300" s="204"/>
      <c r="BL300" s="204"/>
      <c r="BM300" s="204"/>
      <c r="BN300" s="204"/>
      <c r="BO300" s="204"/>
      <c r="BP300" s="204"/>
      <c r="BQ300" s="204"/>
      <c r="BR300" s="204"/>
      <c r="BS300" s="204"/>
      <c r="BT300" s="204"/>
      <c r="BU300" s="204"/>
      <c r="BV300" s="204"/>
      <c r="BW300" s="204"/>
      <c r="BX300" s="204"/>
      <c r="BY300" s="204"/>
      <c r="BZ300" s="204"/>
      <c r="CA300" s="204"/>
      <c r="CB300" s="204"/>
      <c r="CC300" s="204"/>
      <c r="CD300" s="204"/>
      <c r="CE300" s="204"/>
      <c r="CF300" s="204"/>
      <c r="CG300" s="204"/>
      <c r="CH300" s="204"/>
      <c r="CI300" s="204"/>
      <c r="CJ300" s="204"/>
      <c r="CK300" s="204"/>
      <c r="CL300" s="204"/>
      <c r="CM300" s="204"/>
      <c r="CN300" s="204"/>
      <c r="CO300" s="204"/>
      <c r="CP300" s="204"/>
      <c r="CQ300" s="204"/>
      <c r="CR300" s="204"/>
    </row>
    <row r="301" spans="2:96" ht="20.100000000000001" customHeight="1" x14ac:dyDescent="0.25">
      <c r="B301" s="214"/>
      <c r="C301" s="215"/>
      <c r="D301" s="204"/>
      <c r="E301" s="204"/>
      <c r="F301" s="204"/>
      <c r="G301" s="204"/>
      <c r="H301" s="204"/>
      <c r="I301" s="204"/>
      <c r="J301" s="204"/>
      <c r="K301" s="204"/>
      <c r="L301" s="204"/>
      <c r="M301" s="204"/>
      <c r="N301" s="204"/>
      <c r="O301" s="204"/>
      <c r="P301" s="207"/>
      <c r="Q301" s="205"/>
      <c r="R301" s="205"/>
      <c r="S301" s="205"/>
      <c r="T301" s="205"/>
      <c r="U301" s="205"/>
      <c r="V301" s="205"/>
      <c r="W301" s="205"/>
      <c r="X301" s="205"/>
      <c r="Y301" s="205"/>
      <c r="Z301" s="205"/>
      <c r="AA301" s="205"/>
      <c r="AB301" s="205"/>
      <c r="AC301" s="206"/>
      <c r="AD301" s="206"/>
      <c r="AE301" s="204"/>
      <c r="AF301" s="204"/>
      <c r="AG301" s="204"/>
      <c r="AH301" s="204"/>
      <c r="AI301" s="204"/>
      <c r="AJ301" s="204"/>
      <c r="AK301" s="204"/>
      <c r="AL301" s="204"/>
      <c r="AM301" s="204"/>
      <c r="AN301" s="204"/>
      <c r="AO301" s="204"/>
      <c r="AP301" s="204"/>
      <c r="AQ301" s="204"/>
      <c r="AR301" s="204"/>
      <c r="AS301" s="204"/>
      <c r="AT301" s="204"/>
      <c r="AU301" s="204"/>
      <c r="AV301" s="204"/>
      <c r="AW301" s="204"/>
      <c r="AX301" s="204"/>
      <c r="AY301" s="204"/>
      <c r="AZ301" s="204"/>
      <c r="BA301" s="204"/>
      <c r="BB301" s="204"/>
      <c r="BC301" s="204"/>
      <c r="BD301" s="204"/>
      <c r="BE301" s="204"/>
      <c r="BF301" s="204"/>
      <c r="BG301" s="204"/>
      <c r="BH301" s="204"/>
      <c r="BI301" s="204"/>
      <c r="BJ301" s="204"/>
      <c r="BK301" s="204"/>
      <c r="BL301" s="204"/>
      <c r="BM301" s="204"/>
      <c r="BN301" s="204"/>
      <c r="BO301" s="204"/>
      <c r="BP301" s="204"/>
      <c r="BQ301" s="204"/>
      <c r="BR301" s="204"/>
      <c r="BS301" s="204"/>
      <c r="BT301" s="204"/>
      <c r="BU301" s="204"/>
      <c r="BV301" s="204"/>
      <c r="BW301" s="204"/>
      <c r="BX301" s="204"/>
      <c r="BY301" s="204"/>
      <c r="BZ301" s="204"/>
      <c r="CA301" s="204"/>
      <c r="CB301" s="204"/>
      <c r="CC301" s="204"/>
      <c r="CD301" s="204"/>
      <c r="CE301" s="204"/>
      <c r="CF301" s="204"/>
      <c r="CG301" s="204"/>
      <c r="CH301" s="204"/>
      <c r="CI301" s="204"/>
      <c r="CJ301" s="204"/>
      <c r="CK301" s="204"/>
      <c r="CL301" s="204"/>
      <c r="CM301" s="204"/>
      <c r="CN301" s="204"/>
      <c r="CO301" s="204"/>
      <c r="CP301" s="204"/>
      <c r="CQ301" s="204"/>
      <c r="CR301" s="204"/>
    </row>
    <row r="302" spans="2:96" ht="20.100000000000001" customHeight="1" x14ac:dyDescent="0.25">
      <c r="B302" s="214"/>
      <c r="C302" s="215"/>
      <c r="D302" s="204"/>
      <c r="E302" s="204"/>
      <c r="F302" s="204"/>
      <c r="G302" s="204"/>
      <c r="H302" s="204"/>
      <c r="I302" s="204"/>
      <c r="J302" s="204"/>
      <c r="K302" s="204"/>
      <c r="L302" s="204"/>
      <c r="M302" s="204"/>
      <c r="N302" s="204"/>
      <c r="O302" s="204"/>
      <c r="P302" s="207"/>
      <c r="Q302" s="205"/>
      <c r="R302" s="205"/>
      <c r="S302" s="205"/>
      <c r="T302" s="205"/>
      <c r="U302" s="205"/>
      <c r="V302" s="205"/>
      <c r="W302" s="205"/>
      <c r="X302" s="205"/>
      <c r="Y302" s="205"/>
      <c r="Z302" s="205"/>
      <c r="AA302" s="205"/>
      <c r="AB302" s="205"/>
      <c r="AC302" s="206"/>
      <c r="AD302" s="206"/>
      <c r="AE302" s="204"/>
      <c r="AF302" s="204"/>
      <c r="AG302" s="204"/>
      <c r="AH302" s="204"/>
      <c r="AI302" s="204"/>
      <c r="AJ302" s="204"/>
      <c r="AK302" s="204"/>
      <c r="AL302" s="204"/>
      <c r="AM302" s="204"/>
      <c r="AN302" s="204"/>
      <c r="AO302" s="204"/>
      <c r="AP302" s="204"/>
      <c r="AQ302" s="204"/>
      <c r="AR302" s="204"/>
      <c r="AS302" s="204"/>
      <c r="AT302" s="204"/>
      <c r="AU302" s="204"/>
      <c r="AV302" s="204"/>
      <c r="AW302" s="204"/>
      <c r="AX302" s="204"/>
      <c r="AY302" s="204"/>
      <c r="AZ302" s="204"/>
      <c r="BA302" s="204"/>
      <c r="BB302" s="204"/>
      <c r="BC302" s="204"/>
      <c r="BD302" s="204"/>
      <c r="BE302" s="204"/>
      <c r="BF302" s="204"/>
      <c r="BG302" s="204"/>
      <c r="BH302" s="204"/>
      <c r="BI302" s="204"/>
      <c r="BJ302" s="204"/>
      <c r="BK302" s="204"/>
      <c r="BL302" s="204"/>
      <c r="BM302" s="204"/>
      <c r="BN302" s="204"/>
      <c r="BO302" s="204"/>
      <c r="BP302" s="204"/>
      <c r="BQ302" s="204"/>
      <c r="BR302" s="204"/>
      <c r="BS302" s="204"/>
      <c r="BT302" s="204"/>
      <c r="BU302" s="204"/>
      <c r="BV302" s="204"/>
      <c r="BW302" s="204"/>
      <c r="BX302" s="204"/>
      <c r="BY302" s="204"/>
      <c r="BZ302" s="204"/>
      <c r="CA302" s="204"/>
      <c r="CB302" s="204"/>
      <c r="CC302" s="204"/>
      <c r="CD302" s="204"/>
      <c r="CE302" s="204"/>
      <c r="CF302" s="204"/>
      <c r="CG302" s="204"/>
      <c r="CH302" s="204"/>
      <c r="CI302" s="204"/>
      <c r="CJ302" s="204"/>
      <c r="CK302" s="204"/>
      <c r="CL302" s="204"/>
      <c r="CM302" s="204"/>
      <c r="CN302" s="204"/>
      <c r="CO302" s="204"/>
      <c r="CP302" s="204"/>
      <c r="CQ302" s="204"/>
      <c r="CR302" s="204"/>
    </row>
    <row r="303" spans="2:96" ht="20.100000000000001" customHeight="1" x14ac:dyDescent="0.25">
      <c r="B303" s="214"/>
      <c r="C303" s="215"/>
      <c r="D303" s="204"/>
      <c r="E303" s="204"/>
      <c r="F303" s="204"/>
      <c r="G303" s="204"/>
      <c r="H303" s="204"/>
      <c r="I303" s="204"/>
      <c r="J303" s="204"/>
      <c r="K303" s="204"/>
      <c r="L303" s="204"/>
      <c r="M303" s="204"/>
      <c r="N303" s="204"/>
      <c r="O303" s="204"/>
      <c r="P303" s="207"/>
      <c r="Q303" s="205"/>
      <c r="R303" s="205"/>
      <c r="S303" s="205"/>
      <c r="T303" s="205"/>
      <c r="U303" s="205"/>
      <c r="V303" s="205"/>
      <c r="W303" s="205"/>
      <c r="X303" s="205"/>
      <c r="Y303" s="205"/>
      <c r="Z303" s="205"/>
      <c r="AA303" s="205"/>
      <c r="AB303" s="205"/>
      <c r="AC303" s="206"/>
      <c r="AD303" s="206"/>
      <c r="AE303" s="204"/>
      <c r="AF303" s="204"/>
      <c r="AG303" s="204"/>
      <c r="AH303" s="204"/>
      <c r="AI303" s="204"/>
      <c r="AJ303" s="204"/>
      <c r="AK303" s="204"/>
      <c r="AL303" s="204"/>
      <c r="AM303" s="204"/>
      <c r="AN303" s="204"/>
      <c r="AO303" s="204"/>
      <c r="AP303" s="204"/>
      <c r="AQ303" s="204"/>
      <c r="AR303" s="204"/>
      <c r="AS303" s="204"/>
      <c r="AT303" s="204"/>
      <c r="AU303" s="204"/>
      <c r="AV303" s="204"/>
      <c r="AW303" s="204"/>
      <c r="AX303" s="204"/>
      <c r="AY303" s="204"/>
      <c r="AZ303" s="204"/>
      <c r="BA303" s="204"/>
      <c r="BB303" s="204"/>
      <c r="BC303" s="204"/>
      <c r="BD303" s="204"/>
      <c r="BE303" s="204"/>
      <c r="BF303" s="204"/>
      <c r="BG303" s="204"/>
      <c r="BH303" s="204"/>
      <c r="BI303" s="204"/>
      <c r="BJ303" s="204"/>
      <c r="BK303" s="204"/>
      <c r="BL303" s="204"/>
      <c r="BM303" s="204"/>
      <c r="BN303" s="204"/>
      <c r="BO303" s="204"/>
      <c r="BP303" s="204"/>
      <c r="BQ303" s="204"/>
      <c r="BR303" s="204"/>
      <c r="BS303" s="204"/>
      <c r="BT303" s="204"/>
      <c r="BU303" s="204"/>
      <c r="BV303" s="204"/>
      <c r="BW303" s="204"/>
      <c r="BX303" s="204"/>
      <c r="BY303" s="204"/>
      <c r="BZ303" s="204"/>
      <c r="CA303" s="204"/>
      <c r="CB303" s="204"/>
      <c r="CC303" s="204"/>
      <c r="CD303" s="204"/>
      <c r="CE303" s="204"/>
      <c r="CF303" s="204"/>
      <c r="CG303" s="204"/>
      <c r="CH303" s="204"/>
      <c r="CI303" s="204"/>
      <c r="CJ303" s="204"/>
      <c r="CK303" s="204"/>
      <c r="CL303" s="204"/>
      <c r="CM303" s="204"/>
      <c r="CN303" s="204"/>
      <c r="CO303" s="204"/>
      <c r="CP303" s="204"/>
      <c r="CQ303" s="204"/>
      <c r="CR303" s="204"/>
    </row>
    <row r="304" spans="2:96" ht="20.100000000000001" customHeight="1" x14ac:dyDescent="0.25">
      <c r="B304" s="214"/>
      <c r="C304" s="215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7"/>
      <c r="Q304" s="205"/>
      <c r="R304" s="205"/>
      <c r="S304" s="205"/>
      <c r="T304" s="205"/>
      <c r="U304" s="205"/>
      <c r="V304" s="205"/>
      <c r="W304" s="205"/>
      <c r="X304" s="205"/>
      <c r="Y304" s="205"/>
      <c r="Z304" s="205"/>
      <c r="AA304" s="205"/>
      <c r="AB304" s="205"/>
      <c r="AC304" s="206"/>
      <c r="AD304" s="206"/>
      <c r="AE304" s="204"/>
      <c r="AF304" s="204"/>
      <c r="AG304" s="204"/>
      <c r="AH304" s="204"/>
      <c r="AI304" s="204"/>
      <c r="AJ304" s="204"/>
      <c r="AK304" s="204"/>
      <c r="AL304" s="204"/>
      <c r="AM304" s="204"/>
      <c r="AN304" s="204"/>
      <c r="AO304" s="204"/>
      <c r="AP304" s="204"/>
      <c r="AQ304" s="204"/>
      <c r="AR304" s="204"/>
      <c r="AS304" s="204"/>
      <c r="AT304" s="204"/>
      <c r="AU304" s="204"/>
      <c r="AV304" s="204"/>
      <c r="AW304" s="204"/>
      <c r="AX304" s="204"/>
      <c r="AY304" s="204"/>
      <c r="AZ304" s="204"/>
      <c r="BA304" s="204"/>
      <c r="BB304" s="204"/>
      <c r="BC304" s="204"/>
      <c r="BD304" s="204"/>
      <c r="BE304" s="204"/>
      <c r="BF304" s="204"/>
      <c r="BG304" s="204"/>
      <c r="BH304" s="204"/>
      <c r="BI304" s="204"/>
      <c r="BJ304" s="204"/>
      <c r="BK304" s="204"/>
      <c r="BL304" s="204"/>
      <c r="BM304" s="204"/>
      <c r="BN304" s="204"/>
      <c r="BO304" s="204"/>
      <c r="BP304" s="204"/>
      <c r="BQ304" s="204"/>
      <c r="BR304" s="204"/>
      <c r="BS304" s="204"/>
      <c r="BT304" s="204"/>
      <c r="BU304" s="204"/>
      <c r="BV304" s="204"/>
      <c r="BW304" s="204"/>
      <c r="BX304" s="204"/>
      <c r="BY304" s="204"/>
      <c r="BZ304" s="204"/>
      <c r="CA304" s="204"/>
      <c r="CB304" s="204"/>
      <c r="CC304" s="204"/>
      <c r="CD304" s="204"/>
      <c r="CE304" s="204"/>
      <c r="CF304" s="204"/>
      <c r="CG304" s="204"/>
      <c r="CH304" s="204"/>
      <c r="CI304" s="204"/>
      <c r="CJ304" s="204"/>
      <c r="CK304" s="204"/>
      <c r="CL304" s="204"/>
      <c r="CM304" s="204"/>
      <c r="CN304" s="204"/>
      <c r="CO304" s="204"/>
      <c r="CP304" s="204"/>
      <c r="CQ304" s="204"/>
      <c r="CR304" s="204"/>
    </row>
    <row r="305" spans="2:96" ht="20.100000000000001" customHeight="1" x14ac:dyDescent="0.25">
      <c r="B305" s="214"/>
      <c r="C305" s="215"/>
      <c r="D305" s="204"/>
      <c r="E305" s="204"/>
      <c r="F305" s="204"/>
      <c r="G305" s="204"/>
      <c r="H305" s="204"/>
      <c r="I305" s="204"/>
      <c r="J305" s="204"/>
      <c r="K305" s="204"/>
      <c r="L305" s="204"/>
      <c r="M305" s="204"/>
      <c r="N305" s="204"/>
      <c r="O305" s="204"/>
      <c r="P305" s="207"/>
      <c r="Q305" s="205"/>
      <c r="R305" s="205"/>
      <c r="S305" s="205"/>
      <c r="T305" s="205"/>
      <c r="U305" s="205"/>
      <c r="V305" s="205"/>
      <c r="W305" s="205"/>
      <c r="X305" s="205"/>
      <c r="Y305" s="205"/>
      <c r="Z305" s="205"/>
      <c r="AA305" s="205"/>
      <c r="AB305" s="205"/>
      <c r="AC305" s="206"/>
      <c r="AD305" s="206"/>
      <c r="AE305" s="204"/>
      <c r="AF305" s="204"/>
      <c r="AG305" s="204"/>
      <c r="AH305" s="204"/>
      <c r="AI305" s="204"/>
      <c r="AJ305" s="204"/>
      <c r="AK305" s="204"/>
      <c r="AL305" s="204"/>
      <c r="AM305" s="204"/>
      <c r="AN305" s="204"/>
      <c r="AO305" s="204"/>
      <c r="AP305" s="204"/>
      <c r="AQ305" s="204"/>
      <c r="AR305" s="204"/>
      <c r="AS305" s="204"/>
      <c r="AT305" s="204"/>
      <c r="AU305" s="204"/>
      <c r="AV305" s="204"/>
      <c r="AW305" s="204"/>
      <c r="AX305" s="204"/>
      <c r="AY305" s="204"/>
      <c r="AZ305" s="204"/>
      <c r="BA305" s="204"/>
      <c r="BB305" s="204"/>
      <c r="BC305" s="204"/>
      <c r="BD305" s="204"/>
      <c r="BE305" s="204"/>
      <c r="BF305" s="204"/>
      <c r="BG305" s="204"/>
      <c r="BH305" s="204"/>
      <c r="BI305" s="204"/>
      <c r="BJ305" s="204"/>
      <c r="BK305" s="204"/>
      <c r="BL305" s="204"/>
      <c r="BM305" s="204"/>
      <c r="BN305" s="204"/>
      <c r="BO305" s="204"/>
      <c r="BP305" s="204"/>
      <c r="BQ305" s="204"/>
      <c r="BR305" s="204"/>
      <c r="BS305" s="204"/>
      <c r="BT305" s="204"/>
      <c r="BU305" s="204"/>
      <c r="BV305" s="204"/>
      <c r="BW305" s="204"/>
      <c r="BX305" s="204"/>
      <c r="BY305" s="204"/>
      <c r="BZ305" s="204"/>
      <c r="CA305" s="204"/>
      <c r="CB305" s="204"/>
      <c r="CC305" s="204"/>
      <c r="CD305" s="204"/>
      <c r="CE305" s="204"/>
      <c r="CF305" s="204"/>
      <c r="CG305" s="204"/>
      <c r="CH305" s="204"/>
      <c r="CI305" s="204"/>
      <c r="CJ305" s="204"/>
      <c r="CK305" s="204"/>
      <c r="CL305" s="204"/>
      <c r="CM305" s="204"/>
      <c r="CN305" s="204"/>
      <c r="CO305" s="204"/>
      <c r="CP305" s="204"/>
      <c r="CQ305" s="204"/>
      <c r="CR305" s="204"/>
    </row>
    <row r="306" spans="2:96" ht="20.100000000000001" customHeight="1" x14ac:dyDescent="0.25">
      <c r="B306" s="214"/>
      <c r="C306" s="215"/>
      <c r="D306" s="204"/>
      <c r="E306" s="204"/>
      <c r="F306" s="204"/>
      <c r="G306" s="204"/>
      <c r="H306" s="204"/>
      <c r="I306" s="204"/>
      <c r="J306" s="204"/>
      <c r="K306" s="204"/>
      <c r="L306" s="204"/>
      <c r="M306" s="204"/>
      <c r="N306" s="204"/>
      <c r="O306" s="204"/>
      <c r="P306" s="207"/>
      <c r="Q306" s="205"/>
      <c r="R306" s="205"/>
      <c r="S306" s="205"/>
      <c r="T306" s="205"/>
      <c r="U306" s="205"/>
      <c r="V306" s="205"/>
      <c r="W306" s="205"/>
      <c r="X306" s="205"/>
      <c r="Y306" s="205"/>
      <c r="Z306" s="205"/>
      <c r="AA306" s="205"/>
      <c r="AB306" s="205"/>
      <c r="AC306" s="206"/>
      <c r="AD306" s="206"/>
      <c r="AE306" s="204"/>
      <c r="AF306" s="204"/>
      <c r="AG306" s="204"/>
      <c r="AH306" s="204"/>
      <c r="AI306" s="204"/>
      <c r="AJ306" s="204"/>
      <c r="AK306" s="204"/>
      <c r="AL306" s="204"/>
      <c r="AM306" s="204"/>
      <c r="AN306" s="204"/>
      <c r="AO306" s="204"/>
      <c r="AP306" s="204"/>
      <c r="AQ306" s="204"/>
      <c r="AR306" s="204"/>
      <c r="AS306" s="204"/>
      <c r="AT306" s="204"/>
      <c r="AU306" s="204"/>
      <c r="AV306" s="204"/>
      <c r="AW306" s="204"/>
      <c r="AX306" s="204"/>
      <c r="AY306" s="204"/>
      <c r="AZ306" s="204"/>
      <c r="BA306" s="204"/>
      <c r="BB306" s="204"/>
      <c r="BC306" s="204"/>
      <c r="BD306" s="204"/>
      <c r="BE306" s="204"/>
      <c r="BF306" s="204"/>
      <c r="BG306" s="204"/>
      <c r="BH306" s="204"/>
      <c r="BI306" s="204"/>
      <c r="BJ306" s="204"/>
      <c r="BK306" s="204"/>
      <c r="BL306" s="204"/>
      <c r="BM306" s="204"/>
      <c r="BN306" s="204"/>
      <c r="BO306" s="204"/>
      <c r="BP306" s="204"/>
      <c r="BQ306" s="204"/>
      <c r="BR306" s="204"/>
      <c r="BS306" s="204"/>
      <c r="BT306" s="204"/>
      <c r="BU306" s="204"/>
      <c r="BV306" s="204"/>
      <c r="BW306" s="204"/>
      <c r="BX306" s="204"/>
      <c r="BY306" s="204"/>
      <c r="BZ306" s="204"/>
      <c r="CA306" s="204"/>
      <c r="CB306" s="204"/>
      <c r="CC306" s="204"/>
      <c r="CD306" s="204"/>
      <c r="CE306" s="204"/>
      <c r="CF306" s="204"/>
      <c r="CG306" s="204"/>
      <c r="CH306" s="204"/>
      <c r="CI306" s="204"/>
      <c r="CJ306" s="204"/>
      <c r="CK306" s="204"/>
      <c r="CL306" s="204"/>
      <c r="CM306" s="204"/>
      <c r="CN306" s="204"/>
      <c r="CO306" s="204"/>
      <c r="CP306" s="204"/>
      <c r="CQ306" s="204"/>
      <c r="CR306" s="204"/>
    </row>
    <row r="307" spans="2:96" ht="20.100000000000001" customHeight="1" x14ac:dyDescent="0.25">
      <c r="B307" s="214"/>
      <c r="C307" s="215"/>
      <c r="D307" s="204"/>
      <c r="E307" s="204"/>
      <c r="F307" s="204"/>
      <c r="G307" s="204"/>
      <c r="H307" s="204"/>
      <c r="I307" s="204"/>
      <c r="J307" s="204"/>
      <c r="K307" s="204"/>
      <c r="L307" s="204"/>
      <c r="M307" s="204"/>
      <c r="N307" s="204"/>
      <c r="O307" s="204"/>
      <c r="P307" s="207"/>
      <c r="Q307" s="205"/>
      <c r="R307" s="205"/>
      <c r="S307" s="205"/>
      <c r="T307" s="205"/>
      <c r="U307" s="205"/>
      <c r="V307" s="205"/>
      <c r="W307" s="205"/>
      <c r="X307" s="205"/>
      <c r="Y307" s="205"/>
      <c r="Z307" s="205"/>
      <c r="AA307" s="205"/>
      <c r="AB307" s="205"/>
      <c r="AC307" s="206"/>
      <c r="AD307" s="206"/>
      <c r="AE307" s="204"/>
      <c r="AF307" s="204"/>
      <c r="AG307" s="204"/>
      <c r="AH307" s="204"/>
      <c r="AI307" s="204"/>
      <c r="AJ307" s="204"/>
      <c r="AK307" s="204"/>
      <c r="AL307" s="204"/>
      <c r="AM307" s="204"/>
      <c r="AN307" s="204"/>
      <c r="AO307" s="204"/>
      <c r="AP307" s="204"/>
      <c r="AQ307" s="204"/>
      <c r="AR307" s="204"/>
      <c r="AS307" s="204"/>
      <c r="AT307" s="204"/>
      <c r="AU307" s="204"/>
      <c r="AV307" s="204"/>
      <c r="AW307" s="204"/>
      <c r="AX307" s="204"/>
      <c r="AY307" s="204"/>
      <c r="AZ307" s="204"/>
      <c r="BA307" s="204"/>
      <c r="BB307" s="204"/>
      <c r="BC307" s="204"/>
      <c r="BD307" s="204"/>
      <c r="BE307" s="204"/>
      <c r="BF307" s="204"/>
      <c r="BG307" s="204"/>
      <c r="BH307" s="204"/>
      <c r="BI307" s="204"/>
      <c r="BJ307" s="204"/>
      <c r="BK307" s="204"/>
      <c r="BL307" s="204"/>
      <c r="BM307" s="204"/>
      <c r="BN307" s="204"/>
      <c r="BO307" s="204"/>
      <c r="BP307" s="204"/>
      <c r="BQ307" s="204"/>
      <c r="BR307" s="204"/>
      <c r="BS307" s="204"/>
      <c r="BT307" s="204"/>
      <c r="BU307" s="204"/>
      <c r="BV307" s="204"/>
      <c r="BW307" s="204"/>
      <c r="BX307" s="204"/>
      <c r="BY307" s="204"/>
      <c r="BZ307" s="204"/>
      <c r="CA307" s="204"/>
      <c r="CB307" s="204"/>
      <c r="CC307" s="204"/>
      <c r="CD307" s="204"/>
      <c r="CE307" s="204"/>
      <c r="CF307" s="204"/>
      <c r="CG307" s="204"/>
      <c r="CH307" s="204"/>
      <c r="CI307" s="204"/>
      <c r="CJ307" s="204"/>
      <c r="CK307" s="204"/>
      <c r="CL307" s="204"/>
      <c r="CM307" s="204"/>
      <c r="CN307" s="204"/>
      <c r="CO307" s="204"/>
      <c r="CP307" s="204"/>
      <c r="CQ307" s="204"/>
      <c r="CR307" s="204"/>
    </row>
    <row r="308" spans="2:96" ht="20.100000000000001" customHeight="1" x14ac:dyDescent="0.25">
      <c r="B308" s="214"/>
      <c r="C308" s="215"/>
      <c r="D308" s="204"/>
      <c r="E308" s="204"/>
      <c r="F308" s="204"/>
      <c r="G308" s="204"/>
      <c r="H308" s="204"/>
      <c r="I308" s="204"/>
      <c r="J308" s="204"/>
      <c r="K308" s="204"/>
      <c r="L308" s="204"/>
      <c r="M308" s="204"/>
      <c r="N308" s="204"/>
      <c r="O308" s="204"/>
      <c r="P308" s="207"/>
      <c r="Q308" s="205"/>
      <c r="R308" s="205"/>
      <c r="S308" s="205"/>
      <c r="T308" s="205"/>
      <c r="U308" s="205"/>
      <c r="V308" s="205"/>
      <c r="W308" s="205"/>
      <c r="X308" s="205"/>
      <c r="Y308" s="205"/>
      <c r="Z308" s="205"/>
      <c r="AA308" s="205"/>
      <c r="AB308" s="205"/>
      <c r="AC308" s="206"/>
      <c r="AD308" s="206"/>
      <c r="AE308" s="204"/>
      <c r="AF308" s="204"/>
      <c r="AG308" s="204"/>
      <c r="AH308" s="204"/>
      <c r="AI308" s="204"/>
      <c r="AJ308" s="204"/>
      <c r="AK308" s="204"/>
      <c r="AL308" s="204"/>
      <c r="AM308" s="204"/>
      <c r="AN308" s="204"/>
      <c r="AO308" s="204"/>
      <c r="AP308" s="204"/>
      <c r="AQ308" s="204"/>
      <c r="AR308" s="204"/>
      <c r="AS308" s="204"/>
      <c r="AT308" s="204"/>
      <c r="AU308" s="204"/>
      <c r="AV308" s="204"/>
      <c r="AW308" s="204"/>
      <c r="AX308" s="204"/>
      <c r="AY308" s="204"/>
      <c r="AZ308" s="204"/>
      <c r="BA308" s="204"/>
      <c r="BB308" s="204"/>
      <c r="BC308" s="204"/>
      <c r="BD308" s="204"/>
      <c r="BE308" s="204"/>
      <c r="BF308" s="204"/>
      <c r="BG308" s="204"/>
      <c r="BH308" s="204"/>
      <c r="BI308" s="204"/>
      <c r="BJ308" s="204"/>
      <c r="BK308" s="204"/>
      <c r="BL308" s="204"/>
      <c r="BM308" s="204"/>
      <c r="BN308" s="204"/>
      <c r="BO308" s="204"/>
      <c r="BP308" s="204"/>
      <c r="BQ308" s="204"/>
      <c r="BR308" s="204"/>
      <c r="BS308" s="204"/>
      <c r="BT308" s="204"/>
      <c r="BU308" s="204"/>
      <c r="BV308" s="204"/>
      <c r="BW308" s="204"/>
      <c r="BX308" s="204"/>
      <c r="BY308" s="204"/>
      <c r="BZ308" s="204"/>
      <c r="CA308" s="204"/>
      <c r="CB308" s="204"/>
      <c r="CC308" s="204"/>
      <c r="CD308" s="204"/>
      <c r="CE308" s="204"/>
      <c r="CF308" s="204"/>
      <c r="CG308" s="204"/>
      <c r="CH308" s="204"/>
      <c r="CI308" s="204"/>
      <c r="CJ308" s="204"/>
      <c r="CK308" s="204"/>
      <c r="CL308" s="204"/>
      <c r="CM308" s="204"/>
      <c r="CN308" s="204"/>
      <c r="CO308" s="204"/>
      <c r="CP308" s="204"/>
      <c r="CQ308" s="204"/>
      <c r="CR308" s="204"/>
    </row>
    <row r="309" spans="2:96" ht="20.100000000000001" customHeight="1" x14ac:dyDescent="0.25">
      <c r="B309" s="214"/>
      <c r="C309" s="215"/>
      <c r="D309" s="204"/>
      <c r="E309" s="204"/>
      <c r="F309" s="204"/>
      <c r="G309" s="204"/>
      <c r="H309" s="204"/>
      <c r="I309" s="204"/>
      <c r="J309" s="204"/>
      <c r="K309" s="204"/>
      <c r="L309" s="204"/>
      <c r="M309" s="204"/>
      <c r="N309" s="204"/>
      <c r="O309" s="204"/>
      <c r="P309" s="207"/>
      <c r="Q309" s="205"/>
      <c r="R309" s="205"/>
      <c r="S309" s="205"/>
      <c r="T309" s="205"/>
      <c r="U309" s="205"/>
      <c r="V309" s="205"/>
      <c r="W309" s="205"/>
      <c r="X309" s="205"/>
      <c r="Y309" s="205"/>
      <c r="Z309" s="205"/>
      <c r="AA309" s="205"/>
      <c r="AB309" s="205"/>
      <c r="AC309" s="206"/>
      <c r="AD309" s="206"/>
      <c r="AE309" s="204"/>
      <c r="AF309" s="204"/>
      <c r="AG309" s="204"/>
      <c r="AH309" s="204"/>
      <c r="AI309" s="204"/>
      <c r="AJ309" s="204"/>
      <c r="AK309" s="204"/>
      <c r="AL309" s="204"/>
      <c r="AM309" s="204"/>
      <c r="AN309" s="204"/>
      <c r="AO309" s="204"/>
      <c r="AP309" s="204"/>
      <c r="AQ309" s="204"/>
      <c r="AR309" s="204"/>
      <c r="AS309" s="204"/>
      <c r="AT309" s="204"/>
      <c r="AU309" s="204"/>
      <c r="AV309" s="204"/>
      <c r="AW309" s="204"/>
      <c r="AX309" s="204"/>
      <c r="AY309" s="204"/>
      <c r="AZ309" s="204"/>
      <c r="BA309" s="204"/>
      <c r="BB309" s="204"/>
      <c r="BC309" s="204"/>
      <c r="BD309" s="204"/>
      <c r="BE309" s="204"/>
      <c r="BF309" s="204"/>
      <c r="BG309" s="204"/>
      <c r="BH309" s="204"/>
      <c r="BI309" s="204"/>
      <c r="BJ309" s="204"/>
      <c r="BK309" s="204"/>
      <c r="BL309" s="204"/>
      <c r="BM309" s="204"/>
      <c r="BN309" s="204"/>
      <c r="BO309" s="204"/>
      <c r="BP309" s="204"/>
      <c r="BQ309" s="204"/>
      <c r="BR309" s="204"/>
      <c r="BS309" s="204"/>
      <c r="BT309" s="204"/>
      <c r="BU309" s="204"/>
      <c r="BV309" s="204"/>
      <c r="BW309" s="204"/>
      <c r="BX309" s="204"/>
      <c r="BY309" s="204"/>
      <c r="BZ309" s="204"/>
      <c r="CA309" s="204"/>
      <c r="CB309" s="204"/>
      <c r="CC309" s="204"/>
      <c r="CD309" s="204"/>
      <c r="CE309" s="204"/>
      <c r="CF309" s="204"/>
      <c r="CG309" s="204"/>
      <c r="CH309" s="204"/>
      <c r="CI309" s="204"/>
      <c r="CJ309" s="204"/>
      <c r="CK309" s="204"/>
      <c r="CL309" s="204"/>
      <c r="CM309" s="204"/>
      <c r="CN309" s="204"/>
      <c r="CO309" s="204"/>
      <c r="CP309" s="204"/>
      <c r="CQ309" s="204"/>
      <c r="CR309" s="204"/>
    </row>
    <row r="310" spans="2:96" ht="20.100000000000001" customHeight="1" x14ac:dyDescent="0.25">
      <c r="B310" s="214"/>
      <c r="C310" s="215"/>
      <c r="D310" s="204"/>
      <c r="E310" s="204"/>
      <c r="F310" s="204"/>
      <c r="G310" s="204"/>
      <c r="H310" s="204"/>
      <c r="I310" s="204"/>
      <c r="J310" s="204"/>
      <c r="K310" s="204"/>
      <c r="L310" s="204"/>
      <c r="M310" s="204"/>
      <c r="N310" s="204"/>
      <c r="O310" s="204"/>
      <c r="P310" s="207"/>
      <c r="Q310" s="205"/>
      <c r="R310" s="205"/>
      <c r="S310" s="205"/>
      <c r="T310" s="205"/>
      <c r="U310" s="205"/>
      <c r="V310" s="205"/>
      <c r="W310" s="205"/>
      <c r="X310" s="205"/>
      <c r="Y310" s="205"/>
      <c r="Z310" s="205"/>
      <c r="AA310" s="205"/>
      <c r="AB310" s="205"/>
      <c r="AC310" s="206"/>
      <c r="AD310" s="206"/>
      <c r="AE310" s="204"/>
      <c r="AF310" s="204"/>
      <c r="AG310" s="204"/>
      <c r="AH310" s="204"/>
      <c r="AI310" s="204"/>
      <c r="AJ310" s="204"/>
      <c r="AK310" s="204"/>
      <c r="AL310" s="204"/>
      <c r="AM310" s="204"/>
      <c r="AN310" s="204"/>
      <c r="AO310" s="204"/>
      <c r="AP310" s="204"/>
      <c r="AQ310" s="204"/>
      <c r="AR310" s="204"/>
      <c r="AS310" s="204"/>
      <c r="AT310" s="204"/>
      <c r="AU310" s="204"/>
      <c r="AV310" s="204"/>
      <c r="AW310" s="204"/>
      <c r="AX310" s="204"/>
      <c r="AY310" s="204"/>
      <c r="AZ310" s="204"/>
      <c r="BA310" s="204"/>
      <c r="BB310" s="204"/>
      <c r="BC310" s="204"/>
      <c r="BD310" s="204"/>
      <c r="BE310" s="204"/>
      <c r="BF310" s="204"/>
      <c r="BG310" s="204"/>
      <c r="BH310" s="204"/>
      <c r="BI310" s="204"/>
      <c r="BJ310" s="204"/>
      <c r="BK310" s="204"/>
      <c r="BL310" s="204"/>
      <c r="BM310" s="204"/>
      <c r="BN310" s="204"/>
      <c r="BO310" s="204"/>
      <c r="BP310" s="204"/>
      <c r="BQ310" s="204"/>
      <c r="BR310" s="204"/>
      <c r="BS310" s="204"/>
      <c r="BT310" s="204"/>
      <c r="BU310" s="204"/>
      <c r="BV310" s="204"/>
      <c r="BW310" s="204"/>
      <c r="BX310" s="204"/>
      <c r="BY310" s="204"/>
      <c r="BZ310" s="204"/>
      <c r="CA310" s="204"/>
      <c r="CB310" s="204"/>
      <c r="CC310" s="204"/>
      <c r="CD310" s="204"/>
      <c r="CE310" s="204"/>
      <c r="CF310" s="204"/>
      <c r="CG310" s="204"/>
      <c r="CH310" s="204"/>
      <c r="CI310" s="204"/>
      <c r="CJ310" s="204"/>
      <c r="CK310" s="204"/>
      <c r="CL310" s="204"/>
      <c r="CM310" s="204"/>
      <c r="CN310" s="204"/>
      <c r="CO310" s="204"/>
      <c r="CP310" s="204"/>
      <c r="CQ310" s="204"/>
      <c r="CR310" s="204"/>
    </row>
    <row r="311" spans="2:96" ht="20.100000000000001" customHeight="1" x14ac:dyDescent="0.25">
      <c r="B311" s="214"/>
      <c r="C311" s="215"/>
      <c r="D311" s="204"/>
      <c r="E311" s="204"/>
      <c r="F311" s="204"/>
      <c r="G311" s="204"/>
      <c r="H311" s="204"/>
      <c r="I311" s="204"/>
      <c r="J311" s="204"/>
      <c r="K311" s="204"/>
      <c r="L311" s="204"/>
      <c r="M311" s="204"/>
      <c r="N311" s="204"/>
      <c r="O311" s="204"/>
      <c r="P311" s="207"/>
      <c r="Q311" s="205"/>
      <c r="R311" s="205"/>
      <c r="S311" s="205"/>
      <c r="T311" s="205"/>
      <c r="U311" s="205"/>
      <c r="V311" s="205"/>
      <c r="W311" s="205"/>
      <c r="X311" s="205"/>
      <c r="Y311" s="205"/>
      <c r="Z311" s="205"/>
      <c r="AA311" s="205"/>
      <c r="AB311" s="205"/>
      <c r="AC311" s="206"/>
      <c r="AD311" s="206"/>
      <c r="AE311" s="204"/>
      <c r="AF311" s="204"/>
      <c r="AG311" s="204"/>
      <c r="AH311" s="204"/>
      <c r="AI311" s="204"/>
      <c r="AJ311" s="204"/>
      <c r="AK311" s="204"/>
      <c r="AL311" s="204"/>
      <c r="AM311" s="204"/>
      <c r="AN311" s="204"/>
      <c r="AO311" s="204"/>
      <c r="AP311" s="204"/>
      <c r="AQ311" s="204"/>
      <c r="AR311" s="204"/>
      <c r="AS311" s="204"/>
      <c r="AT311" s="204"/>
      <c r="AU311" s="204"/>
      <c r="AV311" s="204"/>
      <c r="AW311" s="204"/>
      <c r="AX311" s="204"/>
      <c r="AY311" s="204"/>
      <c r="AZ311" s="204"/>
      <c r="BA311" s="204"/>
      <c r="BB311" s="204"/>
      <c r="BC311" s="204"/>
      <c r="BD311" s="204"/>
      <c r="BE311" s="204"/>
      <c r="BF311" s="204"/>
      <c r="BG311" s="204"/>
      <c r="BH311" s="204"/>
      <c r="BI311" s="204"/>
      <c r="BJ311" s="204"/>
      <c r="BK311" s="204"/>
      <c r="BL311" s="204"/>
      <c r="BM311" s="204"/>
      <c r="BN311" s="204"/>
      <c r="BO311" s="204"/>
      <c r="BP311" s="204"/>
      <c r="BQ311" s="204"/>
      <c r="BR311" s="204"/>
      <c r="BS311" s="204"/>
      <c r="BT311" s="204"/>
      <c r="BU311" s="204"/>
      <c r="BV311" s="204"/>
      <c r="BW311" s="204"/>
      <c r="BX311" s="204"/>
      <c r="BY311" s="204"/>
      <c r="BZ311" s="204"/>
      <c r="CA311" s="204"/>
      <c r="CB311" s="204"/>
      <c r="CC311" s="204"/>
      <c r="CD311" s="204"/>
      <c r="CE311" s="204"/>
      <c r="CF311" s="204"/>
      <c r="CG311" s="204"/>
      <c r="CH311" s="204"/>
      <c r="CI311" s="204"/>
      <c r="CJ311" s="204"/>
      <c r="CK311" s="204"/>
      <c r="CL311" s="204"/>
      <c r="CM311" s="204"/>
      <c r="CN311" s="204"/>
      <c r="CO311" s="204"/>
      <c r="CP311" s="204"/>
      <c r="CQ311" s="204"/>
      <c r="CR311" s="204"/>
    </row>
    <row r="312" spans="2:96" ht="20.100000000000001" customHeight="1" x14ac:dyDescent="0.25">
      <c r="B312" s="214"/>
      <c r="C312" s="215"/>
      <c r="D312" s="204"/>
      <c r="E312" s="204"/>
      <c r="F312" s="204"/>
      <c r="G312" s="204"/>
      <c r="H312" s="204"/>
      <c r="I312" s="204"/>
      <c r="J312" s="204"/>
      <c r="K312" s="204"/>
      <c r="L312" s="204"/>
      <c r="M312" s="204"/>
      <c r="N312" s="204"/>
      <c r="O312" s="204"/>
      <c r="P312" s="207"/>
      <c r="Q312" s="205"/>
      <c r="R312" s="205"/>
      <c r="S312" s="205"/>
      <c r="T312" s="205"/>
      <c r="U312" s="205"/>
      <c r="V312" s="205"/>
      <c r="W312" s="205"/>
      <c r="X312" s="205"/>
      <c r="Y312" s="205"/>
      <c r="Z312" s="205"/>
      <c r="AA312" s="205"/>
      <c r="AB312" s="205"/>
      <c r="AC312" s="206"/>
      <c r="AD312" s="206"/>
      <c r="AE312" s="204"/>
      <c r="AF312" s="204"/>
      <c r="AG312" s="204"/>
      <c r="AH312" s="204"/>
      <c r="AI312" s="204"/>
      <c r="AJ312" s="204"/>
      <c r="AK312" s="204"/>
      <c r="AL312" s="204"/>
      <c r="AM312" s="204"/>
      <c r="AN312" s="204"/>
      <c r="AO312" s="204"/>
      <c r="AP312" s="204"/>
      <c r="AQ312" s="204"/>
      <c r="AR312" s="204"/>
      <c r="AS312" s="204"/>
      <c r="AT312" s="204"/>
      <c r="AU312" s="204"/>
      <c r="AV312" s="204"/>
      <c r="AW312" s="204"/>
      <c r="AX312" s="204"/>
      <c r="AY312" s="204"/>
      <c r="AZ312" s="204"/>
      <c r="BA312" s="204"/>
      <c r="BB312" s="204"/>
      <c r="BC312" s="204"/>
      <c r="BD312" s="204"/>
      <c r="BE312" s="204"/>
      <c r="BF312" s="204"/>
      <c r="BG312" s="204"/>
      <c r="BH312" s="204"/>
      <c r="BI312" s="204"/>
      <c r="BJ312" s="204"/>
      <c r="BK312" s="204"/>
      <c r="BL312" s="204"/>
      <c r="BM312" s="204"/>
      <c r="BN312" s="204"/>
      <c r="BO312" s="204"/>
      <c r="BP312" s="204"/>
      <c r="BQ312" s="204"/>
      <c r="BR312" s="204"/>
      <c r="BS312" s="204"/>
      <c r="BT312" s="204"/>
      <c r="BU312" s="204"/>
      <c r="BV312" s="204"/>
      <c r="BW312" s="204"/>
      <c r="BX312" s="204"/>
      <c r="BY312" s="204"/>
      <c r="BZ312" s="204"/>
      <c r="CA312" s="204"/>
      <c r="CB312" s="204"/>
      <c r="CC312" s="204"/>
      <c r="CD312" s="204"/>
      <c r="CE312" s="204"/>
      <c r="CF312" s="204"/>
      <c r="CG312" s="204"/>
      <c r="CH312" s="204"/>
      <c r="CI312" s="204"/>
      <c r="CJ312" s="204"/>
      <c r="CK312" s="204"/>
      <c r="CL312" s="204"/>
      <c r="CM312" s="204"/>
      <c r="CN312" s="204"/>
      <c r="CO312" s="204"/>
      <c r="CP312" s="204"/>
      <c r="CQ312" s="204"/>
      <c r="CR312" s="204"/>
    </row>
    <row r="313" spans="2:96" ht="20.100000000000001" customHeight="1" x14ac:dyDescent="0.25">
      <c r="B313" s="214"/>
      <c r="C313" s="215"/>
      <c r="D313" s="204"/>
      <c r="E313" s="204"/>
      <c r="F313" s="204"/>
      <c r="G313" s="204"/>
      <c r="H313" s="204"/>
      <c r="I313" s="204"/>
      <c r="J313" s="204"/>
      <c r="K313" s="204"/>
      <c r="L313" s="204"/>
      <c r="M313" s="204"/>
      <c r="N313" s="204"/>
      <c r="O313" s="204"/>
      <c r="P313" s="207"/>
      <c r="Q313" s="205"/>
      <c r="R313" s="205"/>
      <c r="S313" s="205"/>
      <c r="T313" s="205"/>
      <c r="U313" s="205"/>
      <c r="V313" s="205"/>
      <c r="W313" s="205"/>
      <c r="X313" s="205"/>
      <c r="Y313" s="205"/>
      <c r="Z313" s="205"/>
      <c r="AA313" s="205"/>
      <c r="AB313" s="205"/>
      <c r="AC313" s="206"/>
      <c r="AD313" s="206"/>
      <c r="AE313" s="204"/>
      <c r="AF313" s="204"/>
      <c r="AG313" s="204"/>
      <c r="AH313" s="204"/>
      <c r="AI313" s="204"/>
      <c r="AJ313" s="204"/>
      <c r="AK313" s="204"/>
      <c r="AL313" s="204"/>
      <c r="AM313" s="204"/>
      <c r="AN313" s="204"/>
      <c r="AO313" s="204"/>
      <c r="AP313" s="204"/>
      <c r="AQ313" s="204"/>
      <c r="AR313" s="204"/>
      <c r="AS313" s="204"/>
      <c r="AT313" s="204"/>
      <c r="AU313" s="204"/>
      <c r="AV313" s="204"/>
      <c r="AW313" s="204"/>
      <c r="AX313" s="204"/>
      <c r="AY313" s="204"/>
      <c r="AZ313" s="204"/>
      <c r="BA313" s="204"/>
      <c r="BB313" s="204"/>
      <c r="BC313" s="204"/>
      <c r="BD313" s="204"/>
      <c r="BE313" s="204"/>
      <c r="BF313" s="204"/>
      <c r="BG313" s="204"/>
      <c r="BH313" s="204"/>
      <c r="BI313" s="204"/>
      <c r="BJ313" s="204"/>
      <c r="BK313" s="204"/>
      <c r="BL313" s="204"/>
      <c r="BM313" s="204"/>
      <c r="BN313" s="204"/>
      <c r="BO313" s="204"/>
      <c r="BP313" s="204"/>
      <c r="BQ313" s="204"/>
      <c r="BR313" s="204"/>
      <c r="BS313" s="204"/>
      <c r="BT313" s="204"/>
      <c r="BU313" s="204"/>
      <c r="BV313" s="204"/>
      <c r="BW313" s="204"/>
      <c r="BX313" s="204"/>
      <c r="BY313" s="204"/>
      <c r="BZ313" s="204"/>
      <c r="CA313" s="204"/>
      <c r="CB313" s="204"/>
      <c r="CC313" s="204"/>
      <c r="CD313" s="204"/>
      <c r="CE313" s="204"/>
      <c r="CF313" s="204"/>
      <c r="CG313" s="204"/>
      <c r="CH313" s="204"/>
      <c r="CI313" s="204"/>
      <c r="CJ313" s="204"/>
      <c r="CK313" s="204"/>
      <c r="CL313" s="204"/>
      <c r="CM313" s="204"/>
      <c r="CN313" s="204"/>
      <c r="CO313" s="204"/>
      <c r="CP313" s="204"/>
      <c r="CQ313" s="204"/>
      <c r="CR313" s="204"/>
    </row>
    <row r="314" spans="2:96" ht="20.100000000000001" customHeight="1" x14ac:dyDescent="0.25">
      <c r="B314" s="214"/>
      <c r="C314" s="215"/>
      <c r="D314" s="204"/>
      <c r="E314" s="204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7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6"/>
      <c r="AD314" s="206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4"/>
      <c r="BN314" s="204"/>
      <c r="BO314" s="204"/>
      <c r="BP314" s="204"/>
      <c r="BQ314" s="204"/>
      <c r="BR314" s="204"/>
      <c r="BS314" s="204"/>
      <c r="BT314" s="204"/>
      <c r="BU314" s="204"/>
      <c r="BV314" s="204"/>
      <c r="BW314" s="204"/>
      <c r="BX314" s="204"/>
      <c r="BY314" s="204"/>
      <c r="BZ314" s="204"/>
      <c r="CA314" s="204"/>
      <c r="CB314" s="204"/>
      <c r="CC314" s="204"/>
      <c r="CD314" s="204"/>
      <c r="CE314" s="204"/>
      <c r="CF314" s="204"/>
      <c r="CG314" s="204"/>
      <c r="CH314" s="204"/>
      <c r="CI314" s="204"/>
      <c r="CJ314" s="204"/>
      <c r="CK314" s="204"/>
      <c r="CL314" s="204"/>
      <c r="CM314" s="204"/>
      <c r="CN314" s="204"/>
      <c r="CO314" s="204"/>
      <c r="CP314" s="204"/>
      <c r="CQ314" s="204"/>
      <c r="CR314" s="204"/>
    </row>
    <row r="315" spans="2:96" ht="20.100000000000001" customHeight="1" x14ac:dyDescent="0.25">
      <c r="B315" s="214"/>
      <c r="C315" s="215"/>
      <c r="D315" s="204"/>
      <c r="E315" s="204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7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6"/>
      <c r="AD315" s="206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4"/>
      <c r="BN315" s="204"/>
      <c r="BO315" s="204"/>
      <c r="BP315" s="204"/>
      <c r="BQ315" s="204"/>
      <c r="BR315" s="204"/>
      <c r="BS315" s="204"/>
      <c r="BT315" s="204"/>
      <c r="BU315" s="204"/>
      <c r="BV315" s="204"/>
      <c r="BW315" s="204"/>
      <c r="BX315" s="204"/>
      <c r="BY315" s="204"/>
      <c r="BZ315" s="204"/>
      <c r="CA315" s="204"/>
      <c r="CB315" s="204"/>
      <c r="CC315" s="204"/>
      <c r="CD315" s="204"/>
      <c r="CE315" s="204"/>
      <c r="CF315" s="204"/>
      <c r="CG315" s="204"/>
      <c r="CH315" s="204"/>
      <c r="CI315" s="204"/>
      <c r="CJ315" s="204"/>
      <c r="CK315" s="204"/>
      <c r="CL315" s="204"/>
      <c r="CM315" s="204"/>
      <c r="CN315" s="204"/>
      <c r="CO315" s="204"/>
      <c r="CP315" s="204"/>
      <c r="CQ315" s="204"/>
      <c r="CR315" s="204"/>
    </row>
    <row r="316" spans="2:96" ht="20.100000000000001" customHeight="1" x14ac:dyDescent="0.25">
      <c r="B316" s="214"/>
      <c r="C316" s="215"/>
      <c r="D316" s="204"/>
      <c r="E316" s="204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7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6"/>
      <c r="AD316" s="206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4"/>
      <c r="BN316" s="204"/>
      <c r="BO316" s="204"/>
      <c r="BP316" s="204"/>
      <c r="BQ316" s="204"/>
      <c r="BR316" s="204"/>
      <c r="BS316" s="204"/>
      <c r="BT316" s="204"/>
      <c r="BU316" s="204"/>
      <c r="BV316" s="204"/>
      <c r="BW316" s="204"/>
      <c r="BX316" s="204"/>
      <c r="BY316" s="204"/>
      <c r="BZ316" s="204"/>
      <c r="CA316" s="204"/>
      <c r="CB316" s="204"/>
      <c r="CC316" s="204"/>
      <c r="CD316" s="204"/>
      <c r="CE316" s="204"/>
      <c r="CF316" s="204"/>
      <c r="CG316" s="204"/>
      <c r="CH316" s="204"/>
      <c r="CI316" s="204"/>
      <c r="CJ316" s="204"/>
      <c r="CK316" s="204"/>
      <c r="CL316" s="204"/>
      <c r="CM316" s="204"/>
      <c r="CN316" s="204"/>
      <c r="CO316" s="204"/>
      <c r="CP316" s="204"/>
      <c r="CQ316" s="204"/>
      <c r="CR316" s="204"/>
    </row>
    <row r="317" spans="2:96" ht="20.100000000000001" customHeight="1" x14ac:dyDescent="0.25">
      <c r="B317" s="214"/>
      <c r="C317" s="215"/>
      <c r="D317" s="204"/>
      <c r="E317" s="204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7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6"/>
      <c r="AD317" s="206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4"/>
      <c r="BN317" s="204"/>
      <c r="BO317" s="204"/>
      <c r="BP317" s="204"/>
      <c r="BQ317" s="204"/>
      <c r="BR317" s="204"/>
      <c r="BS317" s="204"/>
      <c r="BT317" s="204"/>
      <c r="BU317" s="204"/>
      <c r="BV317" s="204"/>
      <c r="BW317" s="204"/>
      <c r="BX317" s="204"/>
      <c r="BY317" s="204"/>
      <c r="BZ317" s="204"/>
      <c r="CA317" s="204"/>
      <c r="CB317" s="204"/>
      <c r="CC317" s="204"/>
      <c r="CD317" s="204"/>
      <c r="CE317" s="204"/>
      <c r="CF317" s="204"/>
      <c r="CG317" s="204"/>
      <c r="CH317" s="204"/>
      <c r="CI317" s="204"/>
      <c r="CJ317" s="204"/>
      <c r="CK317" s="204"/>
      <c r="CL317" s="204"/>
      <c r="CM317" s="204"/>
      <c r="CN317" s="204"/>
      <c r="CO317" s="204"/>
      <c r="CP317" s="204"/>
      <c r="CQ317" s="204"/>
      <c r="CR317" s="204"/>
    </row>
    <row r="318" spans="2:96" ht="20.100000000000001" customHeight="1" x14ac:dyDescent="0.25">
      <c r="B318" s="214"/>
      <c r="C318" s="215"/>
      <c r="D318" s="204"/>
      <c r="E318" s="204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7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6"/>
      <c r="AD318" s="206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4"/>
      <c r="BN318" s="204"/>
      <c r="BO318" s="204"/>
      <c r="BP318" s="204"/>
      <c r="BQ318" s="204"/>
      <c r="BR318" s="204"/>
      <c r="BS318" s="204"/>
      <c r="BT318" s="204"/>
      <c r="BU318" s="204"/>
      <c r="BV318" s="204"/>
      <c r="BW318" s="204"/>
      <c r="BX318" s="204"/>
      <c r="BY318" s="204"/>
      <c r="BZ318" s="204"/>
      <c r="CA318" s="204"/>
      <c r="CB318" s="204"/>
      <c r="CC318" s="204"/>
      <c r="CD318" s="204"/>
      <c r="CE318" s="204"/>
      <c r="CF318" s="204"/>
      <c r="CG318" s="204"/>
      <c r="CH318" s="204"/>
      <c r="CI318" s="204"/>
      <c r="CJ318" s="204"/>
      <c r="CK318" s="204"/>
      <c r="CL318" s="204"/>
      <c r="CM318" s="204"/>
      <c r="CN318" s="204"/>
      <c r="CO318" s="204"/>
      <c r="CP318" s="204"/>
      <c r="CQ318" s="204"/>
      <c r="CR318" s="204"/>
    </row>
    <row r="319" spans="2:96" ht="20.100000000000001" customHeight="1" x14ac:dyDescent="0.25">
      <c r="B319" s="214"/>
      <c r="C319" s="215"/>
      <c r="D319" s="204"/>
      <c r="E319" s="204"/>
      <c r="F319" s="204"/>
      <c r="G319" s="204"/>
      <c r="H319" s="204"/>
      <c r="I319" s="204"/>
      <c r="J319" s="204"/>
      <c r="K319" s="204"/>
      <c r="L319" s="204"/>
      <c r="M319" s="204"/>
      <c r="N319" s="204"/>
      <c r="O319" s="204"/>
      <c r="P319" s="207"/>
      <c r="Q319" s="205"/>
      <c r="R319" s="205"/>
      <c r="S319" s="205"/>
      <c r="T319" s="205"/>
      <c r="U319" s="205"/>
      <c r="V319" s="205"/>
      <c r="W319" s="205"/>
      <c r="X319" s="205"/>
      <c r="Y319" s="205"/>
      <c r="Z319" s="205"/>
      <c r="AA319" s="205"/>
      <c r="AB319" s="205"/>
      <c r="AC319" s="206"/>
      <c r="AD319" s="206"/>
      <c r="AE319" s="204"/>
      <c r="AF319" s="204"/>
      <c r="AG319" s="204"/>
      <c r="AH319" s="204"/>
      <c r="AI319" s="204"/>
      <c r="AJ319" s="204"/>
      <c r="AK319" s="204"/>
      <c r="AL319" s="204"/>
      <c r="AM319" s="204"/>
      <c r="AN319" s="204"/>
      <c r="AO319" s="204"/>
      <c r="AP319" s="204"/>
      <c r="AQ319" s="204"/>
      <c r="AR319" s="204"/>
      <c r="AS319" s="204"/>
      <c r="AT319" s="204"/>
      <c r="AU319" s="204"/>
      <c r="AV319" s="204"/>
      <c r="AW319" s="204"/>
      <c r="AX319" s="204"/>
      <c r="AY319" s="204"/>
      <c r="AZ319" s="204"/>
      <c r="BA319" s="204"/>
      <c r="BB319" s="204"/>
      <c r="BC319" s="204"/>
      <c r="BD319" s="204"/>
      <c r="BE319" s="204"/>
      <c r="BF319" s="204"/>
      <c r="BG319" s="204"/>
      <c r="BH319" s="204"/>
      <c r="BI319" s="204"/>
      <c r="BJ319" s="204"/>
      <c r="BK319" s="204"/>
      <c r="BL319" s="204"/>
      <c r="BM319" s="204"/>
      <c r="BN319" s="204"/>
      <c r="BO319" s="204"/>
      <c r="BP319" s="204"/>
      <c r="BQ319" s="204"/>
      <c r="BR319" s="204"/>
      <c r="BS319" s="204"/>
      <c r="BT319" s="204"/>
      <c r="BU319" s="204"/>
      <c r="BV319" s="204"/>
      <c r="BW319" s="204"/>
      <c r="BX319" s="204"/>
      <c r="BY319" s="204"/>
      <c r="BZ319" s="204"/>
      <c r="CA319" s="204"/>
      <c r="CB319" s="204"/>
      <c r="CC319" s="204"/>
      <c r="CD319" s="204"/>
      <c r="CE319" s="204"/>
      <c r="CF319" s="204"/>
      <c r="CG319" s="204"/>
      <c r="CH319" s="204"/>
      <c r="CI319" s="204"/>
      <c r="CJ319" s="204"/>
      <c r="CK319" s="204"/>
      <c r="CL319" s="204"/>
      <c r="CM319" s="204"/>
      <c r="CN319" s="204"/>
      <c r="CO319" s="204"/>
      <c r="CP319" s="204"/>
      <c r="CQ319" s="204"/>
      <c r="CR319" s="204"/>
    </row>
    <row r="320" spans="2:96" ht="20.100000000000001" customHeight="1" x14ac:dyDescent="0.25">
      <c r="B320" s="214"/>
      <c r="C320" s="215"/>
      <c r="D320" s="204"/>
      <c r="E320" s="204"/>
      <c r="F320" s="204"/>
      <c r="G320" s="204"/>
      <c r="H320" s="204"/>
      <c r="I320" s="204"/>
      <c r="J320" s="204"/>
      <c r="K320" s="204"/>
      <c r="L320" s="204"/>
      <c r="M320" s="204"/>
      <c r="N320" s="204"/>
      <c r="O320" s="204"/>
      <c r="P320" s="207"/>
      <c r="Q320" s="205"/>
      <c r="R320" s="205"/>
      <c r="S320" s="205"/>
      <c r="T320" s="205"/>
      <c r="U320" s="205"/>
      <c r="V320" s="205"/>
      <c r="W320" s="205"/>
      <c r="X320" s="205"/>
      <c r="Y320" s="205"/>
      <c r="Z320" s="205"/>
      <c r="AA320" s="205"/>
      <c r="AB320" s="205"/>
      <c r="AC320" s="206"/>
      <c r="AD320" s="206"/>
      <c r="AE320" s="204"/>
      <c r="AF320" s="204"/>
      <c r="AG320" s="204"/>
      <c r="AH320" s="204"/>
      <c r="AI320" s="204"/>
      <c r="AJ320" s="204"/>
      <c r="AK320" s="204"/>
      <c r="AL320" s="204"/>
      <c r="AM320" s="204"/>
      <c r="AN320" s="204"/>
      <c r="AO320" s="204"/>
      <c r="AP320" s="204"/>
      <c r="AQ320" s="204"/>
      <c r="AR320" s="204"/>
      <c r="AS320" s="204"/>
      <c r="AT320" s="204"/>
      <c r="AU320" s="204"/>
      <c r="AV320" s="204"/>
      <c r="AW320" s="204"/>
      <c r="AX320" s="204"/>
      <c r="AY320" s="204"/>
      <c r="AZ320" s="204"/>
      <c r="BA320" s="204"/>
      <c r="BB320" s="204"/>
      <c r="BC320" s="204"/>
      <c r="BD320" s="204"/>
      <c r="BE320" s="204"/>
      <c r="BF320" s="204"/>
      <c r="BG320" s="204"/>
      <c r="BH320" s="204"/>
      <c r="BI320" s="204"/>
      <c r="BJ320" s="204"/>
      <c r="BK320" s="204"/>
      <c r="BL320" s="204"/>
      <c r="BM320" s="204"/>
      <c r="BN320" s="204"/>
      <c r="BO320" s="204"/>
      <c r="BP320" s="204"/>
      <c r="BQ320" s="204"/>
      <c r="BR320" s="204"/>
      <c r="BS320" s="204"/>
      <c r="BT320" s="204"/>
      <c r="BU320" s="204"/>
      <c r="BV320" s="204"/>
      <c r="BW320" s="204"/>
      <c r="BX320" s="204"/>
      <c r="BY320" s="204"/>
      <c r="BZ320" s="204"/>
      <c r="CA320" s="204"/>
      <c r="CB320" s="204"/>
      <c r="CC320" s="204"/>
      <c r="CD320" s="204"/>
      <c r="CE320" s="204"/>
      <c r="CF320" s="204"/>
      <c r="CG320" s="204"/>
      <c r="CH320" s="204"/>
      <c r="CI320" s="204"/>
      <c r="CJ320" s="204"/>
      <c r="CK320" s="204"/>
      <c r="CL320" s="204"/>
      <c r="CM320" s="204"/>
      <c r="CN320" s="204"/>
      <c r="CO320" s="204"/>
      <c r="CP320" s="204"/>
      <c r="CQ320" s="204"/>
      <c r="CR320" s="204"/>
    </row>
    <row r="321" spans="2:96" ht="20.100000000000001" customHeight="1" x14ac:dyDescent="0.25">
      <c r="B321" s="214"/>
      <c r="C321" s="215"/>
      <c r="D321" s="204"/>
      <c r="E321" s="204"/>
      <c r="F321" s="204"/>
      <c r="G321" s="204"/>
      <c r="H321" s="204"/>
      <c r="I321" s="204"/>
      <c r="J321" s="204"/>
      <c r="K321" s="204"/>
      <c r="L321" s="204"/>
      <c r="M321" s="204"/>
      <c r="N321" s="204"/>
      <c r="O321" s="204"/>
      <c r="P321" s="207"/>
      <c r="Q321" s="205"/>
      <c r="R321" s="205"/>
      <c r="S321" s="205"/>
      <c r="T321" s="205"/>
      <c r="U321" s="205"/>
      <c r="V321" s="205"/>
      <c r="W321" s="205"/>
      <c r="X321" s="205"/>
      <c r="Y321" s="205"/>
      <c r="Z321" s="205"/>
      <c r="AA321" s="205"/>
      <c r="AB321" s="205"/>
      <c r="AC321" s="206"/>
      <c r="AD321" s="206"/>
      <c r="AE321" s="204"/>
      <c r="AF321" s="204"/>
      <c r="AG321" s="204"/>
      <c r="AH321" s="204"/>
      <c r="AI321" s="204"/>
      <c r="AJ321" s="204"/>
      <c r="AK321" s="204"/>
      <c r="AL321" s="204"/>
      <c r="AM321" s="204"/>
      <c r="AN321" s="204"/>
      <c r="AO321" s="204"/>
      <c r="AP321" s="204"/>
      <c r="AQ321" s="204"/>
      <c r="AR321" s="204"/>
      <c r="AS321" s="204"/>
      <c r="AT321" s="204"/>
      <c r="AU321" s="204"/>
      <c r="AV321" s="204"/>
      <c r="AW321" s="204"/>
      <c r="AX321" s="204"/>
      <c r="AY321" s="204"/>
      <c r="AZ321" s="204"/>
      <c r="BA321" s="204"/>
      <c r="BB321" s="204"/>
      <c r="BC321" s="204"/>
      <c r="BD321" s="204"/>
      <c r="BE321" s="204"/>
      <c r="BF321" s="204"/>
      <c r="BG321" s="204"/>
      <c r="BH321" s="204"/>
      <c r="BI321" s="204"/>
      <c r="BJ321" s="204"/>
      <c r="BK321" s="204"/>
      <c r="BL321" s="204"/>
      <c r="BM321" s="204"/>
      <c r="BN321" s="204"/>
      <c r="BO321" s="204"/>
      <c r="BP321" s="204"/>
      <c r="BQ321" s="204"/>
      <c r="BR321" s="204"/>
      <c r="BS321" s="204"/>
      <c r="BT321" s="204"/>
      <c r="BU321" s="204"/>
      <c r="BV321" s="204"/>
      <c r="BW321" s="204"/>
      <c r="BX321" s="204"/>
      <c r="BY321" s="204"/>
      <c r="BZ321" s="204"/>
      <c r="CA321" s="204"/>
      <c r="CB321" s="204"/>
      <c r="CC321" s="204"/>
      <c r="CD321" s="204"/>
      <c r="CE321" s="204"/>
      <c r="CF321" s="204"/>
      <c r="CG321" s="204"/>
      <c r="CH321" s="204"/>
      <c r="CI321" s="204"/>
      <c r="CJ321" s="204"/>
      <c r="CK321" s="204"/>
      <c r="CL321" s="204"/>
      <c r="CM321" s="204"/>
      <c r="CN321" s="204"/>
      <c r="CO321" s="204"/>
      <c r="CP321" s="204"/>
      <c r="CQ321" s="204"/>
      <c r="CR321" s="204"/>
    </row>
    <row r="322" spans="2:96" ht="20.100000000000001" customHeight="1" x14ac:dyDescent="0.25">
      <c r="B322" s="214"/>
      <c r="C322" s="215"/>
      <c r="D322" s="204"/>
      <c r="E322" s="204"/>
      <c r="F322" s="204"/>
      <c r="G322" s="204"/>
      <c r="H322" s="204"/>
      <c r="I322" s="204"/>
      <c r="J322" s="204"/>
      <c r="K322" s="204"/>
      <c r="L322" s="204"/>
      <c r="M322" s="204"/>
      <c r="N322" s="204"/>
      <c r="O322" s="204"/>
      <c r="P322" s="207"/>
      <c r="Q322" s="205"/>
      <c r="R322" s="205"/>
      <c r="S322" s="205"/>
      <c r="T322" s="205"/>
      <c r="U322" s="205"/>
      <c r="V322" s="205"/>
      <c r="W322" s="205"/>
      <c r="X322" s="205"/>
      <c r="Y322" s="205"/>
      <c r="Z322" s="205"/>
      <c r="AA322" s="205"/>
      <c r="AB322" s="205"/>
      <c r="AC322" s="206"/>
      <c r="AD322" s="206"/>
      <c r="AE322" s="204"/>
      <c r="AF322" s="204"/>
      <c r="AG322" s="204"/>
      <c r="AH322" s="204"/>
      <c r="AI322" s="204"/>
      <c r="AJ322" s="204"/>
      <c r="AK322" s="204"/>
      <c r="AL322" s="204"/>
      <c r="AM322" s="204"/>
      <c r="AN322" s="204"/>
      <c r="AO322" s="204"/>
      <c r="AP322" s="204"/>
      <c r="AQ322" s="204"/>
      <c r="AR322" s="204"/>
      <c r="AS322" s="204"/>
      <c r="AT322" s="204"/>
      <c r="AU322" s="204"/>
      <c r="AV322" s="204"/>
      <c r="AW322" s="204"/>
      <c r="AX322" s="204"/>
      <c r="AY322" s="204"/>
      <c r="AZ322" s="204"/>
      <c r="BA322" s="204"/>
      <c r="BB322" s="204"/>
      <c r="BC322" s="204"/>
      <c r="BD322" s="204"/>
      <c r="BE322" s="204"/>
      <c r="BF322" s="204"/>
      <c r="BG322" s="204"/>
      <c r="BH322" s="204"/>
      <c r="BI322" s="204"/>
      <c r="BJ322" s="204"/>
      <c r="BK322" s="204"/>
      <c r="BL322" s="204"/>
      <c r="BM322" s="204"/>
      <c r="BN322" s="204"/>
      <c r="BO322" s="204"/>
      <c r="BP322" s="204"/>
      <c r="BQ322" s="204"/>
      <c r="BR322" s="204"/>
      <c r="BS322" s="204"/>
      <c r="BT322" s="204"/>
      <c r="BU322" s="204"/>
      <c r="BV322" s="204"/>
      <c r="BW322" s="204"/>
      <c r="BX322" s="204"/>
      <c r="BY322" s="204"/>
      <c r="BZ322" s="204"/>
      <c r="CA322" s="204"/>
      <c r="CB322" s="204"/>
      <c r="CC322" s="204"/>
      <c r="CD322" s="204"/>
      <c r="CE322" s="204"/>
      <c r="CF322" s="204"/>
      <c r="CG322" s="204"/>
      <c r="CH322" s="204"/>
      <c r="CI322" s="204"/>
      <c r="CJ322" s="204"/>
      <c r="CK322" s="204"/>
      <c r="CL322" s="204"/>
      <c r="CM322" s="204"/>
      <c r="CN322" s="204"/>
      <c r="CO322" s="204"/>
      <c r="CP322" s="204"/>
      <c r="CQ322" s="204"/>
      <c r="CR322" s="204"/>
    </row>
    <row r="323" spans="2:96" ht="20.100000000000001" customHeight="1" x14ac:dyDescent="0.25">
      <c r="B323" s="214"/>
      <c r="C323" s="215"/>
      <c r="D323" s="204"/>
      <c r="E323" s="204"/>
      <c r="F323" s="204"/>
      <c r="G323" s="204"/>
      <c r="H323" s="204"/>
      <c r="I323" s="204"/>
      <c r="J323" s="204"/>
      <c r="K323" s="204"/>
      <c r="L323" s="204"/>
      <c r="M323" s="204"/>
      <c r="N323" s="204"/>
      <c r="O323" s="204"/>
      <c r="P323" s="207"/>
      <c r="Q323" s="205"/>
      <c r="R323" s="205"/>
      <c r="S323" s="205"/>
      <c r="T323" s="205"/>
      <c r="U323" s="205"/>
      <c r="V323" s="205"/>
      <c r="W323" s="205"/>
      <c r="X323" s="205"/>
      <c r="Y323" s="205"/>
      <c r="Z323" s="205"/>
      <c r="AA323" s="205"/>
      <c r="AB323" s="205"/>
      <c r="AC323" s="206"/>
      <c r="AD323" s="206"/>
      <c r="AE323" s="204"/>
      <c r="AF323" s="204"/>
      <c r="AG323" s="204"/>
      <c r="AH323" s="204"/>
      <c r="AI323" s="204"/>
      <c r="AJ323" s="204"/>
      <c r="AK323" s="204"/>
      <c r="AL323" s="204"/>
      <c r="AM323" s="204"/>
      <c r="AN323" s="204"/>
      <c r="AO323" s="204"/>
      <c r="AP323" s="204"/>
      <c r="AQ323" s="204"/>
      <c r="AR323" s="204"/>
      <c r="AS323" s="204"/>
      <c r="AT323" s="204"/>
      <c r="AU323" s="204"/>
      <c r="AV323" s="204"/>
      <c r="AW323" s="204"/>
      <c r="AX323" s="204"/>
      <c r="AY323" s="204"/>
      <c r="AZ323" s="204"/>
      <c r="BA323" s="204"/>
      <c r="BB323" s="204"/>
      <c r="BC323" s="204"/>
      <c r="BD323" s="204"/>
      <c r="BE323" s="204"/>
      <c r="BF323" s="204"/>
      <c r="BG323" s="204"/>
      <c r="BH323" s="204"/>
      <c r="BI323" s="204"/>
      <c r="BJ323" s="204"/>
      <c r="BK323" s="204"/>
      <c r="BL323" s="204"/>
      <c r="BM323" s="204"/>
      <c r="BN323" s="204"/>
      <c r="BO323" s="204"/>
      <c r="BP323" s="204"/>
      <c r="BQ323" s="204"/>
      <c r="BR323" s="204"/>
      <c r="BS323" s="204"/>
      <c r="BT323" s="204"/>
      <c r="BU323" s="204"/>
      <c r="BV323" s="204"/>
      <c r="BW323" s="204"/>
      <c r="BX323" s="204"/>
      <c r="BY323" s="204"/>
      <c r="BZ323" s="204"/>
      <c r="CA323" s="204"/>
      <c r="CB323" s="204"/>
      <c r="CC323" s="204"/>
      <c r="CD323" s="204"/>
      <c r="CE323" s="204"/>
      <c r="CF323" s="204"/>
      <c r="CG323" s="204"/>
      <c r="CH323" s="204"/>
      <c r="CI323" s="204"/>
      <c r="CJ323" s="204"/>
      <c r="CK323" s="204"/>
      <c r="CL323" s="204"/>
      <c r="CM323" s="204"/>
      <c r="CN323" s="204"/>
      <c r="CO323" s="204"/>
      <c r="CP323" s="204"/>
      <c r="CQ323" s="204"/>
      <c r="CR323" s="204"/>
    </row>
    <row r="324" spans="2:96" ht="20.100000000000001" customHeight="1" x14ac:dyDescent="0.25">
      <c r="B324" s="214"/>
      <c r="C324" s="215"/>
      <c r="D324" s="204"/>
      <c r="E324" s="204"/>
      <c r="F324" s="204"/>
      <c r="G324" s="204"/>
      <c r="H324" s="204"/>
      <c r="I324" s="204"/>
      <c r="J324" s="204"/>
      <c r="K324" s="204"/>
      <c r="L324" s="204"/>
      <c r="M324" s="204"/>
      <c r="N324" s="204"/>
      <c r="O324" s="204"/>
      <c r="P324" s="207"/>
      <c r="Q324" s="205"/>
      <c r="R324" s="205"/>
      <c r="S324" s="205"/>
      <c r="T324" s="205"/>
      <c r="U324" s="205"/>
      <c r="V324" s="205"/>
      <c r="W324" s="205"/>
      <c r="X324" s="205"/>
      <c r="Y324" s="205"/>
      <c r="Z324" s="205"/>
      <c r="AA324" s="205"/>
      <c r="AB324" s="205"/>
      <c r="AC324" s="206"/>
      <c r="AD324" s="206"/>
      <c r="AE324" s="204"/>
      <c r="AF324" s="204"/>
      <c r="AG324" s="204"/>
      <c r="AH324" s="204"/>
      <c r="AI324" s="204"/>
      <c r="AJ324" s="204"/>
      <c r="AK324" s="204"/>
      <c r="AL324" s="204"/>
      <c r="AM324" s="204"/>
      <c r="AN324" s="204"/>
      <c r="AO324" s="204"/>
      <c r="AP324" s="204"/>
      <c r="AQ324" s="204"/>
      <c r="AR324" s="204"/>
      <c r="AS324" s="204"/>
      <c r="AT324" s="204"/>
      <c r="AU324" s="204"/>
      <c r="AV324" s="204"/>
      <c r="AW324" s="204"/>
      <c r="AX324" s="204"/>
      <c r="AY324" s="204"/>
      <c r="AZ324" s="204"/>
      <c r="BA324" s="204"/>
      <c r="BB324" s="204"/>
      <c r="BC324" s="204"/>
      <c r="BD324" s="204"/>
      <c r="BE324" s="204"/>
      <c r="BF324" s="204"/>
      <c r="BG324" s="204"/>
      <c r="BH324" s="204"/>
      <c r="BI324" s="204"/>
      <c r="BJ324" s="204"/>
      <c r="BK324" s="204"/>
      <c r="BL324" s="204"/>
      <c r="BM324" s="204"/>
      <c r="BN324" s="204"/>
      <c r="BO324" s="204"/>
      <c r="BP324" s="204"/>
      <c r="BQ324" s="204"/>
      <c r="BR324" s="204"/>
      <c r="BS324" s="204"/>
      <c r="BT324" s="204"/>
      <c r="BU324" s="204"/>
      <c r="BV324" s="204"/>
      <c r="BW324" s="204"/>
      <c r="BX324" s="204"/>
      <c r="BY324" s="204"/>
      <c r="BZ324" s="204"/>
      <c r="CA324" s="204"/>
      <c r="CB324" s="204"/>
      <c r="CC324" s="204"/>
      <c r="CD324" s="204"/>
      <c r="CE324" s="204"/>
      <c r="CF324" s="204"/>
      <c r="CG324" s="204"/>
      <c r="CH324" s="204"/>
      <c r="CI324" s="204"/>
      <c r="CJ324" s="204"/>
      <c r="CK324" s="204"/>
      <c r="CL324" s="204"/>
      <c r="CM324" s="204"/>
      <c r="CN324" s="204"/>
      <c r="CO324" s="204"/>
      <c r="CP324" s="204"/>
      <c r="CQ324" s="204"/>
      <c r="CR324" s="204"/>
    </row>
    <row r="325" spans="2:96" ht="20.100000000000001" customHeight="1" x14ac:dyDescent="0.25">
      <c r="B325" s="214"/>
      <c r="C325" s="215"/>
      <c r="D325" s="204"/>
      <c r="E325" s="204"/>
      <c r="F325" s="204"/>
      <c r="G325" s="204"/>
      <c r="H325" s="204"/>
      <c r="I325" s="204"/>
      <c r="J325" s="204"/>
      <c r="K325" s="204"/>
      <c r="L325" s="204"/>
      <c r="M325" s="204"/>
      <c r="N325" s="204"/>
      <c r="O325" s="204"/>
      <c r="P325" s="207"/>
      <c r="Q325" s="205"/>
      <c r="R325" s="205"/>
      <c r="S325" s="205"/>
      <c r="T325" s="205"/>
      <c r="U325" s="205"/>
      <c r="V325" s="205"/>
      <c r="W325" s="205"/>
      <c r="X325" s="205"/>
      <c r="Y325" s="205"/>
      <c r="Z325" s="205"/>
      <c r="AA325" s="205"/>
      <c r="AB325" s="205"/>
      <c r="AC325" s="206"/>
      <c r="AD325" s="206"/>
      <c r="AE325" s="204"/>
      <c r="AF325" s="204"/>
      <c r="AG325" s="204"/>
      <c r="AH325" s="204"/>
      <c r="AI325" s="204"/>
      <c r="AJ325" s="204"/>
      <c r="AK325" s="204"/>
      <c r="AL325" s="204"/>
      <c r="AM325" s="204"/>
      <c r="AN325" s="204"/>
      <c r="AO325" s="204"/>
      <c r="AP325" s="204"/>
      <c r="AQ325" s="204"/>
      <c r="AR325" s="204"/>
      <c r="AS325" s="204"/>
      <c r="AT325" s="204"/>
      <c r="AU325" s="204"/>
      <c r="AV325" s="204"/>
      <c r="AW325" s="204"/>
      <c r="AX325" s="204"/>
      <c r="AY325" s="204"/>
      <c r="AZ325" s="204"/>
      <c r="BA325" s="204"/>
      <c r="BB325" s="204"/>
      <c r="BC325" s="204"/>
      <c r="BD325" s="204"/>
      <c r="BE325" s="204"/>
      <c r="BF325" s="204"/>
      <c r="BG325" s="204"/>
      <c r="BH325" s="204"/>
      <c r="BI325" s="204"/>
      <c r="BJ325" s="204"/>
      <c r="BK325" s="204"/>
      <c r="BL325" s="204"/>
      <c r="BM325" s="204"/>
      <c r="BN325" s="204"/>
      <c r="BO325" s="204"/>
      <c r="BP325" s="204"/>
      <c r="BQ325" s="204"/>
      <c r="BR325" s="204"/>
      <c r="BS325" s="204"/>
      <c r="BT325" s="204"/>
      <c r="BU325" s="204"/>
      <c r="BV325" s="204"/>
      <c r="BW325" s="204"/>
      <c r="BX325" s="204"/>
      <c r="BY325" s="204"/>
      <c r="BZ325" s="204"/>
      <c r="CA325" s="204"/>
      <c r="CB325" s="204"/>
      <c r="CC325" s="204"/>
      <c r="CD325" s="204"/>
      <c r="CE325" s="204"/>
      <c r="CF325" s="204"/>
      <c r="CG325" s="204"/>
      <c r="CH325" s="204"/>
      <c r="CI325" s="204"/>
      <c r="CJ325" s="204"/>
      <c r="CK325" s="204"/>
      <c r="CL325" s="204"/>
      <c r="CM325" s="204"/>
      <c r="CN325" s="204"/>
      <c r="CO325" s="204"/>
      <c r="CP325" s="204"/>
      <c r="CQ325" s="204"/>
      <c r="CR325" s="204"/>
    </row>
    <row r="326" spans="2:96" ht="20.100000000000001" customHeight="1" x14ac:dyDescent="0.25">
      <c r="B326" s="214"/>
      <c r="C326" s="215"/>
      <c r="D326" s="204"/>
      <c r="E326" s="204"/>
      <c r="F326" s="204"/>
      <c r="G326" s="204"/>
      <c r="H326" s="204"/>
      <c r="I326" s="204"/>
      <c r="J326" s="204"/>
      <c r="K326" s="204"/>
      <c r="L326" s="204"/>
      <c r="M326" s="204"/>
      <c r="N326" s="204"/>
      <c r="O326" s="204"/>
      <c r="P326" s="207"/>
      <c r="Q326" s="205"/>
      <c r="R326" s="205"/>
      <c r="S326" s="205"/>
      <c r="T326" s="205"/>
      <c r="U326" s="205"/>
      <c r="V326" s="205"/>
      <c r="W326" s="205"/>
      <c r="X326" s="205"/>
      <c r="Y326" s="205"/>
      <c r="Z326" s="205"/>
      <c r="AA326" s="205"/>
      <c r="AB326" s="205"/>
      <c r="AC326" s="206"/>
      <c r="AD326" s="206"/>
      <c r="AE326" s="204"/>
      <c r="AF326" s="204"/>
      <c r="AG326" s="204"/>
      <c r="AH326" s="204"/>
      <c r="AI326" s="204"/>
      <c r="AJ326" s="204"/>
      <c r="AK326" s="204"/>
      <c r="AL326" s="204"/>
      <c r="AM326" s="204"/>
      <c r="AN326" s="204"/>
      <c r="AO326" s="204"/>
      <c r="AP326" s="204"/>
      <c r="AQ326" s="204"/>
      <c r="AR326" s="204"/>
      <c r="AS326" s="204"/>
      <c r="AT326" s="204"/>
      <c r="AU326" s="204"/>
      <c r="AV326" s="204"/>
      <c r="AW326" s="204"/>
      <c r="AX326" s="204"/>
      <c r="AY326" s="204"/>
      <c r="AZ326" s="204"/>
      <c r="BA326" s="204"/>
      <c r="BB326" s="204"/>
      <c r="BC326" s="204"/>
      <c r="BD326" s="204"/>
      <c r="BE326" s="204"/>
      <c r="BF326" s="204"/>
      <c r="BG326" s="204"/>
      <c r="BH326" s="204"/>
      <c r="BI326" s="204"/>
      <c r="BJ326" s="204"/>
      <c r="BK326" s="204"/>
      <c r="BL326" s="204"/>
      <c r="BM326" s="204"/>
      <c r="BN326" s="204"/>
      <c r="BO326" s="204"/>
      <c r="BP326" s="204"/>
      <c r="BQ326" s="204"/>
      <c r="BR326" s="204"/>
      <c r="BS326" s="204"/>
      <c r="BT326" s="204"/>
      <c r="BU326" s="204"/>
      <c r="BV326" s="204"/>
      <c r="BW326" s="204"/>
      <c r="BX326" s="204"/>
      <c r="BY326" s="204"/>
      <c r="BZ326" s="204"/>
      <c r="CA326" s="204"/>
      <c r="CB326" s="204"/>
      <c r="CC326" s="204"/>
      <c r="CD326" s="204"/>
      <c r="CE326" s="204"/>
      <c r="CF326" s="204"/>
      <c r="CG326" s="204"/>
      <c r="CH326" s="204"/>
      <c r="CI326" s="204"/>
      <c r="CJ326" s="204"/>
      <c r="CK326" s="204"/>
      <c r="CL326" s="204"/>
      <c r="CM326" s="204"/>
      <c r="CN326" s="204"/>
      <c r="CO326" s="204"/>
      <c r="CP326" s="204"/>
      <c r="CQ326" s="204"/>
      <c r="CR326" s="204"/>
    </row>
    <row r="327" spans="2:96" ht="20.100000000000001" customHeight="1" x14ac:dyDescent="0.25">
      <c r="B327" s="214"/>
      <c r="C327" s="215"/>
      <c r="D327" s="204"/>
      <c r="E327" s="204"/>
      <c r="F327" s="204"/>
      <c r="G327" s="204"/>
      <c r="H327" s="204"/>
      <c r="I327" s="204"/>
      <c r="J327" s="204"/>
      <c r="K327" s="204"/>
      <c r="L327" s="204"/>
      <c r="M327" s="204"/>
      <c r="N327" s="204"/>
      <c r="O327" s="204"/>
      <c r="P327" s="207"/>
      <c r="Q327" s="205"/>
      <c r="R327" s="205"/>
      <c r="S327" s="205"/>
      <c r="T327" s="205"/>
      <c r="U327" s="205"/>
      <c r="V327" s="205"/>
      <c r="W327" s="205"/>
      <c r="X327" s="205"/>
      <c r="Y327" s="205"/>
      <c r="Z327" s="205"/>
      <c r="AA327" s="205"/>
      <c r="AB327" s="205"/>
      <c r="AC327" s="206"/>
      <c r="AD327" s="206"/>
      <c r="AE327" s="204"/>
      <c r="AF327" s="204"/>
      <c r="AG327" s="204"/>
      <c r="AH327" s="204"/>
      <c r="AI327" s="204"/>
      <c r="AJ327" s="204"/>
      <c r="AK327" s="204"/>
      <c r="AL327" s="204"/>
      <c r="AM327" s="204"/>
      <c r="AN327" s="204"/>
      <c r="AO327" s="204"/>
      <c r="AP327" s="204"/>
      <c r="AQ327" s="204"/>
      <c r="AR327" s="204"/>
      <c r="AS327" s="204"/>
      <c r="AT327" s="204"/>
      <c r="AU327" s="204"/>
      <c r="AV327" s="204"/>
      <c r="AW327" s="204"/>
      <c r="AX327" s="204"/>
      <c r="AY327" s="204"/>
      <c r="AZ327" s="204"/>
      <c r="BA327" s="204"/>
      <c r="BB327" s="204"/>
      <c r="BC327" s="204"/>
      <c r="BD327" s="204"/>
      <c r="BE327" s="204"/>
      <c r="BF327" s="204"/>
      <c r="BG327" s="204"/>
      <c r="BH327" s="204"/>
      <c r="BI327" s="204"/>
      <c r="BJ327" s="204"/>
      <c r="BK327" s="204"/>
      <c r="BL327" s="204"/>
      <c r="BM327" s="204"/>
      <c r="BN327" s="204"/>
      <c r="BO327" s="204"/>
      <c r="BP327" s="204"/>
      <c r="BQ327" s="204"/>
      <c r="BR327" s="204"/>
      <c r="BS327" s="204"/>
      <c r="BT327" s="204"/>
      <c r="BU327" s="204"/>
      <c r="BV327" s="204"/>
      <c r="BW327" s="204"/>
      <c r="BX327" s="204"/>
      <c r="BY327" s="204"/>
      <c r="BZ327" s="204"/>
      <c r="CA327" s="204"/>
      <c r="CB327" s="204"/>
      <c r="CC327" s="204"/>
      <c r="CD327" s="204"/>
      <c r="CE327" s="204"/>
      <c r="CF327" s="204"/>
      <c r="CG327" s="204"/>
      <c r="CH327" s="204"/>
      <c r="CI327" s="204"/>
      <c r="CJ327" s="204"/>
      <c r="CK327" s="204"/>
      <c r="CL327" s="204"/>
      <c r="CM327" s="204"/>
      <c r="CN327" s="204"/>
      <c r="CO327" s="204"/>
      <c r="CP327" s="204"/>
      <c r="CQ327" s="204"/>
      <c r="CR327" s="204"/>
    </row>
    <row r="328" spans="2:96" ht="20.100000000000001" customHeight="1" x14ac:dyDescent="0.25">
      <c r="B328" s="214"/>
      <c r="C328" s="215"/>
      <c r="D328" s="204"/>
      <c r="E328" s="204"/>
      <c r="F328" s="204"/>
      <c r="G328" s="204"/>
      <c r="H328" s="204"/>
      <c r="I328" s="204"/>
      <c r="J328" s="204"/>
      <c r="K328" s="204"/>
      <c r="L328" s="204"/>
      <c r="M328" s="204"/>
      <c r="N328" s="204"/>
      <c r="O328" s="204"/>
      <c r="P328" s="207"/>
      <c r="Q328" s="205"/>
      <c r="R328" s="205"/>
      <c r="S328" s="205"/>
      <c r="T328" s="205"/>
      <c r="U328" s="205"/>
      <c r="V328" s="205"/>
      <c r="W328" s="205"/>
      <c r="X328" s="205"/>
      <c r="Y328" s="205"/>
      <c r="Z328" s="205"/>
      <c r="AA328" s="205"/>
      <c r="AB328" s="205"/>
      <c r="AC328" s="206"/>
      <c r="AD328" s="206"/>
      <c r="AE328" s="204"/>
      <c r="AF328" s="204"/>
      <c r="AG328" s="204"/>
      <c r="AH328" s="204"/>
      <c r="AI328" s="204"/>
      <c r="AJ328" s="204"/>
      <c r="AK328" s="204"/>
      <c r="AL328" s="204"/>
      <c r="AM328" s="204"/>
      <c r="AN328" s="204"/>
      <c r="AO328" s="204"/>
      <c r="AP328" s="204"/>
      <c r="AQ328" s="204"/>
      <c r="AR328" s="204"/>
      <c r="AS328" s="204"/>
      <c r="AT328" s="204"/>
      <c r="AU328" s="204"/>
      <c r="AV328" s="204"/>
      <c r="AW328" s="204"/>
      <c r="AX328" s="204"/>
      <c r="AY328" s="204"/>
      <c r="AZ328" s="204"/>
      <c r="BA328" s="204"/>
      <c r="BB328" s="204"/>
      <c r="BC328" s="204"/>
      <c r="BD328" s="204"/>
      <c r="BE328" s="204"/>
      <c r="BF328" s="204"/>
      <c r="BG328" s="204"/>
      <c r="BH328" s="204"/>
      <c r="BI328" s="204"/>
      <c r="BJ328" s="204"/>
      <c r="BK328" s="204"/>
      <c r="BL328" s="204"/>
      <c r="BM328" s="204"/>
      <c r="BN328" s="204"/>
      <c r="BO328" s="204"/>
      <c r="BP328" s="204"/>
      <c r="BQ328" s="204"/>
      <c r="BR328" s="204"/>
      <c r="BS328" s="204"/>
      <c r="BT328" s="204"/>
      <c r="BU328" s="204"/>
      <c r="BV328" s="204"/>
      <c r="BW328" s="204"/>
      <c r="BX328" s="204"/>
      <c r="BY328" s="204"/>
      <c r="BZ328" s="204"/>
      <c r="CA328" s="204"/>
      <c r="CB328" s="204"/>
      <c r="CC328" s="204"/>
      <c r="CD328" s="204"/>
      <c r="CE328" s="204"/>
      <c r="CF328" s="204"/>
      <c r="CG328" s="204"/>
      <c r="CH328" s="204"/>
      <c r="CI328" s="204"/>
      <c r="CJ328" s="204"/>
      <c r="CK328" s="204"/>
      <c r="CL328" s="204"/>
      <c r="CM328" s="204"/>
      <c r="CN328" s="204"/>
      <c r="CO328" s="204"/>
      <c r="CP328" s="204"/>
      <c r="CQ328" s="204"/>
      <c r="CR328" s="204"/>
    </row>
    <row r="329" spans="2:96" ht="20.100000000000001" customHeight="1" x14ac:dyDescent="0.25">
      <c r="B329" s="214"/>
      <c r="C329" s="215"/>
      <c r="D329" s="204"/>
      <c r="E329" s="204"/>
      <c r="F329" s="204"/>
      <c r="G329" s="204"/>
      <c r="H329" s="204"/>
      <c r="I329" s="204"/>
      <c r="J329" s="204"/>
      <c r="K329" s="204"/>
      <c r="L329" s="204"/>
      <c r="M329" s="204"/>
      <c r="N329" s="204"/>
      <c r="O329" s="204"/>
      <c r="P329" s="207"/>
      <c r="Q329" s="205"/>
      <c r="R329" s="205"/>
      <c r="S329" s="205"/>
      <c r="T329" s="205"/>
      <c r="U329" s="205"/>
      <c r="V329" s="205"/>
      <c r="W329" s="205"/>
      <c r="X329" s="205"/>
      <c r="Y329" s="205"/>
      <c r="Z329" s="205"/>
      <c r="AA329" s="205"/>
      <c r="AB329" s="205"/>
      <c r="AC329" s="206"/>
      <c r="AD329" s="206"/>
      <c r="AE329" s="204"/>
      <c r="AF329" s="204"/>
      <c r="AG329" s="204"/>
      <c r="AH329" s="204"/>
      <c r="AI329" s="204"/>
      <c r="AJ329" s="204"/>
      <c r="AK329" s="204"/>
      <c r="AL329" s="204"/>
      <c r="AM329" s="204"/>
      <c r="AN329" s="204"/>
      <c r="AO329" s="204"/>
      <c r="AP329" s="204"/>
      <c r="AQ329" s="204"/>
      <c r="AR329" s="204"/>
      <c r="AS329" s="204"/>
      <c r="AT329" s="204"/>
      <c r="AU329" s="204"/>
      <c r="AV329" s="204"/>
      <c r="AW329" s="204"/>
      <c r="AX329" s="204"/>
      <c r="AY329" s="204"/>
      <c r="AZ329" s="204"/>
      <c r="BA329" s="204"/>
      <c r="BB329" s="204"/>
      <c r="BC329" s="204"/>
      <c r="BD329" s="204"/>
      <c r="BE329" s="204"/>
      <c r="BF329" s="204"/>
      <c r="BG329" s="204"/>
      <c r="BH329" s="204"/>
      <c r="BI329" s="204"/>
      <c r="BJ329" s="204"/>
      <c r="BK329" s="204"/>
      <c r="BL329" s="204"/>
      <c r="BM329" s="204"/>
      <c r="BN329" s="204"/>
      <c r="BO329" s="204"/>
      <c r="BP329" s="204"/>
      <c r="BQ329" s="204"/>
      <c r="BR329" s="204"/>
      <c r="BS329" s="204"/>
      <c r="BT329" s="204"/>
      <c r="BU329" s="204"/>
      <c r="BV329" s="204"/>
      <c r="BW329" s="204"/>
      <c r="BX329" s="204"/>
      <c r="BY329" s="204"/>
      <c r="BZ329" s="204"/>
      <c r="CA329" s="204"/>
      <c r="CB329" s="204"/>
      <c r="CC329" s="204"/>
      <c r="CD329" s="204"/>
      <c r="CE329" s="204"/>
      <c r="CF329" s="204"/>
      <c r="CG329" s="204"/>
      <c r="CH329" s="204"/>
      <c r="CI329" s="204"/>
      <c r="CJ329" s="204"/>
      <c r="CK329" s="204"/>
      <c r="CL329" s="204"/>
      <c r="CM329" s="204"/>
      <c r="CN329" s="204"/>
      <c r="CO329" s="204"/>
      <c r="CP329" s="204"/>
      <c r="CQ329" s="204"/>
      <c r="CR329" s="204"/>
    </row>
    <row r="330" spans="2:96" ht="20.100000000000001" customHeight="1" x14ac:dyDescent="0.25">
      <c r="B330" s="214"/>
      <c r="C330" s="215"/>
      <c r="D330" s="204"/>
      <c r="E330" s="204"/>
      <c r="F330" s="204"/>
      <c r="G330" s="204"/>
      <c r="H330" s="204"/>
      <c r="I330" s="204"/>
      <c r="J330" s="204"/>
      <c r="K330" s="204"/>
      <c r="L330" s="204"/>
      <c r="M330" s="204"/>
      <c r="N330" s="204"/>
      <c r="O330" s="204"/>
      <c r="P330" s="207"/>
      <c r="Q330" s="205"/>
      <c r="R330" s="205"/>
      <c r="S330" s="205"/>
      <c r="T330" s="205"/>
      <c r="U330" s="205"/>
      <c r="V330" s="205"/>
      <c r="W330" s="205"/>
      <c r="X330" s="205"/>
      <c r="Y330" s="205"/>
      <c r="Z330" s="205"/>
      <c r="AA330" s="205"/>
      <c r="AB330" s="205"/>
      <c r="AC330" s="206"/>
      <c r="AD330" s="206"/>
      <c r="AE330" s="204"/>
      <c r="AF330" s="204"/>
      <c r="AG330" s="204"/>
      <c r="AH330" s="204"/>
      <c r="AI330" s="204"/>
      <c r="AJ330" s="204"/>
      <c r="AK330" s="204"/>
      <c r="AL330" s="204"/>
      <c r="AM330" s="204"/>
      <c r="AN330" s="204"/>
      <c r="AO330" s="204"/>
      <c r="AP330" s="204"/>
      <c r="AQ330" s="204"/>
      <c r="AR330" s="204"/>
      <c r="AS330" s="204"/>
      <c r="AT330" s="204"/>
      <c r="AU330" s="204"/>
      <c r="AV330" s="204"/>
      <c r="AW330" s="204"/>
      <c r="AX330" s="204"/>
      <c r="AY330" s="204"/>
      <c r="AZ330" s="204"/>
      <c r="BA330" s="204"/>
      <c r="BB330" s="204"/>
      <c r="BC330" s="204"/>
      <c r="BD330" s="204"/>
      <c r="BE330" s="204"/>
      <c r="BF330" s="204"/>
      <c r="BG330" s="204"/>
      <c r="BH330" s="204"/>
      <c r="BI330" s="204"/>
      <c r="BJ330" s="204"/>
      <c r="BK330" s="204"/>
      <c r="BL330" s="204"/>
      <c r="BM330" s="204"/>
      <c r="BN330" s="204"/>
      <c r="BO330" s="204"/>
      <c r="BP330" s="204"/>
      <c r="BQ330" s="204"/>
      <c r="BR330" s="204"/>
      <c r="BS330" s="204"/>
      <c r="BT330" s="204"/>
      <c r="BU330" s="204"/>
      <c r="BV330" s="204"/>
      <c r="BW330" s="204"/>
      <c r="BX330" s="204"/>
      <c r="BY330" s="204"/>
      <c r="BZ330" s="204"/>
      <c r="CA330" s="204"/>
      <c r="CB330" s="204"/>
      <c r="CC330" s="204"/>
      <c r="CD330" s="204"/>
      <c r="CE330" s="204"/>
      <c r="CF330" s="204"/>
      <c r="CG330" s="204"/>
      <c r="CH330" s="204"/>
      <c r="CI330" s="204"/>
      <c r="CJ330" s="204"/>
      <c r="CK330" s="204"/>
      <c r="CL330" s="204"/>
      <c r="CM330" s="204"/>
      <c r="CN330" s="204"/>
      <c r="CO330" s="204"/>
      <c r="CP330" s="204"/>
      <c r="CQ330" s="204"/>
      <c r="CR330" s="204"/>
    </row>
    <row r="331" spans="2:96" ht="20.100000000000001" customHeight="1" x14ac:dyDescent="0.25">
      <c r="B331" s="214"/>
      <c r="C331" s="215"/>
      <c r="D331" s="204"/>
      <c r="E331" s="204"/>
      <c r="F331" s="204"/>
      <c r="G331" s="204"/>
      <c r="H331" s="204"/>
      <c r="I331" s="204"/>
      <c r="J331" s="204"/>
      <c r="K331" s="204"/>
      <c r="L331" s="204"/>
      <c r="M331" s="204"/>
      <c r="N331" s="204"/>
      <c r="O331" s="204"/>
      <c r="P331" s="207"/>
      <c r="Q331" s="205"/>
      <c r="R331" s="205"/>
      <c r="S331" s="205"/>
      <c r="T331" s="205"/>
      <c r="U331" s="205"/>
      <c r="V331" s="205"/>
      <c r="W331" s="205"/>
      <c r="X331" s="205"/>
      <c r="Y331" s="205"/>
      <c r="Z331" s="205"/>
      <c r="AA331" s="205"/>
      <c r="AB331" s="205"/>
      <c r="AC331" s="206"/>
      <c r="AD331" s="206"/>
      <c r="AE331" s="204"/>
      <c r="AF331" s="204"/>
      <c r="AG331" s="204"/>
      <c r="AH331" s="204"/>
      <c r="AI331" s="204"/>
      <c r="AJ331" s="204"/>
      <c r="AK331" s="204"/>
      <c r="AL331" s="204"/>
      <c r="AM331" s="204"/>
      <c r="AN331" s="204"/>
      <c r="AO331" s="204"/>
      <c r="AP331" s="204"/>
      <c r="AQ331" s="204"/>
      <c r="AR331" s="204"/>
      <c r="AS331" s="204"/>
      <c r="AT331" s="204"/>
      <c r="AU331" s="204"/>
      <c r="AV331" s="204"/>
      <c r="AW331" s="204"/>
      <c r="AX331" s="204"/>
      <c r="AY331" s="204"/>
      <c r="AZ331" s="204"/>
      <c r="BA331" s="204"/>
      <c r="BB331" s="204"/>
      <c r="BC331" s="204"/>
      <c r="BD331" s="204"/>
      <c r="BE331" s="204"/>
      <c r="BF331" s="204"/>
      <c r="BG331" s="204"/>
      <c r="BH331" s="204"/>
      <c r="BI331" s="204"/>
      <c r="BJ331" s="204"/>
      <c r="BK331" s="204"/>
      <c r="BL331" s="204"/>
      <c r="BM331" s="204"/>
      <c r="BN331" s="204"/>
      <c r="BO331" s="204"/>
      <c r="BP331" s="204"/>
      <c r="BQ331" s="204"/>
      <c r="BR331" s="204"/>
      <c r="BS331" s="204"/>
      <c r="BT331" s="204"/>
      <c r="BU331" s="204"/>
      <c r="BV331" s="204"/>
      <c r="BW331" s="204"/>
      <c r="BX331" s="204"/>
      <c r="BY331" s="204"/>
      <c r="BZ331" s="204"/>
      <c r="CA331" s="204"/>
      <c r="CB331" s="204"/>
      <c r="CC331" s="204"/>
      <c r="CD331" s="204"/>
      <c r="CE331" s="204"/>
      <c r="CF331" s="204"/>
      <c r="CG331" s="204"/>
      <c r="CH331" s="204"/>
      <c r="CI331" s="204"/>
      <c r="CJ331" s="204"/>
      <c r="CK331" s="204"/>
      <c r="CL331" s="204"/>
      <c r="CM331" s="204"/>
      <c r="CN331" s="204"/>
      <c r="CO331" s="204"/>
      <c r="CP331" s="204"/>
      <c r="CQ331" s="204"/>
      <c r="CR331" s="204"/>
    </row>
    <row r="332" spans="2:96" ht="20.100000000000001" customHeight="1" x14ac:dyDescent="0.25">
      <c r="B332" s="214"/>
      <c r="C332" s="215"/>
      <c r="D332" s="204"/>
      <c r="E332" s="204"/>
      <c r="F332" s="204"/>
      <c r="G332" s="204"/>
      <c r="H332" s="204"/>
      <c r="I332" s="204"/>
      <c r="J332" s="204"/>
      <c r="K332" s="204"/>
      <c r="L332" s="204"/>
      <c r="M332" s="204"/>
      <c r="N332" s="204"/>
      <c r="O332" s="204"/>
      <c r="P332" s="207"/>
      <c r="Q332" s="205"/>
      <c r="R332" s="205"/>
      <c r="S332" s="205"/>
      <c r="T332" s="205"/>
      <c r="U332" s="205"/>
      <c r="V332" s="205"/>
      <c r="W332" s="205"/>
      <c r="X332" s="205"/>
      <c r="Y332" s="205"/>
      <c r="Z332" s="205"/>
      <c r="AA332" s="205"/>
      <c r="AB332" s="205"/>
      <c r="AC332" s="206"/>
      <c r="AD332" s="206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04"/>
      <c r="AT332" s="204"/>
      <c r="AU332" s="204"/>
      <c r="AV332" s="204"/>
      <c r="AW332" s="204"/>
      <c r="AX332" s="204"/>
      <c r="AY332" s="204"/>
      <c r="AZ332" s="204"/>
      <c r="BA332" s="204"/>
      <c r="BB332" s="204"/>
      <c r="BC332" s="204"/>
      <c r="BD332" s="204"/>
      <c r="BE332" s="204"/>
      <c r="BF332" s="204"/>
      <c r="BG332" s="204"/>
      <c r="BH332" s="204"/>
      <c r="BI332" s="204"/>
      <c r="BJ332" s="204"/>
      <c r="BK332" s="204"/>
      <c r="BL332" s="204"/>
      <c r="BM332" s="204"/>
      <c r="BN332" s="204"/>
      <c r="BO332" s="204"/>
      <c r="BP332" s="204"/>
      <c r="BQ332" s="204"/>
      <c r="BR332" s="204"/>
      <c r="BS332" s="204"/>
      <c r="BT332" s="204"/>
      <c r="BU332" s="204"/>
      <c r="BV332" s="204"/>
      <c r="BW332" s="204"/>
      <c r="BX332" s="204"/>
      <c r="BY332" s="204"/>
      <c r="BZ332" s="204"/>
      <c r="CA332" s="204"/>
      <c r="CB332" s="204"/>
      <c r="CC332" s="204"/>
      <c r="CD332" s="204"/>
      <c r="CE332" s="204"/>
      <c r="CF332" s="204"/>
      <c r="CG332" s="204"/>
      <c r="CH332" s="204"/>
      <c r="CI332" s="204"/>
      <c r="CJ332" s="204"/>
      <c r="CK332" s="204"/>
      <c r="CL332" s="204"/>
      <c r="CM332" s="204"/>
      <c r="CN332" s="204"/>
      <c r="CO332" s="204"/>
      <c r="CP332" s="204"/>
      <c r="CQ332" s="204"/>
      <c r="CR332" s="204"/>
    </row>
    <row r="333" spans="2:96" ht="20.100000000000001" customHeight="1" x14ac:dyDescent="0.25">
      <c r="B333" s="214"/>
      <c r="C333" s="215"/>
      <c r="D333" s="204"/>
      <c r="E333" s="204"/>
      <c r="F333" s="204"/>
      <c r="G333" s="204"/>
      <c r="H333" s="204"/>
      <c r="I333" s="204"/>
      <c r="J333" s="204"/>
      <c r="K333" s="204"/>
      <c r="L333" s="204"/>
      <c r="M333" s="204"/>
      <c r="N333" s="204"/>
      <c r="O333" s="204"/>
      <c r="P333" s="207"/>
      <c r="Q333" s="205"/>
      <c r="R333" s="205"/>
      <c r="S333" s="205"/>
      <c r="T333" s="205"/>
      <c r="U333" s="205"/>
      <c r="V333" s="205"/>
      <c r="W333" s="205"/>
      <c r="X333" s="205"/>
      <c r="Y333" s="205"/>
      <c r="Z333" s="205"/>
      <c r="AA333" s="205"/>
      <c r="AB333" s="205"/>
      <c r="AC333" s="206"/>
      <c r="AD333" s="206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04"/>
      <c r="AT333" s="204"/>
      <c r="AU333" s="204"/>
      <c r="AV333" s="204"/>
      <c r="AW333" s="204"/>
      <c r="AX333" s="204"/>
      <c r="AY333" s="204"/>
      <c r="AZ333" s="204"/>
      <c r="BA333" s="204"/>
      <c r="BB333" s="204"/>
      <c r="BC333" s="204"/>
      <c r="BD333" s="204"/>
      <c r="BE333" s="204"/>
      <c r="BF333" s="204"/>
      <c r="BG333" s="204"/>
      <c r="BH333" s="204"/>
      <c r="BI333" s="204"/>
      <c r="BJ333" s="204"/>
      <c r="BK333" s="204"/>
      <c r="BL333" s="204"/>
      <c r="BM333" s="204"/>
      <c r="BN333" s="204"/>
      <c r="BO333" s="204"/>
      <c r="BP333" s="204"/>
      <c r="BQ333" s="204"/>
      <c r="BR333" s="204"/>
      <c r="BS333" s="204"/>
      <c r="BT333" s="204"/>
      <c r="BU333" s="204"/>
      <c r="BV333" s="204"/>
      <c r="BW333" s="204"/>
      <c r="BX333" s="204"/>
      <c r="BY333" s="204"/>
      <c r="BZ333" s="204"/>
      <c r="CA333" s="204"/>
      <c r="CB333" s="204"/>
      <c r="CC333" s="204"/>
      <c r="CD333" s="204"/>
      <c r="CE333" s="204"/>
      <c r="CF333" s="204"/>
      <c r="CG333" s="204"/>
      <c r="CH333" s="204"/>
      <c r="CI333" s="204"/>
      <c r="CJ333" s="204"/>
      <c r="CK333" s="204"/>
      <c r="CL333" s="204"/>
      <c r="CM333" s="204"/>
      <c r="CN333" s="204"/>
      <c r="CO333" s="204"/>
      <c r="CP333" s="204"/>
      <c r="CQ333" s="204"/>
      <c r="CR333" s="204"/>
    </row>
    <row r="334" spans="2:96" ht="20.100000000000001" customHeight="1" x14ac:dyDescent="0.25">
      <c r="B334" s="214"/>
      <c r="C334" s="215"/>
      <c r="D334" s="204"/>
      <c r="E334" s="204"/>
      <c r="F334" s="204"/>
      <c r="G334" s="204"/>
      <c r="H334" s="204"/>
      <c r="I334" s="204"/>
      <c r="J334" s="204"/>
      <c r="K334" s="204"/>
      <c r="L334" s="204"/>
      <c r="M334" s="204"/>
      <c r="N334" s="204"/>
      <c r="O334" s="204"/>
      <c r="P334" s="207"/>
      <c r="Q334" s="205"/>
      <c r="R334" s="205"/>
      <c r="S334" s="205"/>
      <c r="T334" s="205"/>
      <c r="U334" s="205"/>
      <c r="V334" s="205"/>
      <c r="W334" s="205"/>
      <c r="X334" s="205"/>
      <c r="Y334" s="205"/>
      <c r="Z334" s="205"/>
      <c r="AA334" s="205"/>
      <c r="AB334" s="205"/>
      <c r="AC334" s="206"/>
      <c r="AD334" s="206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4"/>
      <c r="AT334" s="204"/>
      <c r="AU334" s="204"/>
      <c r="AV334" s="204"/>
      <c r="AW334" s="204"/>
      <c r="AX334" s="204"/>
      <c r="AY334" s="204"/>
      <c r="AZ334" s="204"/>
      <c r="BA334" s="204"/>
      <c r="BB334" s="204"/>
      <c r="BC334" s="204"/>
      <c r="BD334" s="204"/>
      <c r="BE334" s="204"/>
      <c r="BF334" s="204"/>
      <c r="BG334" s="204"/>
      <c r="BH334" s="204"/>
      <c r="BI334" s="204"/>
      <c r="BJ334" s="204"/>
      <c r="BK334" s="204"/>
      <c r="BL334" s="204"/>
      <c r="BM334" s="204"/>
      <c r="BN334" s="204"/>
      <c r="BO334" s="204"/>
      <c r="BP334" s="204"/>
      <c r="BQ334" s="204"/>
      <c r="BR334" s="204"/>
      <c r="BS334" s="204"/>
      <c r="BT334" s="204"/>
      <c r="BU334" s="204"/>
      <c r="BV334" s="204"/>
      <c r="BW334" s="204"/>
      <c r="BX334" s="204"/>
      <c r="BY334" s="204"/>
      <c r="BZ334" s="204"/>
      <c r="CA334" s="204"/>
      <c r="CB334" s="204"/>
      <c r="CC334" s="204"/>
      <c r="CD334" s="204"/>
      <c r="CE334" s="204"/>
      <c r="CF334" s="204"/>
      <c r="CG334" s="204"/>
      <c r="CH334" s="204"/>
      <c r="CI334" s="204"/>
      <c r="CJ334" s="204"/>
      <c r="CK334" s="204"/>
      <c r="CL334" s="204"/>
      <c r="CM334" s="204"/>
      <c r="CN334" s="204"/>
      <c r="CO334" s="204"/>
      <c r="CP334" s="204"/>
      <c r="CQ334" s="204"/>
      <c r="CR334" s="204"/>
    </row>
    <row r="335" spans="2:96" ht="20.100000000000001" customHeight="1" x14ac:dyDescent="0.25">
      <c r="B335" s="214"/>
      <c r="C335" s="215"/>
      <c r="D335" s="204"/>
      <c r="E335" s="204"/>
      <c r="F335" s="204"/>
      <c r="G335" s="204"/>
      <c r="H335" s="204"/>
      <c r="I335" s="204"/>
      <c r="J335" s="204"/>
      <c r="K335" s="204"/>
      <c r="L335" s="204"/>
      <c r="M335" s="204"/>
      <c r="N335" s="204"/>
      <c r="O335" s="204"/>
      <c r="P335" s="207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6"/>
      <c r="AD335" s="206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4"/>
      <c r="AT335" s="204"/>
      <c r="AU335" s="204"/>
      <c r="AV335" s="204"/>
      <c r="AW335" s="204"/>
      <c r="AX335" s="204"/>
      <c r="AY335" s="204"/>
      <c r="AZ335" s="204"/>
      <c r="BA335" s="204"/>
      <c r="BB335" s="204"/>
      <c r="BC335" s="204"/>
      <c r="BD335" s="204"/>
      <c r="BE335" s="204"/>
      <c r="BF335" s="204"/>
      <c r="BG335" s="204"/>
      <c r="BH335" s="204"/>
      <c r="BI335" s="204"/>
      <c r="BJ335" s="204"/>
      <c r="BK335" s="204"/>
      <c r="BL335" s="204"/>
      <c r="BM335" s="204"/>
      <c r="BN335" s="204"/>
      <c r="BO335" s="204"/>
      <c r="BP335" s="204"/>
      <c r="BQ335" s="204"/>
      <c r="BR335" s="204"/>
      <c r="BS335" s="204"/>
      <c r="BT335" s="204"/>
      <c r="BU335" s="204"/>
      <c r="BV335" s="204"/>
      <c r="BW335" s="204"/>
      <c r="BX335" s="204"/>
      <c r="BY335" s="204"/>
      <c r="BZ335" s="204"/>
      <c r="CA335" s="204"/>
      <c r="CB335" s="204"/>
      <c r="CC335" s="204"/>
      <c r="CD335" s="204"/>
      <c r="CE335" s="204"/>
      <c r="CF335" s="204"/>
      <c r="CG335" s="204"/>
      <c r="CH335" s="204"/>
      <c r="CI335" s="204"/>
      <c r="CJ335" s="204"/>
      <c r="CK335" s="204"/>
      <c r="CL335" s="204"/>
      <c r="CM335" s="204"/>
      <c r="CN335" s="204"/>
      <c r="CO335" s="204"/>
      <c r="CP335" s="204"/>
      <c r="CQ335" s="204"/>
      <c r="CR335" s="204"/>
    </row>
    <row r="336" spans="2:96" ht="20.100000000000001" customHeight="1" x14ac:dyDescent="0.25">
      <c r="B336" s="214"/>
      <c r="C336" s="215"/>
      <c r="D336" s="204"/>
      <c r="E336" s="204"/>
      <c r="F336" s="204"/>
      <c r="G336" s="204"/>
      <c r="H336" s="204"/>
      <c r="I336" s="204"/>
      <c r="J336" s="204"/>
      <c r="K336" s="204"/>
      <c r="L336" s="204"/>
      <c r="M336" s="204"/>
      <c r="N336" s="204"/>
      <c r="O336" s="204"/>
      <c r="P336" s="207"/>
      <c r="Q336" s="205"/>
      <c r="R336" s="205"/>
      <c r="S336" s="205"/>
      <c r="T336" s="205"/>
      <c r="U336" s="205"/>
      <c r="V336" s="205"/>
      <c r="W336" s="205"/>
      <c r="X336" s="205"/>
      <c r="Y336" s="205"/>
      <c r="Z336" s="205"/>
      <c r="AA336" s="205"/>
      <c r="AB336" s="205"/>
      <c r="AC336" s="206"/>
      <c r="AD336" s="206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4"/>
      <c r="AT336" s="204"/>
      <c r="AU336" s="204"/>
      <c r="AV336" s="204"/>
      <c r="AW336" s="204"/>
      <c r="AX336" s="204"/>
      <c r="AY336" s="204"/>
      <c r="AZ336" s="204"/>
      <c r="BA336" s="204"/>
      <c r="BB336" s="204"/>
      <c r="BC336" s="204"/>
      <c r="BD336" s="204"/>
      <c r="BE336" s="204"/>
      <c r="BF336" s="204"/>
      <c r="BG336" s="204"/>
      <c r="BH336" s="204"/>
      <c r="BI336" s="204"/>
      <c r="BJ336" s="204"/>
      <c r="BK336" s="204"/>
      <c r="BL336" s="204"/>
      <c r="BM336" s="204"/>
      <c r="BN336" s="204"/>
      <c r="BO336" s="204"/>
      <c r="BP336" s="204"/>
      <c r="BQ336" s="204"/>
      <c r="BR336" s="204"/>
      <c r="BS336" s="204"/>
      <c r="BT336" s="204"/>
      <c r="BU336" s="204"/>
      <c r="BV336" s="204"/>
      <c r="BW336" s="204"/>
      <c r="BX336" s="204"/>
      <c r="BY336" s="204"/>
      <c r="BZ336" s="204"/>
      <c r="CA336" s="204"/>
      <c r="CB336" s="204"/>
      <c r="CC336" s="204"/>
      <c r="CD336" s="204"/>
      <c r="CE336" s="204"/>
      <c r="CF336" s="204"/>
      <c r="CG336" s="204"/>
      <c r="CH336" s="204"/>
      <c r="CI336" s="204"/>
      <c r="CJ336" s="204"/>
      <c r="CK336" s="204"/>
      <c r="CL336" s="204"/>
      <c r="CM336" s="204"/>
      <c r="CN336" s="204"/>
      <c r="CO336" s="204"/>
      <c r="CP336" s="204"/>
      <c r="CQ336" s="204"/>
      <c r="CR336" s="204"/>
    </row>
    <row r="337" spans="2:96" ht="20.100000000000001" customHeight="1" x14ac:dyDescent="0.25">
      <c r="B337" s="214"/>
      <c r="C337" s="215"/>
      <c r="D337" s="204"/>
      <c r="E337" s="204"/>
      <c r="F337" s="204"/>
      <c r="G337" s="204"/>
      <c r="H337" s="204"/>
      <c r="I337" s="204"/>
      <c r="J337" s="204"/>
      <c r="K337" s="204"/>
      <c r="L337" s="204"/>
      <c r="M337" s="204"/>
      <c r="N337" s="204"/>
      <c r="O337" s="204"/>
      <c r="P337" s="207"/>
      <c r="Q337" s="205"/>
      <c r="R337" s="205"/>
      <c r="S337" s="205"/>
      <c r="T337" s="205"/>
      <c r="U337" s="205"/>
      <c r="V337" s="205"/>
      <c r="W337" s="205"/>
      <c r="X337" s="205"/>
      <c r="Y337" s="205"/>
      <c r="Z337" s="205"/>
      <c r="AA337" s="205"/>
      <c r="AB337" s="205"/>
      <c r="AC337" s="206"/>
      <c r="AD337" s="206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4"/>
      <c r="AT337" s="204"/>
      <c r="AU337" s="204"/>
      <c r="AV337" s="204"/>
      <c r="AW337" s="204"/>
      <c r="AX337" s="204"/>
      <c r="AY337" s="204"/>
      <c r="AZ337" s="204"/>
      <c r="BA337" s="204"/>
      <c r="BB337" s="204"/>
      <c r="BC337" s="204"/>
      <c r="BD337" s="204"/>
      <c r="BE337" s="204"/>
      <c r="BF337" s="204"/>
      <c r="BG337" s="204"/>
      <c r="BH337" s="204"/>
      <c r="BI337" s="204"/>
      <c r="BJ337" s="204"/>
      <c r="BK337" s="204"/>
      <c r="BL337" s="204"/>
      <c r="BM337" s="204"/>
      <c r="BN337" s="204"/>
      <c r="BO337" s="204"/>
      <c r="BP337" s="204"/>
      <c r="BQ337" s="204"/>
      <c r="BR337" s="204"/>
      <c r="BS337" s="204"/>
      <c r="BT337" s="204"/>
      <c r="BU337" s="204"/>
      <c r="BV337" s="204"/>
      <c r="BW337" s="204"/>
      <c r="BX337" s="204"/>
      <c r="BY337" s="204"/>
      <c r="BZ337" s="204"/>
      <c r="CA337" s="204"/>
      <c r="CB337" s="204"/>
      <c r="CC337" s="204"/>
      <c r="CD337" s="204"/>
      <c r="CE337" s="204"/>
      <c r="CF337" s="204"/>
      <c r="CG337" s="204"/>
      <c r="CH337" s="204"/>
      <c r="CI337" s="204"/>
      <c r="CJ337" s="204"/>
      <c r="CK337" s="204"/>
      <c r="CL337" s="204"/>
      <c r="CM337" s="204"/>
      <c r="CN337" s="204"/>
      <c r="CO337" s="204"/>
      <c r="CP337" s="204"/>
      <c r="CQ337" s="204"/>
      <c r="CR337" s="204"/>
    </row>
    <row r="338" spans="2:96" ht="20.100000000000001" customHeight="1" x14ac:dyDescent="0.25">
      <c r="B338" s="214"/>
      <c r="C338" s="215"/>
      <c r="D338" s="204"/>
      <c r="E338" s="204"/>
      <c r="F338" s="204"/>
      <c r="G338" s="204"/>
      <c r="H338" s="204"/>
      <c r="I338" s="204"/>
      <c r="J338" s="204"/>
      <c r="K338" s="204"/>
      <c r="L338" s="204"/>
      <c r="M338" s="204"/>
      <c r="N338" s="204"/>
      <c r="O338" s="204"/>
      <c r="P338" s="207"/>
      <c r="Q338" s="205"/>
      <c r="R338" s="205"/>
      <c r="S338" s="205"/>
      <c r="T338" s="205"/>
      <c r="U338" s="205"/>
      <c r="V338" s="205"/>
      <c r="W338" s="205"/>
      <c r="X338" s="205"/>
      <c r="Y338" s="205"/>
      <c r="Z338" s="205"/>
      <c r="AA338" s="205"/>
      <c r="AB338" s="205"/>
      <c r="AC338" s="206"/>
      <c r="AD338" s="206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4"/>
      <c r="AT338" s="204"/>
      <c r="AU338" s="204"/>
      <c r="AV338" s="204"/>
      <c r="AW338" s="204"/>
      <c r="AX338" s="204"/>
      <c r="AY338" s="204"/>
      <c r="AZ338" s="204"/>
      <c r="BA338" s="204"/>
      <c r="BB338" s="204"/>
      <c r="BC338" s="204"/>
      <c r="BD338" s="204"/>
      <c r="BE338" s="204"/>
      <c r="BF338" s="204"/>
      <c r="BG338" s="204"/>
      <c r="BH338" s="204"/>
      <c r="BI338" s="204"/>
      <c r="BJ338" s="204"/>
      <c r="BK338" s="204"/>
      <c r="BL338" s="204"/>
      <c r="BM338" s="204"/>
      <c r="BN338" s="204"/>
      <c r="BO338" s="204"/>
      <c r="BP338" s="204"/>
      <c r="BQ338" s="204"/>
      <c r="BR338" s="204"/>
      <c r="BS338" s="204"/>
      <c r="BT338" s="204"/>
      <c r="BU338" s="204"/>
      <c r="BV338" s="204"/>
      <c r="BW338" s="204"/>
      <c r="BX338" s="204"/>
      <c r="BY338" s="204"/>
      <c r="BZ338" s="204"/>
      <c r="CA338" s="204"/>
      <c r="CB338" s="204"/>
      <c r="CC338" s="204"/>
      <c r="CD338" s="204"/>
      <c r="CE338" s="204"/>
      <c r="CF338" s="204"/>
      <c r="CG338" s="204"/>
      <c r="CH338" s="204"/>
      <c r="CI338" s="204"/>
      <c r="CJ338" s="204"/>
      <c r="CK338" s="204"/>
      <c r="CL338" s="204"/>
      <c r="CM338" s="204"/>
      <c r="CN338" s="204"/>
      <c r="CO338" s="204"/>
      <c r="CP338" s="204"/>
      <c r="CQ338" s="204"/>
      <c r="CR338" s="204"/>
    </row>
    <row r="339" spans="2:96" ht="20.100000000000001" customHeight="1" x14ac:dyDescent="0.25">
      <c r="B339" s="214"/>
      <c r="C339" s="215"/>
      <c r="D339" s="204"/>
      <c r="E339" s="204"/>
      <c r="F339" s="204"/>
      <c r="G339" s="204"/>
      <c r="H339" s="204"/>
      <c r="I339" s="204"/>
      <c r="J339" s="204"/>
      <c r="K339" s="204"/>
      <c r="L339" s="204"/>
      <c r="M339" s="204"/>
      <c r="N339" s="204"/>
      <c r="O339" s="204"/>
      <c r="P339" s="207"/>
      <c r="Q339" s="205"/>
      <c r="R339" s="205"/>
      <c r="S339" s="205"/>
      <c r="T339" s="205"/>
      <c r="U339" s="205"/>
      <c r="V339" s="205"/>
      <c r="W339" s="205"/>
      <c r="X339" s="205"/>
      <c r="Y339" s="205"/>
      <c r="Z339" s="205"/>
      <c r="AA339" s="205"/>
      <c r="AB339" s="205"/>
      <c r="AC339" s="206"/>
      <c r="AD339" s="206"/>
      <c r="AE339" s="204"/>
      <c r="AF339" s="204"/>
      <c r="AG339" s="204"/>
      <c r="AH339" s="204"/>
      <c r="AI339" s="204"/>
      <c r="AJ339" s="204"/>
      <c r="AK339" s="204"/>
      <c r="AL339" s="204"/>
      <c r="AM339" s="204"/>
      <c r="AN339" s="204"/>
      <c r="AO339" s="204"/>
      <c r="AP339" s="204"/>
      <c r="AQ339" s="204"/>
      <c r="AR339" s="204"/>
      <c r="AS339" s="204"/>
      <c r="AT339" s="204"/>
      <c r="AU339" s="204"/>
      <c r="AV339" s="204"/>
      <c r="AW339" s="204"/>
      <c r="AX339" s="204"/>
      <c r="AY339" s="204"/>
      <c r="AZ339" s="204"/>
      <c r="BA339" s="204"/>
      <c r="BB339" s="204"/>
      <c r="BC339" s="204"/>
      <c r="BD339" s="204"/>
      <c r="BE339" s="204"/>
      <c r="BF339" s="204"/>
      <c r="BG339" s="204"/>
      <c r="BH339" s="204"/>
      <c r="BI339" s="204"/>
      <c r="BJ339" s="204"/>
      <c r="BK339" s="204"/>
      <c r="BL339" s="204"/>
      <c r="BM339" s="204"/>
      <c r="BN339" s="204"/>
      <c r="BO339" s="204"/>
      <c r="BP339" s="204"/>
      <c r="BQ339" s="204"/>
      <c r="BR339" s="204"/>
      <c r="BS339" s="204"/>
      <c r="BT339" s="204"/>
      <c r="BU339" s="204"/>
      <c r="BV339" s="204"/>
      <c r="BW339" s="204"/>
      <c r="BX339" s="204"/>
      <c r="BY339" s="204"/>
      <c r="BZ339" s="204"/>
      <c r="CA339" s="204"/>
      <c r="CB339" s="204"/>
      <c r="CC339" s="204"/>
      <c r="CD339" s="204"/>
      <c r="CE339" s="204"/>
      <c r="CF339" s="204"/>
      <c r="CG339" s="204"/>
      <c r="CH339" s="204"/>
      <c r="CI339" s="204"/>
      <c r="CJ339" s="204"/>
      <c r="CK339" s="204"/>
      <c r="CL339" s="204"/>
      <c r="CM339" s="204"/>
      <c r="CN339" s="204"/>
      <c r="CO339" s="204"/>
      <c r="CP339" s="204"/>
      <c r="CQ339" s="204"/>
      <c r="CR339" s="204"/>
    </row>
    <row r="340" spans="2:96" ht="20.100000000000001" customHeight="1" x14ac:dyDescent="0.25">
      <c r="B340" s="214"/>
      <c r="C340" s="215"/>
      <c r="D340" s="204"/>
      <c r="E340" s="204"/>
      <c r="F340" s="204"/>
      <c r="G340" s="204"/>
      <c r="H340" s="204"/>
      <c r="I340" s="204"/>
      <c r="J340" s="204"/>
      <c r="K340" s="204"/>
      <c r="L340" s="204"/>
      <c r="M340" s="204"/>
      <c r="N340" s="204"/>
      <c r="O340" s="204"/>
      <c r="P340" s="207"/>
      <c r="Q340" s="205"/>
      <c r="R340" s="205"/>
      <c r="S340" s="205"/>
      <c r="T340" s="205"/>
      <c r="U340" s="205"/>
      <c r="V340" s="205"/>
      <c r="W340" s="205"/>
      <c r="X340" s="205"/>
      <c r="Y340" s="205"/>
      <c r="Z340" s="205"/>
      <c r="AA340" s="205"/>
      <c r="AB340" s="205"/>
      <c r="AC340" s="206"/>
      <c r="AD340" s="206"/>
      <c r="AE340" s="204"/>
      <c r="AF340" s="204"/>
      <c r="AG340" s="204"/>
      <c r="AH340" s="204"/>
      <c r="AI340" s="204"/>
      <c r="AJ340" s="204"/>
      <c r="AK340" s="204"/>
      <c r="AL340" s="204"/>
      <c r="AM340" s="204"/>
      <c r="AN340" s="204"/>
      <c r="AO340" s="204"/>
      <c r="AP340" s="204"/>
      <c r="AQ340" s="204"/>
      <c r="AR340" s="204"/>
      <c r="AS340" s="204"/>
      <c r="AT340" s="204"/>
      <c r="AU340" s="204"/>
      <c r="AV340" s="204"/>
      <c r="AW340" s="204"/>
      <c r="AX340" s="204"/>
      <c r="AY340" s="204"/>
      <c r="AZ340" s="204"/>
      <c r="BA340" s="204"/>
      <c r="BB340" s="204"/>
      <c r="BC340" s="204"/>
      <c r="BD340" s="204"/>
      <c r="BE340" s="204"/>
      <c r="BF340" s="204"/>
      <c r="BG340" s="204"/>
      <c r="BH340" s="204"/>
      <c r="BI340" s="204"/>
      <c r="BJ340" s="204"/>
      <c r="BK340" s="204"/>
      <c r="BL340" s="204"/>
      <c r="BM340" s="204"/>
      <c r="BN340" s="204"/>
      <c r="BO340" s="204"/>
      <c r="BP340" s="204"/>
      <c r="BQ340" s="204"/>
      <c r="BR340" s="204"/>
      <c r="BS340" s="204"/>
      <c r="BT340" s="204"/>
      <c r="BU340" s="204"/>
      <c r="BV340" s="204"/>
      <c r="BW340" s="204"/>
      <c r="BX340" s="204"/>
      <c r="BY340" s="204"/>
      <c r="BZ340" s="204"/>
      <c r="CA340" s="204"/>
      <c r="CB340" s="204"/>
      <c r="CC340" s="204"/>
      <c r="CD340" s="204"/>
      <c r="CE340" s="204"/>
      <c r="CF340" s="204"/>
      <c r="CG340" s="204"/>
      <c r="CH340" s="204"/>
      <c r="CI340" s="204"/>
      <c r="CJ340" s="204"/>
      <c r="CK340" s="204"/>
      <c r="CL340" s="204"/>
      <c r="CM340" s="204"/>
      <c r="CN340" s="204"/>
      <c r="CO340" s="204"/>
      <c r="CP340" s="204"/>
      <c r="CQ340" s="204"/>
      <c r="CR340" s="204"/>
    </row>
    <row r="341" spans="2:96" ht="20.100000000000001" customHeight="1" x14ac:dyDescent="0.25">
      <c r="B341" s="214"/>
      <c r="C341" s="215"/>
      <c r="D341" s="204"/>
      <c r="E341" s="204"/>
      <c r="F341" s="204"/>
      <c r="G341" s="204"/>
      <c r="H341" s="204"/>
      <c r="I341" s="204"/>
      <c r="J341" s="204"/>
      <c r="K341" s="204"/>
      <c r="L341" s="204"/>
      <c r="M341" s="204"/>
      <c r="N341" s="204"/>
      <c r="O341" s="204"/>
      <c r="P341" s="207"/>
      <c r="Q341" s="205"/>
      <c r="R341" s="205"/>
      <c r="S341" s="205"/>
      <c r="T341" s="205"/>
      <c r="U341" s="205"/>
      <c r="V341" s="205"/>
      <c r="W341" s="205"/>
      <c r="X341" s="205"/>
      <c r="Y341" s="205"/>
      <c r="Z341" s="205"/>
      <c r="AA341" s="205"/>
      <c r="AB341" s="205"/>
      <c r="AC341" s="206"/>
      <c r="AD341" s="206"/>
      <c r="AE341" s="204"/>
      <c r="AF341" s="204"/>
      <c r="AG341" s="204"/>
      <c r="AH341" s="204"/>
      <c r="AI341" s="204"/>
      <c r="AJ341" s="204"/>
      <c r="AK341" s="204"/>
      <c r="AL341" s="204"/>
      <c r="AM341" s="204"/>
      <c r="AN341" s="204"/>
      <c r="AO341" s="204"/>
      <c r="AP341" s="204"/>
      <c r="AQ341" s="204"/>
      <c r="AR341" s="204"/>
      <c r="AS341" s="204"/>
      <c r="AT341" s="204"/>
      <c r="AU341" s="204"/>
      <c r="AV341" s="204"/>
      <c r="AW341" s="204"/>
      <c r="AX341" s="204"/>
      <c r="AY341" s="204"/>
      <c r="AZ341" s="204"/>
      <c r="BA341" s="204"/>
      <c r="BB341" s="204"/>
      <c r="BC341" s="204"/>
      <c r="BD341" s="204"/>
      <c r="BE341" s="204"/>
      <c r="BF341" s="204"/>
      <c r="BG341" s="204"/>
      <c r="BH341" s="204"/>
      <c r="BI341" s="204"/>
      <c r="BJ341" s="204"/>
      <c r="BK341" s="204"/>
      <c r="BL341" s="204"/>
      <c r="BM341" s="204"/>
      <c r="BN341" s="204"/>
      <c r="BO341" s="204"/>
      <c r="BP341" s="204"/>
      <c r="BQ341" s="204"/>
      <c r="BR341" s="204"/>
      <c r="BS341" s="204"/>
      <c r="BT341" s="204"/>
      <c r="BU341" s="204"/>
      <c r="BV341" s="204"/>
      <c r="BW341" s="204"/>
      <c r="BX341" s="204"/>
      <c r="BY341" s="204"/>
      <c r="BZ341" s="204"/>
      <c r="CA341" s="204"/>
      <c r="CB341" s="204"/>
      <c r="CC341" s="204"/>
      <c r="CD341" s="204"/>
      <c r="CE341" s="204"/>
      <c r="CF341" s="204"/>
      <c r="CG341" s="204"/>
      <c r="CH341" s="204"/>
      <c r="CI341" s="204"/>
      <c r="CJ341" s="204"/>
      <c r="CK341" s="204"/>
      <c r="CL341" s="204"/>
      <c r="CM341" s="204"/>
      <c r="CN341" s="204"/>
      <c r="CO341" s="204"/>
      <c r="CP341" s="204"/>
      <c r="CQ341" s="204"/>
      <c r="CR341" s="204"/>
    </row>
    <row r="342" spans="2:96" ht="20.100000000000001" customHeight="1" x14ac:dyDescent="0.25">
      <c r="B342" s="214"/>
      <c r="C342" s="215"/>
      <c r="D342" s="204"/>
      <c r="E342" s="204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7"/>
      <c r="Q342" s="205"/>
      <c r="R342" s="205"/>
      <c r="S342" s="205"/>
      <c r="T342" s="205"/>
      <c r="U342" s="205"/>
      <c r="V342" s="205"/>
      <c r="W342" s="205"/>
      <c r="X342" s="205"/>
      <c r="Y342" s="205"/>
      <c r="Z342" s="205"/>
      <c r="AA342" s="205"/>
      <c r="AB342" s="205"/>
      <c r="AC342" s="206"/>
      <c r="AD342" s="206"/>
      <c r="AE342" s="204"/>
      <c r="AF342" s="204"/>
      <c r="AG342" s="204"/>
      <c r="AH342" s="204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204"/>
      <c r="BN342" s="204"/>
      <c r="BO342" s="204"/>
      <c r="BP342" s="204"/>
      <c r="BQ342" s="204"/>
      <c r="BR342" s="204"/>
      <c r="BS342" s="204"/>
      <c r="BT342" s="204"/>
      <c r="BU342" s="204"/>
      <c r="BV342" s="204"/>
      <c r="BW342" s="204"/>
      <c r="BX342" s="204"/>
      <c r="BY342" s="204"/>
      <c r="BZ342" s="204"/>
      <c r="CA342" s="204"/>
      <c r="CB342" s="204"/>
      <c r="CC342" s="204"/>
      <c r="CD342" s="204"/>
      <c r="CE342" s="204"/>
      <c r="CF342" s="204"/>
      <c r="CG342" s="204"/>
      <c r="CH342" s="204"/>
      <c r="CI342" s="204"/>
      <c r="CJ342" s="204"/>
      <c r="CK342" s="204"/>
      <c r="CL342" s="204"/>
      <c r="CM342" s="204"/>
      <c r="CN342" s="204"/>
      <c r="CO342" s="204"/>
      <c r="CP342" s="204"/>
      <c r="CQ342" s="204"/>
      <c r="CR342" s="204"/>
    </row>
    <row r="343" spans="2:96" ht="20.100000000000001" customHeight="1" x14ac:dyDescent="0.25">
      <c r="B343" s="214"/>
      <c r="C343" s="215"/>
      <c r="D343" s="204"/>
      <c r="E343" s="204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7"/>
      <c r="Q343" s="205"/>
      <c r="R343" s="205"/>
      <c r="S343" s="205"/>
      <c r="T343" s="205"/>
      <c r="U343" s="205"/>
      <c r="V343" s="205"/>
      <c r="W343" s="205"/>
      <c r="X343" s="205"/>
      <c r="Y343" s="205"/>
      <c r="Z343" s="205"/>
      <c r="AA343" s="205"/>
      <c r="AB343" s="205"/>
      <c r="AC343" s="206"/>
      <c r="AD343" s="206"/>
      <c r="AE343" s="204"/>
      <c r="AF343" s="204"/>
      <c r="AG343" s="204"/>
      <c r="AH343" s="204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04"/>
      <c r="AX343" s="204"/>
      <c r="AY343" s="204"/>
      <c r="AZ343" s="204"/>
      <c r="BA343" s="204"/>
      <c r="BB343" s="204"/>
      <c r="BC343" s="204"/>
      <c r="BD343" s="204"/>
      <c r="BE343" s="204"/>
      <c r="BF343" s="204"/>
      <c r="BG343" s="204"/>
      <c r="BH343" s="204"/>
      <c r="BI343" s="204"/>
      <c r="BJ343" s="204"/>
      <c r="BK343" s="204"/>
      <c r="BL343" s="204"/>
      <c r="BM343" s="204"/>
      <c r="BN343" s="204"/>
      <c r="BO343" s="204"/>
      <c r="BP343" s="204"/>
      <c r="BQ343" s="204"/>
      <c r="BR343" s="204"/>
      <c r="BS343" s="204"/>
      <c r="BT343" s="204"/>
      <c r="BU343" s="204"/>
      <c r="BV343" s="204"/>
      <c r="BW343" s="204"/>
      <c r="BX343" s="204"/>
      <c r="BY343" s="204"/>
      <c r="BZ343" s="204"/>
      <c r="CA343" s="204"/>
      <c r="CB343" s="204"/>
      <c r="CC343" s="204"/>
      <c r="CD343" s="204"/>
      <c r="CE343" s="204"/>
      <c r="CF343" s="204"/>
      <c r="CG343" s="204"/>
      <c r="CH343" s="204"/>
      <c r="CI343" s="204"/>
      <c r="CJ343" s="204"/>
      <c r="CK343" s="204"/>
      <c r="CL343" s="204"/>
      <c r="CM343" s="204"/>
      <c r="CN343" s="204"/>
      <c r="CO343" s="204"/>
      <c r="CP343" s="204"/>
      <c r="CQ343" s="204"/>
      <c r="CR343" s="204"/>
    </row>
    <row r="344" spans="2:96" ht="20.100000000000001" customHeight="1" x14ac:dyDescent="0.25">
      <c r="B344" s="214"/>
      <c r="C344" s="215"/>
      <c r="D344" s="204"/>
      <c r="E344" s="204"/>
      <c r="F344" s="204"/>
      <c r="G344" s="204"/>
      <c r="H344" s="204"/>
      <c r="I344" s="204"/>
      <c r="J344" s="204"/>
      <c r="K344" s="204"/>
      <c r="L344" s="204"/>
      <c r="M344" s="204"/>
      <c r="N344" s="204"/>
      <c r="O344" s="204"/>
      <c r="P344" s="207"/>
      <c r="Q344" s="205"/>
      <c r="R344" s="205"/>
      <c r="S344" s="205"/>
      <c r="T344" s="205"/>
      <c r="U344" s="205"/>
      <c r="V344" s="205"/>
      <c r="W344" s="205"/>
      <c r="X344" s="205"/>
      <c r="Y344" s="205"/>
      <c r="Z344" s="205"/>
      <c r="AA344" s="205"/>
      <c r="AB344" s="205"/>
      <c r="AC344" s="206"/>
      <c r="AD344" s="206"/>
      <c r="AE344" s="204"/>
      <c r="AF344" s="204"/>
      <c r="AG344" s="204"/>
      <c r="AH344" s="204"/>
      <c r="AI344" s="204"/>
      <c r="AJ344" s="204"/>
      <c r="AK344" s="204"/>
      <c r="AL344" s="204"/>
      <c r="AM344" s="204"/>
      <c r="AN344" s="204"/>
      <c r="AO344" s="204"/>
      <c r="AP344" s="204"/>
      <c r="AQ344" s="204"/>
      <c r="AR344" s="204"/>
      <c r="AS344" s="204"/>
      <c r="AT344" s="204"/>
      <c r="AU344" s="204"/>
      <c r="AV344" s="204"/>
      <c r="AW344" s="204"/>
      <c r="AX344" s="204"/>
      <c r="AY344" s="204"/>
      <c r="AZ344" s="204"/>
      <c r="BA344" s="204"/>
      <c r="BB344" s="204"/>
      <c r="BC344" s="204"/>
      <c r="BD344" s="204"/>
      <c r="BE344" s="204"/>
      <c r="BF344" s="204"/>
      <c r="BG344" s="204"/>
      <c r="BH344" s="204"/>
      <c r="BI344" s="204"/>
      <c r="BJ344" s="204"/>
      <c r="BK344" s="204"/>
      <c r="BL344" s="204"/>
      <c r="BM344" s="204"/>
      <c r="BN344" s="204"/>
      <c r="BO344" s="204"/>
      <c r="BP344" s="204"/>
      <c r="BQ344" s="204"/>
      <c r="BR344" s="204"/>
      <c r="BS344" s="204"/>
      <c r="BT344" s="204"/>
      <c r="BU344" s="204"/>
      <c r="BV344" s="204"/>
      <c r="BW344" s="204"/>
      <c r="BX344" s="204"/>
      <c r="BY344" s="204"/>
      <c r="BZ344" s="204"/>
      <c r="CA344" s="204"/>
      <c r="CB344" s="204"/>
      <c r="CC344" s="204"/>
      <c r="CD344" s="204"/>
      <c r="CE344" s="204"/>
      <c r="CF344" s="204"/>
      <c r="CG344" s="204"/>
      <c r="CH344" s="204"/>
      <c r="CI344" s="204"/>
      <c r="CJ344" s="204"/>
      <c r="CK344" s="204"/>
      <c r="CL344" s="204"/>
      <c r="CM344" s="204"/>
      <c r="CN344" s="204"/>
      <c r="CO344" s="204"/>
      <c r="CP344" s="204"/>
      <c r="CQ344" s="204"/>
      <c r="CR344" s="204"/>
    </row>
    <row r="345" spans="2:96" ht="20.100000000000001" customHeight="1" x14ac:dyDescent="0.25">
      <c r="B345" s="214"/>
      <c r="C345" s="215"/>
      <c r="D345" s="204"/>
      <c r="E345" s="204"/>
      <c r="F345" s="204"/>
      <c r="G345" s="204"/>
      <c r="H345" s="204"/>
      <c r="I345" s="204"/>
      <c r="J345" s="204"/>
      <c r="K345" s="204"/>
      <c r="L345" s="204"/>
      <c r="M345" s="204"/>
      <c r="N345" s="204"/>
      <c r="O345" s="204"/>
      <c r="P345" s="207"/>
      <c r="Q345" s="205"/>
      <c r="R345" s="205"/>
      <c r="S345" s="205"/>
      <c r="T345" s="205"/>
      <c r="U345" s="205"/>
      <c r="V345" s="205"/>
      <c r="W345" s="205"/>
      <c r="X345" s="205"/>
      <c r="Y345" s="205"/>
      <c r="Z345" s="205"/>
      <c r="AA345" s="205"/>
      <c r="AB345" s="205"/>
      <c r="AC345" s="206"/>
      <c r="AD345" s="206"/>
      <c r="AE345" s="204"/>
      <c r="AF345" s="204"/>
      <c r="AG345" s="204"/>
      <c r="AH345" s="204"/>
      <c r="AI345" s="204"/>
      <c r="AJ345" s="204"/>
      <c r="AK345" s="204"/>
      <c r="AL345" s="204"/>
      <c r="AM345" s="204"/>
      <c r="AN345" s="204"/>
      <c r="AO345" s="204"/>
      <c r="AP345" s="204"/>
      <c r="AQ345" s="204"/>
      <c r="AR345" s="204"/>
      <c r="AS345" s="204"/>
      <c r="AT345" s="204"/>
      <c r="AU345" s="204"/>
      <c r="AV345" s="204"/>
      <c r="AW345" s="204"/>
      <c r="AX345" s="204"/>
      <c r="AY345" s="204"/>
      <c r="AZ345" s="204"/>
      <c r="BA345" s="204"/>
      <c r="BB345" s="204"/>
      <c r="BC345" s="204"/>
      <c r="BD345" s="204"/>
      <c r="BE345" s="204"/>
      <c r="BF345" s="204"/>
      <c r="BG345" s="204"/>
      <c r="BH345" s="204"/>
      <c r="BI345" s="204"/>
      <c r="BJ345" s="204"/>
      <c r="BK345" s="204"/>
      <c r="BL345" s="204"/>
      <c r="BM345" s="204"/>
      <c r="BN345" s="204"/>
      <c r="BO345" s="204"/>
      <c r="BP345" s="204"/>
      <c r="BQ345" s="204"/>
      <c r="BR345" s="204"/>
      <c r="BS345" s="204"/>
      <c r="BT345" s="204"/>
      <c r="BU345" s="204"/>
      <c r="BV345" s="204"/>
      <c r="BW345" s="204"/>
      <c r="BX345" s="204"/>
      <c r="BY345" s="204"/>
      <c r="BZ345" s="204"/>
      <c r="CA345" s="204"/>
      <c r="CB345" s="204"/>
      <c r="CC345" s="204"/>
      <c r="CD345" s="204"/>
      <c r="CE345" s="204"/>
      <c r="CF345" s="204"/>
      <c r="CG345" s="204"/>
      <c r="CH345" s="204"/>
      <c r="CI345" s="204"/>
      <c r="CJ345" s="204"/>
      <c r="CK345" s="204"/>
      <c r="CL345" s="204"/>
      <c r="CM345" s="204"/>
      <c r="CN345" s="204"/>
      <c r="CO345" s="204"/>
      <c r="CP345" s="204"/>
      <c r="CQ345" s="204"/>
      <c r="CR345" s="204"/>
    </row>
    <row r="346" spans="2:96" ht="20.100000000000001" customHeight="1" x14ac:dyDescent="0.25">
      <c r="B346" s="214"/>
      <c r="C346" s="215"/>
      <c r="D346" s="204"/>
      <c r="E346" s="204"/>
      <c r="F346" s="204"/>
      <c r="G346" s="204"/>
      <c r="H346" s="204"/>
      <c r="I346" s="204"/>
      <c r="J346" s="204"/>
      <c r="K346" s="204"/>
      <c r="L346" s="204"/>
      <c r="M346" s="204"/>
      <c r="N346" s="204"/>
      <c r="O346" s="204"/>
      <c r="P346" s="207"/>
      <c r="Q346" s="205"/>
      <c r="R346" s="205"/>
      <c r="S346" s="205"/>
      <c r="T346" s="205"/>
      <c r="U346" s="205"/>
      <c r="V346" s="205"/>
      <c r="W346" s="205"/>
      <c r="X346" s="205"/>
      <c r="Y346" s="205"/>
      <c r="Z346" s="205"/>
      <c r="AA346" s="205"/>
      <c r="AB346" s="205"/>
      <c r="AC346" s="206"/>
      <c r="AD346" s="206"/>
      <c r="AE346" s="204"/>
      <c r="AF346" s="204"/>
      <c r="AG346" s="204"/>
      <c r="AH346" s="204"/>
      <c r="AI346" s="204"/>
      <c r="AJ346" s="204"/>
      <c r="AK346" s="204"/>
      <c r="AL346" s="204"/>
      <c r="AM346" s="204"/>
      <c r="AN346" s="204"/>
      <c r="AO346" s="204"/>
      <c r="AP346" s="204"/>
      <c r="AQ346" s="204"/>
      <c r="AR346" s="204"/>
      <c r="AS346" s="204"/>
      <c r="AT346" s="204"/>
      <c r="AU346" s="204"/>
      <c r="AV346" s="204"/>
      <c r="AW346" s="204"/>
      <c r="AX346" s="204"/>
      <c r="AY346" s="204"/>
      <c r="AZ346" s="204"/>
      <c r="BA346" s="204"/>
      <c r="BB346" s="204"/>
      <c r="BC346" s="204"/>
      <c r="BD346" s="204"/>
      <c r="BE346" s="204"/>
      <c r="BF346" s="204"/>
      <c r="BG346" s="204"/>
      <c r="BH346" s="204"/>
      <c r="BI346" s="204"/>
      <c r="BJ346" s="204"/>
      <c r="BK346" s="204"/>
      <c r="BL346" s="204"/>
      <c r="BM346" s="204"/>
      <c r="BN346" s="204"/>
      <c r="BO346" s="204"/>
      <c r="BP346" s="204"/>
      <c r="BQ346" s="204"/>
      <c r="BR346" s="204"/>
      <c r="BS346" s="204"/>
      <c r="BT346" s="204"/>
      <c r="BU346" s="204"/>
      <c r="BV346" s="204"/>
      <c r="BW346" s="204"/>
      <c r="BX346" s="204"/>
      <c r="BY346" s="204"/>
      <c r="BZ346" s="204"/>
      <c r="CA346" s="204"/>
      <c r="CB346" s="204"/>
      <c r="CC346" s="204"/>
      <c r="CD346" s="204"/>
      <c r="CE346" s="204"/>
      <c r="CF346" s="204"/>
      <c r="CG346" s="204"/>
      <c r="CH346" s="204"/>
      <c r="CI346" s="204"/>
      <c r="CJ346" s="204"/>
      <c r="CK346" s="204"/>
      <c r="CL346" s="204"/>
      <c r="CM346" s="204"/>
      <c r="CN346" s="204"/>
      <c r="CO346" s="204"/>
      <c r="CP346" s="204"/>
      <c r="CQ346" s="204"/>
      <c r="CR346" s="204"/>
    </row>
    <row r="347" spans="2:96" ht="20.100000000000001" customHeight="1" x14ac:dyDescent="0.25">
      <c r="B347" s="214"/>
      <c r="C347" s="215"/>
      <c r="D347" s="204"/>
      <c r="E347" s="204"/>
      <c r="F347" s="204"/>
      <c r="G347" s="204"/>
      <c r="H347" s="204"/>
      <c r="I347" s="204"/>
      <c r="J347" s="204"/>
      <c r="K347" s="204"/>
      <c r="L347" s="204"/>
      <c r="M347" s="204"/>
      <c r="N347" s="204"/>
      <c r="O347" s="204"/>
      <c r="P347" s="207"/>
      <c r="Q347" s="205"/>
      <c r="R347" s="205"/>
      <c r="S347" s="205"/>
      <c r="T347" s="205"/>
      <c r="U347" s="205"/>
      <c r="V347" s="205"/>
      <c r="W347" s="205"/>
      <c r="X347" s="205"/>
      <c r="Y347" s="205"/>
      <c r="Z347" s="205"/>
      <c r="AA347" s="205"/>
      <c r="AB347" s="205"/>
      <c r="AC347" s="206"/>
      <c r="AD347" s="206"/>
      <c r="AE347" s="204"/>
      <c r="AF347" s="204"/>
      <c r="AG347" s="204"/>
      <c r="AH347" s="204"/>
      <c r="AI347" s="204"/>
      <c r="AJ347" s="204"/>
      <c r="AK347" s="204"/>
      <c r="AL347" s="204"/>
      <c r="AM347" s="204"/>
      <c r="AN347" s="204"/>
      <c r="AO347" s="204"/>
      <c r="AP347" s="204"/>
      <c r="AQ347" s="204"/>
      <c r="AR347" s="204"/>
      <c r="AS347" s="204"/>
      <c r="AT347" s="204"/>
      <c r="AU347" s="204"/>
      <c r="AV347" s="204"/>
      <c r="AW347" s="204"/>
      <c r="AX347" s="204"/>
      <c r="AY347" s="204"/>
      <c r="AZ347" s="204"/>
      <c r="BA347" s="204"/>
      <c r="BB347" s="204"/>
      <c r="BC347" s="204"/>
      <c r="BD347" s="204"/>
      <c r="BE347" s="204"/>
      <c r="BF347" s="204"/>
      <c r="BG347" s="204"/>
      <c r="BH347" s="204"/>
      <c r="BI347" s="204"/>
      <c r="BJ347" s="204"/>
      <c r="BK347" s="204"/>
      <c r="BL347" s="204"/>
      <c r="BM347" s="204"/>
      <c r="BN347" s="204"/>
      <c r="BO347" s="204"/>
      <c r="BP347" s="204"/>
      <c r="BQ347" s="204"/>
      <c r="BR347" s="204"/>
      <c r="BS347" s="204"/>
      <c r="BT347" s="204"/>
      <c r="BU347" s="204"/>
      <c r="BV347" s="204"/>
      <c r="BW347" s="204"/>
      <c r="BX347" s="204"/>
      <c r="BY347" s="204"/>
      <c r="BZ347" s="204"/>
      <c r="CA347" s="204"/>
      <c r="CB347" s="204"/>
      <c r="CC347" s="204"/>
      <c r="CD347" s="204"/>
      <c r="CE347" s="204"/>
      <c r="CF347" s="204"/>
      <c r="CG347" s="204"/>
      <c r="CH347" s="204"/>
      <c r="CI347" s="204"/>
      <c r="CJ347" s="204"/>
      <c r="CK347" s="204"/>
      <c r="CL347" s="204"/>
      <c r="CM347" s="204"/>
      <c r="CN347" s="204"/>
      <c r="CO347" s="204"/>
      <c r="CP347" s="204"/>
      <c r="CQ347" s="204"/>
      <c r="CR347" s="204"/>
    </row>
    <row r="348" spans="2:96" ht="20.100000000000001" customHeight="1" x14ac:dyDescent="0.25">
      <c r="B348" s="214"/>
      <c r="C348" s="215"/>
      <c r="D348" s="204"/>
      <c r="E348" s="204"/>
      <c r="F348" s="204"/>
      <c r="G348" s="204"/>
      <c r="H348" s="204"/>
      <c r="I348" s="204"/>
      <c r="J348" s="204"/>
      <c r="K348" s="204"/>
      <c r="L348" s="204"/>
      <c r="M348" s="204"/>
      <c r="N348" s="204"/>
      <c r="O348" s="204"/>
      <c r="P348" s="207"/>
      <c r="Q348" s="205"/>
      <c r="R348" s="205"/>
      <c r="S348" s="205"/>
      <c r="T348" s="205"/>
      <c r="U348" s="205"/>
      <c r="V348" s="205"/>
      <c r="W348" s="205"/>
      <c r="X348" s="205"/>
      <c r="Y348" s="205"/>
      <c r="Z348" s="205"/>
      <c r="AA348" s="205"/>
      <c r="AB348" s="205"/>
      <c r="AC348" s="206"/>
      <c r="AD348" s="206"/>
      <c r="AE348" s="204"/>
      <c r="AF348" s="204"/>
      <c r="AG348" s="204"/>
      <c r="AH348" s="204"/>
      <c r="AI348" s="204"/>
      <c r="AJ348" s="204"/>
      <c r="AK348" s="204"/>
      <c r="AL348" s="204"/>
      <c r="AM348" s="204"/>
      <c r="AN348" s="204"/>
      <c r="AO348" s="204"/>
      <c r="AP348" s="204"/>
      <c r="AQ348" s="204"/>
      <c r="AR348" s="204"/>
      <c r="AS348" s="204"/>
      <c r="AT348" s="204"/>
      <c r="AU348" s="204"/>
      <c r="AV348" s="204"/>
      <c r="AW348" s="204"/>
      <c r="AX348" s="204"/>
      <c r="AY348" s="204"/>
      <c r="AZ348" s="204"/>
      <c r="BA348" s="204"/>
      <c r="BB348" s="204"/>
      <c r="BC348" s="204"/>
      <c r="BD348" s="204"/>
      <c r="BE348" s="204"/>
      <c r="BF348" s="204"/>
      <c r="BG348" s="204"/>
      <c r="BH348" s="204"/>
      <c r="BI348" s="204"/>
      <c r="BJ348" s="204"/>
      <c r="BK348" s="204"/>
      <c r="BL348" s="204"/>
      <c r="BM348" s="204"/>
      <c r="BN348" s="204"/>
      <c r="BO348" s="204"/>
      <c r="BP348" s="204"/>
      <c r="BQ348" s="204"/>
      <c r="BR348" s="204"/>
      <c r="BS348" s="204"/>
      <c r="BT348" s="204"/>
      <c r="BU348" s="204"/>
      <c r="BV348" s="204"/>
      <c r="BW348" s="204"/>
      <c r="BX348" s="204"/>
      <c r="BY348" s="204"/>
      <c r="BZ348" s="204"/>
      <c r="CA348" s="204"/>
      <c r="CB348" s="204"/>
      <c r="CC348" s="204"/>
      <c r="CD348" s="204"/>
      <c r="CE348" s="204"/>
      <c r="CF348" s="204"/>
      <c r="CG348" s="204"/>
      <c r="CH348" s="204"/>
      <c r="CI348" s="204"/>
      <c r="CJ348" s="204"/>
      <c r="CK348" s="204"/>
      <c r="CL348" s="204"/>
      <c r="CM348" s="204"/>
      <c r="CN348" s="204"/>
      <c r="CO348" s="204"/>
      <c r="CP348" s="204"/>
      <c r="CQ348" s="204"/>
      <c r="CR348" s="204"/>
    </row>
    <row r="349" spans="2:96" ht="20.100000000000001" customHeight="1" x14ac:dyDescent="0.25">
      <c r="B349" s="214"/>
      <c r="C349" s="215"/>
      <c r="D349" s="204"/>
      <c r="E349" s="204"/>
      <c r="F349" s="204"/>
      <c r="G349" s="204"/>
      <c r="H349" s="204"/>
      <c r="I349" s="204"/>
      <c r="J349" s="204"/>
      <c r="K349" s="204"/>
      <c r="L349" s="204"/>
      <c r="M349" s="204"/>
      <c r="N349" s="204"/>
      <c r="O349" s="204"/>
      <c r="P349" s="207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6"/>
      <c r="AD349" s="206"/>
      <c r="AE349" s="204"/>
      <c r="AF349" s="204"/>
      <c r="AG349" s="204"/>
      <c r="AH349" s="204"/>
      <c r="AI349" s="204"/>
      <c r="AJ349" s="204"/>
      <c r="AK349" s="204"/>
      <c r="AL349" s="204"/>
      <c r="AM349" s="204"/>
      <c r="AN349" s="204"/>
      <c r="AO349" s="204"/>
      <c r="AP349" s="204"/>
      <c r="AQ349" s="204"/>
      <c r="AR349" s="204"/>
      <c r="AS349" s="204"/>
      <c r="AT349" s="204"/>
      <c r="AU349" s="204"/>
      <c r="AV349" s="204"/>
      <c r="AW349" s="204"/>
      <c r="AX349" s="204"/>
      <c r="AY349" s="204"/>
      <c r="AZ349" s="204"/>
      <c r="BA349" s="204"/>
      <c r="BB349" s="204"/>
      <c r="BC349" s="204"/>
      <c r="BD349" s="204"/>
      <c r="BE349" s="204"/>
      <c r="BF349" s="204"/>
      <c r="BG349" s="204"/>
      <c r="BH349" s="204"/>
      <c r="BI349" s="204"/>
      <c r="BJ349" s="204"/>
      <c r="BK349" s="204"/>
      <c r="BL349" s="204"/>
      <c r="BM349" s="204"/>
      <c r="BN349" s="204"/>
      <c r="BO349" s="204"/>
      <c r="BP349" s="204"/>
      <c r="BQ349" s="204"/>
      <c r="BR349" s="204"/>
      <c r="BS349" s="204"/>
      <c r="BT349" s="204"/>
      <c r="BU349" s="204"/>
      <c r="BV349" s="204"/>
      <c r="BW349" s="204"/>
      <c r="BX349" s="204"/>
      <c r="BY349" s="204"/>
      <c r="BZ349" s="204"/>
      <c r="CA349" s="204"/>
      <c r="CB349" s="204"/>
      <c r="CC349" s="204"/>
      <c r="CD349" s="204"/>
      <c r="CE349" s="204"/>
      <c r="CF349" s="204"/>
      <c r="CG349" s="204"/>
      <c r="CH349" s="204"/>
      <c r="CI349" s="204"/>
      <c r="CJ349" s="204"/>
      <c r="CK349" s="204"/>
      <c r="CL349" s="204"/>
      <c r="CM349" s="204"/>
      <c r="CN349" s="204"/>
      <c r="CO349" s="204"/>
      <c r="CP349" s="204"/>
      <c r="CQ349" s="204"/>
      <c r="CR349" s="204"/>
    </row>
    <row r="350" spans="2:96" ht="20.100000000000001" customHeight="1" x14ac:dyDescent="0.25">
      <c r="B350" s="214"/>
      <c r="C350" s="215"/>
      <c r="D350" s="204"/>
      <c r="E350" s="204"/>
      <c r="F350" s="204"/>
      <c r="G350" s="204"/>
      <c r="H350" s="204"/>
      <c r="I350" s="204"/>
      <c r="J350" s="204"/>
      <c r="K350" s="204"/>
      <c r="L350" s="204"/>
      <c r="M350" s="204"/>
      <c r="N350" s="204"/>
      <c r="O350" s="204"/>
      <c r="P350" s="207"/>
      <c r="Q350" s="205"/>
      <c r="R350" s="205"/>
      <c r="S350" s="205"/>
      <c r="T350" s="205"/>
      <c r="U350" s="205"/>
      <c r="V350" s="205"/>
      <c r="W350" s="205"/>
      <c r="X350" s="205"/>
      <c r="Y350" s="205"/>
      <c r="Z350" s="205"/>
      <c r="AA350" s="205"/>
      <c r="AB350" s="205"/>
      <c r="AC350" s="206"/>
      <c r="AD350" s="206"/>
      <c r="AE350" s="204"/>
      <c r="AF350" s="204"/>
      <c r="AG350" s="204"/>
      <c r="AH350" s="204"/>
      <c r="AI350" s="204"/>
      <c r="AJ350" s="204"/>
      <c r="AK350" s="204"/>
      <c r="AL350" s="204"/>
      <c r="AM350" s="204"/>
      <c r="AN350" s="204"/>
      <c r="AO350" s="204"/>
      <c r="AP350" s="204"/>
      <c r="AQ350" s="204"/>
      <c r="AR350" s="204"/>
      <c r="AS350" s="204"/>
      <c r="AT350" s="204"/>
      <c r="AU350" s="204"/>
      <c r="AV350" s="204"/>
      <c r="AW350" s="204"/>
      <c r="AX350" s="204"/>
      <c r="AY350" s="204"/>
      <c r="AZ350" s="204"/>
      <c r="BA350" s="204"/>
      <c r="BB350" s="204"/>
      <c r="BC350" s="204"/>
      <c r="BD350" s="204"/>
      <c r="BE350" s="204"/>
      <c r="BF350" s="204"/>
      <c r="BG350" s="204"/>
      <c r="BH350" s="204"/>
      <c r="BI350" s="204"/>
      <c r="BJ350" s="204"/>
      <c r="BK350" s="204"/>
      <c r="BL350" s="204"/>
      <c r="BM350" s="204"/>
      <c r="BN350" s="204"/>
      <c r="BO350" s="204"/>
      <c r="BP350" s="204"/>
      <c r="BQ350" s="204"/>
      <c r="BR350" s="204"/>
      <c r="BS350" s="204"/>
      <c r="BT350" s="204"/>
      <c r="BU350" s="204"/>
      <c r="BV350" s="204"/>
      <c r="BW350" s="204"/>
      <c r="BX350" s="204"/>
      <c r="BY350" s="204"/>
      <c r="BZ350" s="204"/>
      <c r="CA350" s="204"/>
      <c r="CB350" s="204"/>
      <c r="CC350" s="204"/>
      <c r="CD350" s="204"/>
      <c r="CE350" s="204"/>
      <c r="CF350" s="204"/>
      <c r="CG350" s="204"/>
      <c r="CH350" s="204"/>
      <c r="CI350" s="204"/>
      <c r="CJ350" s="204"/>
      <c r="CK350" s="204"/>
      <c r="CL350" s="204"/>
      <c r="CM350" s="204"/>
      <c r="CN350" s="204"/>
      <c r="CO350" s="204"/>
      <c r="CP350" s="204"/>
      <c r="CQ350" s="204"/>
      <c r="CR350" s="204"/>
    </row>
    <row r="351" spans="2:96" ht="20.100000000000001" customHeight="1" x14ac:dyDescent="0.25">
      <c r="B351" s="214"/>
      <c r="C351" s="215"/>
      <c r="D351" s="204"/>
      <c r="E351" s="204"/>
      <c r="F351" s="204"/>
      <c r="G351" s="204"/>
      <c r="H351" s="204"/>
      <c r="I351" s="204"/>
      <c r="J351" s="204"/>
      <c r="K351" s="204"/>
      <c r="L351" s="204"/>
      <c r="M351" s="204"/>
      <c r="N351" s="204"/>
      <c r="O351" s="204"/>
      <c r="P351" s="207"/>
      <c r="Q351" s="205"/>
      <c r="R351" s="205"/>
      <c r="S351" s="205"/>
      <c r="T351" s="205"/>
      <c r="U351" s="205"/>
      <c r="V351" s="205"/>
      <c r="W351" s="205"/>
      <c r="X351" s="205"/>
      <c r="Y351" s="205"/>
      <c r="Z351" s="205"/>
      <c r="AA351" s="205"/>
      <c r="AB351" s="205"/>
      <c r="AC351" s="206"/>
      <c r="AD351" s="206"/>
      <c r="AE351" s="204"/>
      <c r="AF351" s="204"/>
      <c r="AG351" s="204"/>
      <c r="AH351" s="204"/>
      <c r="AI351" s="204"/>
      <c r="AJ351" s="204"/>
      <c r="AK351" s="204"/>
      <c r="AL351" s="204"/>
      <c r="AM351" s="204"/>
      <c r="AN351" s="204"/>
      <c r="AO351" s="204"/>
      <c r="AP351" s="204"/>
      <c r="AQ351" s="204"/>
      <c r="AR351" s="204"/>
      <c r="AS351" s="204"/>
      <c r="AT351" s="204"/>
      <c r="AU351" s="204"/>
      <c r="AV351" s="204"/>
      <c r="AW351" s="204"/>
      <c r="AX351" s="204"/>
      <c r="AY351" s="204"/>
      <c r="AZ351" s="204"/>
      <c r="BA351" s="204"/>
      <c r="BB351" s="204"/>
      <c r="BC351" s="204"/>
      <c r="BD351" s="204"/>
      <c r="BE351" s="204"/>
      <c r="BF351" s="204"/>
      <c r="BG351" s="204"/>
      <c r="BH351" s="204"/>
      <c r="BI351" s="204"/>
      <c r="BJ351" s="204"/>
      <c r="BK351" s="204"/>
      <c r="BL351" s="204"/>
      <c r="BM351" s="204"/>
      <c r="BN351" s="204"/>
      <c r="BO351" s="204"/>
      <c r="BP351" s="204"/>
      <c r="BQ351" s="204"/>
      <c r="BR351" s="204"/>
      <c r="BS351" s="204"/>
      <c r="BT351" s="204"/>
      <c r="BU351" s="204"/>
      <c r="BV351" s="204"/>
      <c r="BW351" s="204"/>
      <c r="BX351" s="204"/>
      <c r="BY351" s="204"/>
      <c r="BZ351" s="204"/>
      <c r="CA351" s="204"/>
      <c r="CB351" s="204"/>
      <c r="CC351" s="204"/>
      <c r="CD351" s="204"/>
      <c r="CE351" s="204"/>
      <c r="CF351" s="204"/>
      <c r="CG351" s="204"/>
      <c r="CH351" s="204"/>
      <c r="CI351" s="204"/>
      <c r="CJ351" s="204"/>
      <c r="CK351" s="204"/>
      <c r="CL351" s="204"/>
      <c r="CM351" s="204"/>
      <c r="CN351" s="204"/>
      <c r="CO351" s="204"/>
      <c r="CP351" s="204"/>
      <c r="CQ351" s="204"/>
      <c r="CR351" s="204"/>
    </row>
    <row r="352" spans="2:96" ht="20.100000000000001" customHeight="1" x14ac:dyDescent="0.25">
      <c r="B352" s="214"/>
      <c r="C352" s="215"/>
      <c r="D352" s="204"/>
      <c r="E352" s="204"/>
      <c r="F352" s="204"/>
      <c r="G352" s="204"/>
      <c r="H352" s="204"/>
      <c r="I352" s="204"/>
      <c r="J352" s="204"/>
      <c r="K352" s="204"/>
      <c r="L352" s="204"/>
      <c r="M352" s="204"/>
      <c r="N352" s="204"/>
      <c r="O352" s="204"/>
      <c r="P352" s="207"/>
      <c r="Q352" s="205"/>
      <c r="R352" s="205"/>
      <c r="S352" s="205"/>
      <c r="T352" s="205"/>
      <c r="U352" s="205"/>
      <c r="V352" s="205"/>
      <c r="W352" s="205"/>
      <c r="X352" s="205"/>
      <c r="Y352" s="205"/>
      <c r="Z352" s="205"/>
      <c r="AA352" s="205"/>
      <c r="AB352" s="205"/>
      <c r="AC352" s="206"/>
      <c r="AD352" s="206"/>
      <c r="AE352" s="204"/>
      <c r="AF352" s="204"/>
      <c r="AG352" s="204"/>
      <c r="AH352" s="204"/>
      <c r="AI352" s="204"/>
      <c r="AJ352" s="204"/>
      <c r="AK352" s="204"/>
      <c r="AL352" s="204"/>
      <c r="AM352" s="204"/>
      <c r="AN352" s="204"/>
      <c r="AO352" s="204"/>
      <c r="AP352" s="204"/>
      <c r="AQ352" s="204"/>
      <c r="AR352" s="204"/>
      <c r="AS352" s="204"/>
      <c r="AT352" s="204"/>
      <c r="AU352" s="204"/>
      <c r="AV352" s="204"/>
      <c r="AW352" s="204"/>
      <c r="AX352" s="204"/>
      <c r="AY352" s="204"/>
      <c r="AZ352" s="204"/>
      <c r="BA352" s="204"/>
      <c r="BB352" s="204"/>
      <c r="BC352" s="204"/>
      <c r="BD352" s="204"/>
      <c r="BE352" s="204"/>
      <c r="BF352" s="204"/>
      <c r="BG352" s="204"/>
      <c r="BH352" s="204"/>
      <c r="BI352" s="204"/>
      <c r="BJ352" s="204"/>
      <c r="BK352" s="204"/>
      <c r="BL352" s="204"/>
      <c r="BM352" s="204"/>
      <c r="BN352" s="204"/>
      <c r="BO352" s="204"/>
      <c r="BP352" s="204"/>
      <c r="BQ352" s="204"/>
      <c r="BR352" s="204"/>
      <c r="BS352" s="204"/>
      <c r="BT352" s="204"/>
      <c r="BU352" s="204"/>
      <c r="BV352" s="204"/>
      <c r="BW352" s="204"/>
      <c r="BX352" s="204"/>
      <c r="BY352" s="204"/>
      <c r="BZ352" s="204"/>
      <c r="CA352" s="204"/>
      <c r="CB352" s="204"/>
      <c r="CC352" s="204"/>
      <c r="CD352" s="204"/>
      <c r="CE352" s="204"/>
      <c r="CF352" s="204"/>
      <c r="CG352" s="204"/>
      <c r="CH352" s="204"/>
      <c r="CI352" s="204"/>
      <c r="CJ352" s="204"/>
      <c r="CK352" s="204"/>
      <c r="CL352" s="204"/>
      <c r="CM352" s="204"/>
      <c r="CN352" s="204"/>
      <c r="CO352" s="204"/>
      <c r="CP352" s="204"/>
      <c r="CQ352" s="204"/>
      <c r="CR352" s="204"/>
    </row>
    <row r="353" spans="2:96" ht="20.100000000000001" customHeight="1" x14ac:dyDescent="0.25">
      <c r="B353" s="214"/>
      <c r="C353" s="215"/>
      <c r="D353" s="204"/>
      <c r="E353" s="204"/>
      <c r="F353" s="204"/>
      <c r="G353" s="204"/>
      <c r="H353" s="204"/>
      <c r="I353" s="204"/>
      <c r="J353" s="204"/>
      <c r="K353" s="204"/>
      <c r="L353" s="204"/>
      <c r="M353" s="204"/>
      <c r="N353" s="204"/>
      <c r="O353" s="204"/>
      <c r="P353" s="207"/>
      <c r="Q353" s="205"/>
      <c r="R353" s="205"/>
      <c r="S353" s="205"/>
      <c r="T353" s="205"/>
      <c r="U353" s="205"/>
      <c r="V353" s="205"/>
      <c r="W353" s="205"/>
      <c r="X353" s="205"/>
      <c r="Y353" s="205"/>
      <c r="Z353" s="205"/>
      <c r="AA353" s="205"/>
      <c r="AB353" s="205"/>
      <c r="AC353" s="206"/>
      <c r="AD353" s="206"/>
      <c r="AE353" s="204"/>
      <c r="AF353" s="204"/>
      <c r="AG353" s="204"/>
      <c r="AH353" s="204"/>
      <c r="AI353" s="204"/>
      <c r="AJ353" s="204"/>
      <c r="AK353" s="204"/>
      <c r="AL353" s="204"/>
      <c r="AM353" s="204"/>
      <c r="AN353" s="204"/>
      <c r="AO353" s="204"/>
      <c r="AP353" s="204"/>
      <c r="AQ353" s="204"/>
      <c r="AR353" s="204"/>
      <c r="AS353" s="204"/>
      <c r="AT353" s="204"/>
      <c r="AU353" s="204"/>
      <c r="AV353" s="204"/>
      <c r="AW353" s="204"/>
      <c r="AX353" s="204"/>
      <c r="AY353" s="204"/>
      <c r="AZ353" s="204"/>
      <c r="BA353" s="204"/>
      <c r="BB353" s="204"/>
      <c r="BC353" s="204"/>
      <c r="BD353" s="204"/>
      <c r="BE353" s="204"/>
      <c r="BF353" s="204"/>
      <c r="BG353" s="204"/>
      <c r="BH353" s="204"/>
      <c r="BI353" s="204"/>
      <c r="BJ353" s="204"/>
      <c r="BK353" s="204"/>
      <c r="BL353" s="204"/>
      <c r="BM353" s="204"/>
      <c r="BN353" s="204"/>
      <c r="BO353" s="204"/>
      <c r="BP353" s="204"/>
      <c r="BQ353" s="204"/>
      <c r="BR353" s="204"/>
      <c r="BS353" s="204"/>
      <c r="BT353" s="204"/>
      <c r="BU353" s="204"/>
      <c r="BV353" s="204"/>
      <c r="BW353" s="204"/>
      <c r="BX353" s="204"/>
      <c r="BY353" s="204"/>
      <c r="BZ353" s="204"/>
      <c r="CA353" s="204"/>
      <c r="CB353" s="204"/>
      <c r="CC353" s="204"/>
      <c r="CD353" s="204"/>
      <c r="CE353" s="204"/>
      <c r="CF353" s="204"/>
      <c r="CG353" s="204"/>
      <c r="CH353" s="204"/>
      <c r="CI353" s="204"/>
      <c r="CJ353" s="204"/>
      <c r="CK353" s="204"/>
      <c r="CL353" s="204"/>
      <c r="CM353" s="204"/>
      <c r="CN353" s="204"/>
      <c r="CO353" s="204"/>
      <c r="CP353" s="204"/>
      <c r="CQ353" s="204"/>
      <c r="CR353" s="204"/>
    </row>
    <row r="354" spans="2:96" ht="20.100000000000001" customHeight="1" x14ac:dyDescent="0.25">
      <c r="B354" s="214"/>
      <c r="C354" s="215"/>
      <c r="D354" s="204"/>
      <c r="E354" s="204"/>
      <c r="F354" s="204"/>
      <c r="G354" s="204"/>
      <c r="H354" s="204"/>
      <c r="I354" s="204"/>
      <c r="J354" s="204"/>
      <c r="K354" s="204"/>
      <c r="L354" s="204"/>
      <c r="M354" s="204"/>
      <c r="N354" s="204"/>
      <c r="O354" s="204"/>
      <c r="P354" s="207"/>
      <c r="Q354" s="205"/>
      <c r="R354" s="205"/>
      <c r="S354" s="205"/>
      <c r="T354" s="205"/>
      <c r="U354" s="205"/>
      <c r="V354" s="205"/>
      <c r="W354" s="205"/>
      <c r="X354" s="205"/>
      <c r="Y354" s="205"/>
      <c r="Z354" s="205"/>
      <c r="AA354" s="205"/>
      <c r="AB354" s="205"/>
      <c r="AC354" s="206"/>
      <c r="AD354" s="206"/>
      <c r="AE354" s="204"/>
      <c r="AF354" s="204"/>
      <c r="AG354" s="204"/>
      <c r="AH354" s="204"/>
      <c r="AI354" s="204"/>
      <c r="AJ354" s="204"/>
      <c r="AK354" s="204"/>
      <c r="AL354" s="204"/>
      <c r="AM354" s="204"/>
      <c r="AN354" s="204"/>
      <c r="AO354" s="204"/>
      <c r="AP354" s="204"/>
      <c r="AQ354" s="204"/>
      <c r="AR354" s="204"/>
      <c r="AS354" s="204"/>
      <c r="AT354" s="204"/>
      <c r="AU354" s="204"/>
      <c r="AV354" s="204"/>
      <c r="AW354" s="204"/>
      <c r="AX354" s="204"/>
      <c r="AY354" s="204"/>
      <c r="AZ354" s="204"/>
      <c r="BA354" s="204"/>
      <c r="BB354" s="204"/>
      <c r="BC354" s="204"/>
      <c r="BD354" s="204"/>
      <c r="BE354" s="204"/>
      <c r="BF354" s="204"/>
      <c r="BG354" s="204"/>
      <c r="BH354" s="204"/>
      <c r="BI354" s="204"/>
      <c r="BJ354" s="204"/>
      <c r="BK354" s="204"/>
      <c r="BL354" s="204"/>
      <c r="BM354" s="204"/>
      <c r="BN354" s="204"/>
      <c r="BO354" s="204"/>
      <c r="BP354" s="204"/>
      <c r="BQ354" s="204"/>
      <c r="BR354" s="204"/>
      <c r="BS354" s="204"/>
      <c r="BT354" s="204"/>
      <c r="BU354" s="204"/>
      <c r="BV354" s="204"/>
      <c r="BW354" s="204"/>
      <c r="BX354" s="204"/>
      <c r="BY354" s="204"/>
      <c r="BZ354" s="204"/>
      <c r="CA354" s="204"/>
      <c r="CB354" s="204"/>
      <c r="CC354" s="204"/>
      <c r="CD354" s="204"/>
      <c r="CE354" s="204"/>
      <c r="CF354" s="204"/>
      <c r="CG354" s="204"/>
      <c r="CH354" s="204"/>
      <c r="CI354" s="204"/>
      <c r="CJ354" s="204"/>
      <c r="CK354" s="204"/>
      <c r="CL354" s="204"/>
      <c r="CM354" s="204"/>
      <c r="CN354" s="204"/>
      <c r="CO354" s="204"/>
      <c r="CP354" s="204"/>
      <c r="CQ354" s="204"/>
      <c r="CR354" s="204"/>
    </row>
    <row r="355" spans="2:96" ht="20.100000000000001" customHeight="1" x14ac:dyDescent="0.25">
      <c r="B355" s="214"/>
      <c r="C355" s="215"/>
      <c r="D355" s="204"/>
      <c r="E355" s="204"/>
      <c r="F355" s="204"/>
      <c r="G355" s="204"/>
      <c r="H355" s="204"/>
      <c r="I355" s="204"/>
      <c r="J355" s="204"/>
      <c r="K355" s="204"/>
      <c r="L355" s="204"/>
      <c r="M355" s="204"/>
      <c r="N355" s="204"/>
      <c r="O355" s="204"/>
      <c r="P355" s="207"/>
      <c r="Q355" s="205"/>
      <c r="R355" s="205"/>
      <c r="S355" s="205"/>
      <c r="T355" s="205"/>
      <c r="U355" s="205"/>
      <c r="V355" s="205"/>
      <c r="W355" s="205"/>
      <c r="X355" s="205"/>
      <c r="Y355" s="205"/>
      <c r="Z355" s="205"/>
      <c r="AA355" s="205"/>
      <c r="AB355" s="205"/>
      <c r="AC355" s="206"/>
      <c r="AD355" s="206"/>
      <c r="AE355" s="204"/>
      <c r="AF355" s="204"/>
      <c r="AG355" s="204"/>
      <c r="AH355" s="204"/>
      <c r="AI355" s="204"/>
      <c r="AJ355" s="204"/>
      <c r="AK355" s="204"/>
      <c r="AL355" s="204"/>
      <c r="AM355" s="204"/>
      <c r="AN355" s="204"/>
      <c r="AO355" s="204"/>
      <c r="AP355" s="204"/>
      <c r="AQ355" s="204"/>
      <c r="AR355" s="204"/>
      <c r="AS355" s="204"/>
      <c r="AT355" s="204"/>
      <c r="AU355" s="204"/>
      <c r="AV355" s="204"/>
      <c r="AW355" s="204"/>
      <c r="AX355" s="204"/>
      <c r="AY355" s="204"/>
      <c r="AZ355" s="204"/>
      <c r="BA355" s="204"/>
      <c r="BB355" s="204"/>
      <c r="BC355" s="204"/>
      <c r="BD355" s="204"/>
      <c r="BE355" s="204"/>
      <c r="BF355" s="204"/>
      <c r="BG355" s="204"/>
      <c r="BH355" s="204"/>
      <c r="BI355" s="204"/>
      <c r="BJ355" s="204"/>
      <c r="BK355" s="204"/>
      <c r="BL355" s="204"/>
      <c r="BM355" s="204"/>
      <c r="BN355" s="204"/>
      <c r="BO355" s="204"/>
      <c r="BP355" s="204"/>
      <c r="BQ355" s="204"/>
      <c r="BR355" s="204"/>
      <c r="BS355" s="204"/>
      <c r="BT355" s="204"/>
      <c r="BU355" s="204"/>
      <c r="BV355" s="204"/>
      <c r="BW355" s="204"/>
      <c r="BX355" s="204"/>
      <c r="BY355" s="204"/>
      <c r="BZ355" s="204"/>
      <c r="CA355" s="204"/>
      <c r="CB355" s="204"/>
      <c r="CC355" s="204"/>
      <c r="CD355" s="204"/>
      <c r="CE355" s="204"/>
      <c r="CF355" s="204"/>
      <c r="CG355" s="204"/>
      <c r="CH355" s="204"/>
      <c r="CI355" s="204"/>
      <c r="CJ355" s="204"/>
      <c r="CK355" s="204"/>
      <c r="CL355" s="204"/>
      <c r="CM355" s="204"/>
      <c r="CN355" s="204"/>
      <c r="CO355" s="204"/>
      <c r="CP355" s="204"/>
      <c r="CQ355" s="204"/>
      <c r="CR355" s="204"/>
    </row>
    <row r="356" spans="2:96" ht="20.100000000000001" customHeight="1" x14ac:dyDescent="0.25">
      <c r="B356" s="214"/>
      <c r="C356" s="215"/>
      <c r="D356" s="204"/>
      <c r="E356" s="204"/>
      <c r="F356" s="204"/>
      <c r="G356" s="204"/>
      <c r="H356" s="204"/>
      <c r="I356" s="204"/>
      <c r="J356" s="204"/>
      <c r="K356" s="204"/>
      <c r="L356" s="204"/>
      <c r="M356" s="204"/>
      <c r="N356" s="204"/>
      <c r="O356" s="204"/>
      <c r="P356" s="207"/>
      <c r="Q356" s="205"/>
      <c r="R356" s="205"/>
      <c r="S356" s="205"/>
      <c r="T356" s="205"/>
      <c r="U356" s="205"/>
      <c r="V356" s="205"/>
      <c r="W356" s="205"/>
      <c r="X356" s="205"/>
      <c r="Y356" s="205"/>
      <c r="Z356" s="205"/>
      <c r="AA356" s="205"/>
      <c r="AB356" s="205"/>
      <c r="AC356" s="206"/>
      <c r="AD356" s="206"/>
      <c r="AE356" s="204"/>
      <c r="AF356" s="204"/>
      <c r="AG356" s="204"/>
      <c r="AH356" s="204"/>
      <c r="AI356" s="204"/>
      <c r="AJ356" s="204"/>
      <c r="AK356" s="204"/>
      <c r="AL356" s="204"/>
      <c r="AM356" s="204"/>
      <c r="AN356" s="204"/>
      <c r="AO356" s="204"/>
      <c r="AP356" s="204"/>
      <c r="AQ356" s="204"/>
      <c r="AR356" s="204"/>
      <c r="AS356" s="204"/>
      <c r="AT356" s="204"/>
      <c r="AU356" s="204"/>
      <c r="AV356" s="204"/>
      <c r="AW356" s="204"/>
      <c r="AX356" s="204"/>
      <c r="AY356" s="204"/>
      <c r="AZ356" s="204"/>
      <c r="BA356" s="204"/>
      <c r="BB356" s="204"/>
      <c r="BC356" s="204"/>
      <c r="BD356" s="204"/>
      <c r="BE356" s="204"/>
      <c r="BF356" s="204"/>
      <c r="BG356" s="204"/>
      <c r="BH356" s="204"/>
      <c r="BI356" s="204"/>
      <c r="BJ356" s="204"/>
      <c r="BK356" s="204"/>
      <c r="BL356" s="204"/>
      <c r="BM356" s="204"/>
      <c r="BN356" s="204"/>
      <c r="BO356" s="204"/>
      <c r="BP356" s="204"/>
      <c r="BQ356" s="204"/>
      <c r="BR356" s="204"/>
      <c r="BS356" s="204"/>
      <c r="BT356" s="204"/>
      <c r="BU356" s="204"/>
      <c r="BV356" s="204"/>
      <c r="BW356" s="204"/>
      <c r="BX356" s="204"/>
      <c r="BY356" s="204"/>
      <c r="BZ356" s="204"/>
      <c r="CA356" s="204"/>
      <c r="CB356" s="204"/>
      <c r="CC356" s="204"/>
      <c r="CD356" s="204"/>
      <c r="CE356" s="204"/>
      <c r="CF356" s="204"/>
      <c r="CG356" s="204"/>
      <c r="CH356" s="204"/>
      <c r="CI356" s="204"/>
      <c r="CJ356" s="204"/>
      <c r="CK356" s="204"/>
      <c r="CL356" s="204"/>
      <c r="CM356" s="204"/>
      <c r="CN356" s="204"/>
      <c r="CO356" s="204"/>
      <c r="CP356" s="204"/>
      <c r="CQ356" s="204"/>
      <c r="CR356" s="204"/>
    </row>
    <row r="357" spans="2:96" ht="20.100000000000001" customHeight="1" x14ac:dyDescent="0.25">
      <c r="B357" s="214"/>
      <c r="C357" s="215"/>
      <c r="D357" s="204"/>
      <c r="E357" s="204"/>
      <c r="F357" s="204"/>
      <c r="G357" s="204"/>
      <c r="H357" s="204"/>
      <c r="I357" s="204"/>
      <c r="J357" s="204"/>
      <c r="K357" s="204"/>
      <c r="L357" s="204"/>
      <c r="M357" s="204"/>
      <c r="N357" s="204"/>
      <c r="O357" s="204"/>
      <c r="P357" s="207"/>
      <c r="Q357" s="205"/>
      <c r="R357" s="205"/>
      <c r="S357" s="205"/>
      <c r="T357" s="205"/>
      <c r="U357" s="205"/>
      <c r="V357" s="205"/>
      <c r="W357" s="205"/>
      <c r="X357" s="205"/>
      <c r="Y357" s="205"/>
      <c r="Z357" s="205"/>
      <c r="AA357" s="205"/>
      <c r="AB357" s="205"/>
      <c r="AC357" s="206"/>
      <c r="AD357" s="206"/>
      <c r="AE357" s="204"/>
      <c r="AF357" s="204"/>
      <c r="AG357" s="204"/>
      <c r="AH357" s="204"/>
      <c r="AI357" s="204"/>
      <c r="AJ357" s="204"/>
      <c r="AK357" s="204"/>
      <c r="AL357" s="204"/>
      <c r="AM357" s="204"/>
      <c r="AN357" s="204"/>
      <c r="AO357" s="204"/>
      <c r="AP357" s="204"/>
      <c r="AQ357" s="204"/>
      <c r="AR357" s="204"/>
      <c r="AS357" s="204"/>
      <c r="AT357" s="204"/>
      <c r="AU357" s="204"/>
      <c r="AV357" s="204"/>
      <c r="AW357" s="204"/>
      <c r="AX357" s="204"/>
      <c r="AY357" s="204"/>
      <c r="AZ357" s="204"/>
      <c r="BA357" s="204"/>
      <c r="BB357" s="204"/>
      <c r="BC357" s="204"/>
      <c r="BD357" s="204"/>
      <c r="BE357" s="204"/>
      <c r="BF357" s="204"/>
      <c r="BG357" s="204"/>
      <c r="BH357" s="204"/>
      <c r="BI357" s="204"/>
      <c r="BJ357" s="204"/>
      <c r="BK357" s="204"/>
      <c r="BL357" s="204"/>
      <c r="BM357" s="204"/>
      <c r="BN357" s="204"/>
      <c r="BO357" s="204"/>
      <c r="BP357" s="204"/>
      <c r="BQ357" s="204"/>
      <c r="BR357" s="204"/>
      <c r="BS357" s="204"/>
      <c r="BT357" s="204"/>
      <c r="BU357" s="204"/>
      <c r="BV357" s="204"/>
      <c r="BW357" s="204"/>
      <c r="BX357" s="204"/>
      <c r="BY357" s="204"/>
      <c r="BZ357" s="204"/>
      <c r="CA357" s="204"/>
      <c r="CB357" s="204"/>
      <c r="CC357" s="204"/>
      <c r="CD357" s="204"/>
      <c r="CE357" s="204"/>
      <c r="CF357" s="204"/>
      <c r="CG357" s="204"/>
      <c r="CH357" s="204"/>
      <c r="CI357" s="204"/>
      <c r="CJ357" s="204"/>
      <c r="CK357" s="204"/>
      <c r="CL357" s="204"/>
      <c r="CM357" s="204"/>
      <c r="CN357" s="204"/>
      <c r="CO357" s="204"/>
      <c r="CP357" s="204"/>
      <c r="CQ357" s="204"/>
      <c r="CR357" s="204"/>
    </row>
    <row r="358" spans="2:96" ht="20.100000000000001" customHeight="1" x14ac:dyDescent="0.25">
      <c r="B358" s="214"/>
      <c r="C358" s="215"/>
      <c r="D358" s="204"/>
      <c r="E358" s="204"/>
      <c r="F358" s="204"/>
      <c r="G358" s="204"/>
      <c r="H358" s="204"/>
      <c r="I358" s="204"/>
      <c r="J358" s="204"/>
      <c r="K358" s="204"/>
      <c r="L358" s="204"/>
      <c r="M358" s="204"/>
      <c r="N358" s="204"/>
      <c r="O358" s="204"/>
      <c r="P358" s="207"/>
      <c r="Q358" s="205"/>
      <c r="R358" s="205"/>
      <c r="S358" s="205"/>
      <c r="T358" s="205"/>
      <c r="U358" s="205"/>
      <c r="V358" s="205"/>
      <c r="W358" s="205"/>
      <c r="X358" s="205"/>
      <c r="Y358" s="205"/>
      <c r="Z358" s="205"/>
      <c r="AA358" s="205"/>
      <c r="AB358" s="205"/>
      <c r="AC358" s="206"/>
      <c r="AD358" s="206"/>
      <c r="AE358" s="204"/>
      <c r="AF358" s="204"/>
      <c r="AG358" s="204"/>
      <c r="AH358" s="204"/>
      <c r="AI358" s="204"/>
      <c r="AJ358" s="204"/>
      <c r="AK358" s="204"/>
      <c r="AL358" s="204"/>
      <c r="AM358" s="204"/>
      <c r="AN358" s="204"/>
      <c r="AO358" s="204"/>
      <c r="AP358" s="204"/>
      <c r="AQ358" s="204"/>
      <c r="AR358" s="204"/>
      <c r="AS358" s="204"/>
      <c r="AT358" s="204"/>
      <c r="AU358" s="204"/>
      <c r="AV358" s="204"/>
      <c r="AW358" s="204"/>
      <c r="AX358" s="204"/>
      <c r="AY358" s="204"/>
      <c r="AZ358" s="204"/>
      <c r="BA358" s="204"/>
      <c r="BB358" s="204"/>
      <c r="BC358" s="204"/>
      <c r="BD358" s="204"/>
      <c r="BE358" s="204"/>
      <c r="BF358" s="204"/>
      <c r="BG358" s="204"/>
      <c r="BH358" s="204"/>
      <c r="BI358" s="204"/>
      <c r="BJ358" s="204"/>
      <c r="BK358" s="204"/>
      <c r="BL358" s="204"/>
      <c r="BM358" s="204"/>
      <c r="BN358" s="204"/>
      <c r="BO358" s="204"/>
      <c r="BP358" s="204"/>
      <c r="BQ358" s="204"/>
      <c r="BR358" s="204"/>
      <c r="BS358" s="204"/>
      <c r="BT358" s="204"/>
      <c r="BU358" s="204"/>
      <c r="BV358" s="204"/>
      <c r="BW358" s="204"/>
      <c r="BX358" s="204"/>
      <c r="BY358" s="204"/>
      <c r="BZ358" s="204"/>
      <c r="CA358" s="204"/>
      <c r="CB358" s="204"/>
      <c r="CC358" s="204"/>
      <c r="CD358" s="204"/>
      <c r="CE358" s="204"/>
      <c r="CF358" s="204"/>
      <c r="CG358" s="204"/>
      <c r="CH358" s="204"/>
      <c r="CI358" s="204"/>
      <c r="CJ358" s="204"/>
      <c r="CK358" s="204"/>
      <c r="CL358" s="204"/>
      <c r="CM358" s="204"/>
      <c r="CN358" s="204"/>
      <c r="CO358" s="204"/>
      <c r="CP358" s="204"/>
      <c r="CQ358" s="204"/>
      <c r="CR358" s="204"/>
    </row>
    <row r="359" spans="2:96" ht="20.100000000000001" customHeight="1" x14ac:dyDescent="0.25">
      <c r="B359" s="214"/>
      <c r="C359" s="215"/>
      <c r="D359" s="204"/>
      <c r="E359" s="204"/>
      <c r="F359" s="204"/>
      <c r="G359" s="204"/>
      <c r="H359" s="204"/>
      <c r="I359" s="204"/>
      <c r="J359" s="204"/>
      <c r="K359" s="204"/>
      <c r="L359" s="204"/>
      <c r="M359" s="204"/>
      <c r="N359" s="204"/>
      <c r="O359" s="204"/>
      <c r="P359" s="207"/>
      <c r="Q359" s="205"/>
      <c r="R359" s="205"/>
      <c r="S359" s="205"/>
      <c r="T359" s="205"/>
      <c r="U359" s="205"/>
      <c r="V359" s="205"/>
      <c r="W359" s="205"/>
      <c r="X359" s="205"/>
      <c r="Y359" s="205"/>
      <c r="Z359" s="205"/>
      <c r="AA359" s="205"/>
      <c r="AB359" s="205"/>
      <c r="AC359" s="206"/>
      <c r="AD359" s="206"/>
      <c r="AE359" s="204"/>
      <c r="AF359" s="204"/>
      <c r="AG359" s="204"/>
      <c r="AH359" s="204"/>
      <c r="AI359" s="204"/>
      <c r="AJ359" s="204"/>
      <c r="AK359" s="204"/>
      <c r="AL359" s="204"/>
      <c r="AM359" s="204"/>
      <c r="AN359" s="204"/>
      <c r="AO359" s="204"/>
      <c r="AP359" s="204"/>
      <c r="AQ359" s="204"/>
      <c r="AR359" s="204"/>
      <c r="AS359" s="204"/>
      <c r="AT359" s="204"/>
      <c r="AU359" s="204"/>
      <c r="AV359" s="204"/>
      <c r="AW359" s="204"/>
      <c r="AX359" s="204"/>
      <c r="AY359" s="204"/>
      <c r="AZ359" s="204"/>
      <c r="BA359" s="204"/>
      <c r="BB359" s="204"/>
      <c r="BC359" s="204"/>
      <c r="BD359" s="204"/>
      <c r="BE359" s="204"/>
      <c r="BF359" s="204"/>
      <c r="BG359" s="204"/>
      <c r="BH359" s="204"/>
      <c r="BI359" s="204"/>
      <c r="BJ359" s="204"/>
      <c r="BK359" s="204"/>
      <c r="BL359" s="204"/>
      <c r="BM359" s="204"/>
      <c r="BN359" s="204"/>
      <c r="BO359" s="204"/>
      <c r="BP359" s="204"/>
      <c r="BQ359" s="204"/>
      <c r="BR359" s="204"/>
      <c r="BS359" s="204"/>
      <c r="BT359" s="204"/>
      <c r="BU359" s="204"/>
      <c r="BV359" s="204"/>
      <c r="BW359" s="204"/>
      <c r="BX359" s="204"/>
      <c r="BY359" s="204"/>
      <c r="BZ359" s="204"/>
      <c r="CA359" s="204"/>
      <c r="CB359" s="204"/>
      <c r="CC359" s="204"/>
      <c r="CD359" s="204"/>
      <c r="CE359" s="204"/>
      <c r="CF359" s="204"/>
      <c r="CG359" s="204"/>
      <c r="CH359" s="204"/>
      <c r="CI359" s="204"/>
      <c r="CJ359" s="204"/>
      <c r="CK359" s="204"/>
      <c r="CL359" s="204"/>
      <c r="CM359" s="204"/>
      <c r="CN359" s="204"/>
      <c r="CO359" s="204"/>
      <c r="CP359" s="204"/>
      <c r="CQ359" s="204"/>
      <c r="CR359" s="204"/>
    </row>
    <row r="360" spans="2:96" ht="20.100000000000001" customHeight="1" x14ac:dyDescent="0.25">
      <c r="B360" s="214"/>
      <c r="C360" s="215"/>
      <c r="D360" s="204"/>
      <c r="E360" s="204"/>
      <c r="F360" s="204"/>
      <c r="G360" s="204"/>
      <c r="H360" s="204"/>
      <c r="I360" s="204"/>
      <c r="J360" s="204"/>
      <c r="K360" s="204"/>
      <c r="L360" s="204"/>
      <c r="M360" s="204"/>
      <c r="N360" s="204"/>
      <c r="O360" s="204"/>
      <c r="P360" s="207"/>
      <c r="Q360" s="205"/>
      <c r="R360" s="205"/>
      <c r="S360" s="205"/>
      <c r="T360" s="205"/>
      <c r="U360" s="205"/>
      <c r="V360" s="205"/>
      <c r="W360" s="205"/>
      <c r="X360" s="205"/>
      <c r="Y360" s="205"/>
      <c r="Z360" s="205"/>
      <c r="AA360" s="205"/>
      <c r="AB360" s="205"/>
      <c r="AC360" s="206"/>
      <c r="AD360" s="206"/>
      <c r="AE360" s="204"/>
      <c r="AF360" s="204"/>
      <c r="AG360" s="204"/>
      <c r="AH360" s="204"/>
      <c r="AI360" s="204"/>
      <c r="AJ360" s="204"/>
      <c r="AK360" s="204"/>
      <c r="AL360" s="204"/>
      <c r="AM360" s="204"/>
      <c r="AN360" s="204"/>
      <c r="AO360" s="204"/>
      <c r="AP360" s="204"/>
      <c r="AQ360" s="204"/>
      <c r="AR360" s="204"/>
      <c r="AS360" s="204"/>
      <c r="AT360" s="204"/>
      <c r="AU360" s="204"/>
      <c r="AV360" s="204"/>
      <c r="AW360" s="204"/>
      <c r="AX360" s="204"/>
      <c r="AY360" s="204"/>
      <c r="AZ360" s="204"/>
      <c r="BA360" s="204"/>
      <c r="BB360" s="204"/>
      <c r="BC360" s="204"/>
      <c r="BD360" s="204"/>
      <c r="BE360" s="204"/>
      <c r="BF360" s="204"/>
      <c r="BG360" s="204"/>
      <c r="BH360" s="204"/>
      <c r="BI360" s="204"/>
      <c r="BJ360" s="204"/>
      <c r="BK360" s="204"/>
      <c r="BL360" s="204"/>
      <c r="BM360" s="204"/>
      <c r="BN360" s="204"/>
      <c r="BO360" s="204"/>
      <c r="BP360" s="204"/>
      <c r="BQ360" s="204"/>
      <c r="BR360" s="204"/>
      <c r="BS360" s="204"/>
      <c r="BT360" s="204"/>
      <c r="BU360" s="204"/>
      <c r="BV360" s="204"/>
      <c r="BW360" s="204"/>
      <c r="BX360" s="204"/>
      <c r="BY360" s="204"/>
      <c r="BZ360" s="204"/>
      <c r="CA360" s="204"/>
      <c r="CB360" s="204"/>
      <c r="CC360" s="204"/>
      <c r="CD360" s="204"/>
      <c r="CE360" s="204"/>
      <c r="CF360" s="204"/>
      <c r="CG360" s="204"/>
      <c r="CH360" s="204"/>
      <c r="CI360" s="204"/>
      <c r="CJ360" s="204"/>
      <c r="CK360" s="204"/>
      <c r="CL360" s="204"/>
      <c r="CM360" s="204"/>
      <c r="CN360" s="204"/>
      <c r="CO360" s="204"/>
      <c r="CP360" s="204"/>
      <c r="CQ360" s="204"/>
      <c r="CR360" s="204"/>
    </row>
    <row r="361" spans="2:96" ht="20.100000000000001" customHeight="1" x14ac:dyDescent="0.25">
      <c r="B361" s="214"/>
      <c r="C361" s="215"/>
      <c r="D361" s="204"/>
      <c r="E361" s="204"/>
      <c r="F361" s="204"/>
      <c r="G361" s="204"/>
      <c r="H361" s="204"/>
      <c r="I361" s="204"/>
      <c r="J361" s="204"/>
      <c r="K361" s="204"/>
      <c r="L361" s="204"/>
      <c r="M361" s="204"/>
      <c r="N361" s="204"/>
      <c r="O361" s="204"/>
      <c r="P361" s="207"/>
      <c r="Q361" s="205"/>
      <c r="R361" s="205"/>
      <c r="S361" s="205"/>
      <c r="T361" s="205"/>
      <c r="U361" s="205"/>
      <c r="V361" s="205"/>
      <c r="W361" s="205"/>
      <c r="X361" s="205"/>
      <c r="Y361" s="205"/>
      <c r="Z361" s="205"/>
      <c r="AA361" s="205"/>
      <c r="AB361" s="205"/>
      <c r="AC361" s="206"/>
      <c r="AD361" s="206"/>
      <c r="AE361" s="204"/>
      <c r="AF361" s="204"/>
      <c r="AG361" s="204"/>
      <c r="AH361" s="204"/>
      <c r="AI361" s="204"/>
      <c r="AJ361" s="204"/>
      <c r="AK361" s="204"/>
      <c r="AL361" s="204"/>
      <c r="AM361" s="204"/>
      <c r="AN361" s="204"/>
      <c r="AO361" s="204"/>
      <c r="AP361" s="204"/>
      <c r="AQ361" s="204"/>
      <c r="AR361" s="204"/>
      <c r="AS361" s="204"/>
      <c r="AT361" s="204"/>
      <c r="AU361" s="204"/>
      <c r="AV361" s="204"/>
      <c r="AW361" s="204"/>
      <c r="AX361" s="204"/>
      <c r="AY361" s="204"/>
      <c r="AZ361" s="204"/>
      <c r="BA361" s="204"/>
      <c r="BB361" s="204"/>
      <c r="BC361" s="204"/>
      <c r="BD361" s="204"/>
      <c r="BE361" s="204"/>
      <c r="BF361" s="204"/>
      <c r="BG361" s="204"/>
      <c r="BH361" s="204"/>
      <c r="BI361" s="204"/>
      <c r="BJ361" s="204"/>
      <c r="BK361" s="204"/>
      <c r="BL361" s="204"/>
      <c r="BM361" s="204"/>
      <c r="BN361" s="204"/>
      <c r="BO361" s="204"/>
      <c r="BP361" s="204"/>
      <c r="BQ361" s="204"/>
      <c r="BR361" s="204"/>
      <c r="BS361" s="204"/>
      <c r="BT361" s="204"/>
      <c r="BU361" s="204"/>
      <c r="BV361" s="204"/>
      <c r="BW361" s="204"/>
      <c r="BX361" s="204"/>
      <c r="BY361" s="204"/>
      <c r="BZ361" s="204"/>
      <c r="CA361" s="204"/>
      <c r="CB361" s="204"/>
      <c r="CC361" s="204"/>
      <c r="CD361" s="204"/>
      <c r="CE361" s="204"/>
      <c r="CF361" s="204"/>
      <c r="CG361" s="204"/>
      <c r="CH361" s="204"/>
      <c r="CI361" s="204"/>
      <c r="CJ361" s="204"/>
      <c r="CK361" s="204"/>
      <c r="CL361" s="204"/>
      <c r="CM361" s="204"/>
      <c r="CN361" s="204"/>
      <c r="CO361" s="204"/>
      <c r="CP361" s="204"/>
      <c r="CQ361" s="204"/>
      <c r="CR361" s="204"/>
    </row>
    <row r="362" spans="2:96" ht="20.100000000000001" customHeight="1" x14ac:dyDescent="0.25">
      <c r="B362" s="214"/>
      <c r="C362" s="215"/>
      <c r="D362" s="204"/>
      <c r="E362" s="204"/>
      <c r="F362" s="204"/>
      <c r="G362" s="204"/>
      <c r="H362" s="204"/>
      <c r="I362" s="204"/>
      <c r="J362" s="204"/>
      <c r="K362" s="204"/>
      <c r="L362" s="204"/>
      <c r="M362" s="204"/>
      <c r="N362" s="204"/>
      <c r="O362" s="204"/>
      <c r="P362" s="207"/>
      <c r="Q362" s="205"/>
      <c r="R362" s="205"/>
      <c r="S362" s="205"/>
      <c r="T362" s="205"/>
      <c r="U362" s="205"/>
      <c r="V362" s="205"/>
      <c r="W362" s="205"/>
      <c r="X362" s="205"/>
      <c r="Y362" s="205"/>
      <c r="Z362" s="205"/>
      <c r="AA362" s="205"/>
      <c r="AB362" s="205"/>
      <c r="AC362" s="206"/>
      <c r="AD362" s="206"/>
      <c r="AE362" s="204"/>
      <c r="AF362" s="204"/>
      <c r="AG362" s="204"/>
      <c r="AH362" s="204"/>
      <c r="AI362" s="204"/>
      <c r="AJ362" s="204"/>
      <c r="AK362" s="204"/>
      <c r="AL362" s="204"/>
      <c r="AM362" s="204"/>
      <c r="AN362" s="204"/>
      <c r="AO362" s="204"/>
      <c r="AP362" s="204"/>
      <c r="AQ362" s="204"/>
      <c r="AR362" s="204"/>
      <c r="AS362" s="204"/>
      <c r="AT362" s="204"/>
      <c r="AU362" s="204"/>
      <c r="AV362" s="204"/>
      <c r="AW362" s="204"/>
      <c r="AX362" s="204"/>
      <c r="AY362" s="204"/>
      <c r="AZ362" s="204"/>
      <c r="BA362" s="204"/>
      <c r="BB362" s="204"/>
      <c r="BC362" s="204"/>
      <c r="BD362" s="204"/>
      <c r="BE362" s="204"/>
      <c r="BF362" s="204"/>
      <c r="BG362" s="204"/>
      <c r="BH362" s="204"/>
      <c r="BI362" s="204"/>
      <c r="BJ362" s="204"/>
      <c r="BK362" s="204"/>
      <c r="BL362" s="204"/>
      <c r="BM362" s="204"/>
      <c r="BN362" s="204"/>
      <c r="BO362" s="204"/>
      <c r="BP362" s="204"/>
      <c r="BQ362" s="204"/>
      <c r="BR362" s="204"/>
      <c r="BS362" s="204"/>
      <c r="BT362" s="204"/>
      <c r="BU362" s="204"/>
      <c r="BV362" s="204"/>
      <c r="BW362" s="204"/>
      <c r="BX362" s="204"/>
      <c r="BY362" s="204"/>
      <c r="BZ362" s="204"/>
      <c r="CA362" s="204"/>
      <c r="CB362" s="204"/>
      <c r="CC362" s="204"/>
      <c r="CD362" s="204"/>
      <c r="CE362" s="204"/>
      <c r="CF362" s="204"/>
      <c r="CG362" s="204"/>
      <c r="CH362" s="204"/>
      <c r="CI362" s="204"/>
      <c r="CJ362" s="204"/>
      <c r="CK362" s="204"/>
      <c r="CL362" s="204"/>
      <c r="CM362" s="204"/>
      <c r="CN362" s="204"/>
      <c r="CO362" s="204"/>
      <c r="CP362" s="204"/>
      <c r="CQ362" s="204"/>
      <c r="CR362" s="204"/>
    </row>
    <row r="363" spans="2:96" ht="20.100000000000001" customHeight="1" x14ac:dyDescent="0.25">
      <c r="B363" s="214"/>
      <c r="C363" s="215"/>
      <c r="D363" s="204"/>
      <c r="E363" s="204"/>
      <c r="F363" s="204"/>
      <c r="G363" s="204"/>
      <c r="H363" s="204"/>
      <c r="I363" s="204"/>
      <c r="J363" s="204"/>
      <c r="K363" s="204"/>
      <c r="L363" s="204"/>
      <c r="M363" s="204"/>
      <c r="N363" s="204"/>
      <c r="O363" s="204"/>
      <c r="P363" s="207"/>
      <c r="Q363" s="205"/>
      <c r="R363" s="205"/>
      <c r="S363" s="205"/>
      <c r="T363" s="205"/>
      <c r="U363" s="205"/>
      <c r="V363" s="205"/>
      <c r="W363" s="205"/>
      <c r="X363" s="205"/>
      <c r="Y363" s="205"/>
      <c r="Z363" s="205"/>
      <c r="AA363" s="205"/>
      <c r="AB363" s="205"/>
      <c r="AC363" s="206"/>
      <c r="AD363" s="206"/>
      <c r="AE363" s="204"/>
      <c r="AF363" s="204"/>
      <c r="AG363" s="204"/>
      <c r="AH363" s="204"/>
      <c r="AI363" s="204"/>
      <c r="AJ363" s="204"/>
      <c r="AK363" s="204"/>
      <c r="AL363" s="204"/>
      <c r="AM363" s="204"/>
      <c r="AN363" s="204"/>
      <c r="AO363" s="204"/>
      <c r="AP363" s="204"/>
      <c r="AQ363" s="204"/>
      <c r="AR363" s="204"/>
      <c r="AS363" s="204"/>
      <c r="AT363" s="204"/>
      <c r="AU363" s="204"/>
      <c r="AV363" s="204"/>
      <c r="AW363" s="204"/>
      <c r="AX363" s="204"/>
      <c r="AY363" s="204"/>
      <c r="AZ363" s="204"/>
      <c r="BA363" s="204"/>
      <c r="BB363" s="204"/>
      <c r="BC363" s="204"/>
      <c r="BD363" s="204"/>
      <c r="BE363" s="204"/>
      <c r="BF363" s="204"/>
      <c r="BG363" s="204"/>
      <c r="BH363" s="204"/>
      <c r="BI363" s="204"/>
      <c r="BJ363" s="204"/>
      <c r="BK363" s="204"/>
      <c r="BL363" s="204"/>
      <c r="BM363" s="204"/>
      <c r="BN363" s="204"/>
      <c r="BO363" s="204"/>
      <c r="BP363" s="204"/>
      <c r="BQ363" s="204"/>
      <c r="BR363" s="204"/>
      <c r="BS363" s="204"/>
      <c r="BT363" s="204"/>
      <c r="BU363" s="204"/>
      <c r="BV363" s="204"/>
      <c r="BW363" s="204"/>
      <c r="BX363" s="204"/>
      <c r="BY363" s="204"/>
      <c r="BZ363" s="204"/>
      <c r="CA363" s="204"/>
      <c r="CB363" s="204"/>
      <c r="CC363" s="204"/>
      <c r="CD363" s="204"/>
      <c r="CE363" s="204"/>
      <c r="CF363" s="204"/>
      <c r="CG363" s="204"/>
      <c r="CH363" s="204"/>
      <c r="CI363" s="204"/>
      <c r="CJ363" s="204"/>
      <c r="CK363" s="204"/>
      <c r="CL363" s="204"/>
      <c r="CM363" s="204"/>
      <c r="CN363" s="204"/>
      <c r="CO363" s="204"/>
      <c r="CP363" s="204"/>
      <c r="CQ363" s="204"/>
      <c r="CR363" s="204"/>
    </row>
    <row r="364" spans="2:96" ht="20.100000000000001" customHeight="1" x14ac:dyDescent="0.25">
      <c r="B364" s="214"/>
      <c r="C364" s="215"/>
      <c r="D364" s="204"/>
      <c r="E364" s="204"/>
      <c r="F364" s="204"/>
      <c r="G364" s="204"/>
      <c r="H364" s="204"/>
      <c r="I364" s="204"/>
      <c r="J364" s="204"/>
      <c r="K364" s="204"/>
      <c r="L364" s="204"/>
      <c r="M364" s="204"/>
      <c r="N364" s="204"/>
      <c r="O364" s="204"/>
      <c r="P364" s="207"/>
      <c r="Q364" s="205"/>
      <c r="R364" s="205"/>
      <c r="S364" s="205"/>
      <c r="T364" s="205"/>
      <c r="U364" s="205"/>
      <c r="V364" s="205"/>
      <c r="W364" s="205"/>
      <c r="X364" s="205"/>
      <c r="Y364" s="205"/>
      <c r="Z364" s="205"/>
      <c r="AA364" s="205"/>
      <c r="AB364" s="205"/>
      <c r="AC364" s="206"/>
      <c r="AD364" s="206"/>
      <c r="AE364" s="204"/>
      <c r="AF364" s="204"/>
      <c r="AG364" s="204"/>
      <c r="AH364" s="204"/>
      <c r="AI364" s="204"/>
      <c r="AJ364" s="204"/>
      <c r="AK364" s="204"/>
      <c r="AL364" s="204"/>
      <c r="AM364" s="204"/>
      <c r="AN364" s="204"/>
      <c r="AO364" s="204"/>
      <c r="AP364" s="204"/>
      <c r="AQ364" s="204"/>
      <c r="AR364" s="204"/>
      <c r="AS364" s="204"/>
      <c r="AT364" s="204"/>
      <c r="AU364" s="204"/>
      <c r="AV364" s="204"/>
      <c r="AW364" s="204"/>
      <c r="AX364" s="204"/>
      <c r="AY364" s="204"/>
      <c r="AZ364" s="204"/>
      <c r="BA364" s="204"/>
      <c r="BB364" s="204"/>
      <c r="BC364" s="204"/>
      <c r="BD364" s="204"/>
      <c r="BE364" s="204"/>
      <c r="BF364" s="204"/>
      <c r="BG364" s="204"/>
      <c r="BH364" s="204"/>
      <c r="BI364" s="204"/>
      <c r="BJ364" s="204"/>
      <c r="BK364" s="204"/>
      <c r="BL364" s="204"/>
      <c r="BM364" s="204"/>
      <c r="BN364" s="204"/>
      <c r="BO364" s="204"/>
      <c r="BP364" s="204"/>
      <c r="BQ364" s="204"/>
      <c r="BR364" s="204"/>
      <c r="BS364" s="204"/>
      <c r="BT364" s="204"/>
      <c r="BU364" s="204"/>
      <c r="BV364" s="204"/>
      <c r="BW364" s="204"/>
      <c r="BX364" s="204"/>
      <c r="BY364" s="204"/>
      <c r="BZ364" s="204"/>
      <c r="CA364" s="204"/>
      <c r="CB364" s="204"/>
      <c r="CC364" s="204"/>
      <c r="CD364" s="204"/>
      <c r="CE364" s="204"/>
      <c r="CF364" s="204"/>
      <c r="CG364" s="204"/>
      <c r="CH364" s="204"/>
      <c r="CI364" s="204"/>
      <c r="CJ364" s="204"/>
      <c r="CK364" s="204"/>
      <c r="CL364" s="204"/>
      <c r="CM364" s="204"/>
      <c r="CN364" s="204"/>
      <c r="CO364" s="204"/>
      <c r="CP364" s="204"/>
      <c r="CQ364" s="204"/>
      <c r="CR364" s="204"/>
    </row>
    <row r="365" spans="2:96" ht="20.100000000000001" customHeight="1" x14ac:dyDescent="0.25">
      <c r="B365" s="214"/>
      <c r="C365" s="215"/>
      <c r="D365" s="204"/>
      <c r="E365" s="204"/>
      <c r="F365" s="204"/>
      <c r="G365" s="204"/>
      <c r="H365" s="204"/>
      <c r="I365" s="204"/>
      <c r="J365" s="204"/>
      <c r="K365" s="204"/>
      <c r="L365" s="204"/>
      <c r="M365" s="204"/>
      <c r="N365" s="204"/>
      <c r="O365" s="204"/>
      <c r="P365" s="207"/>
      <c r="Q365" s="205"/>
      <c r="R365" s="205"/>
      <c r="S365" s="205"/>
      <c r="T365" s="205"/>
      <c r="U365" s="205"/>
      <c r="V365" s="205"/>
      <c r="W365" s="205"/>
      <c r="X365" s="205"/>
      <c r="Y365" s="205"/>
      <c r="Z365" s="205"/>
      <c r="AA365" s="205"/>
      <c r="AB365" s="205"/>
      <c r="AC365" s="206"/>
      <c r="AD365" s="206"/>
      <c r="AE365" s="204"/>
      <c r="AF365" s="204"/>
      <c r="AG365" s="204"/>
      <c r="AH365" s="204"/>
      <c r="AI365" s="204"/>
      <c r="AJ365" s="204"/>
      <c r="AK365" s="204"/>
      <c r="AL365" s="204"/>
      <c r="AM365" s="204"/>
      <c r="AN365" s="204"/>
      <c r="AO365" s="204"/>
      <c r="AP365" s="204"/>
      <c r="AQ365" s="204"/>
      <c r="AR365" s="204"/>
      <c r="AS365" s="204"/>
      <c r="AT365" s="204"/>
      <c r="AU365" s="204"/>
      <c r="AV365" s="204"/>
      <c r="AW365" s="204"/>
      <c r="AX365" s="204"/>
      <c r="AY365" s="204"/>
      <c r="AZ365" s="204"/>
      <c r="BA365" s="204"/>
      <c r="BB365" s="204"/>
      <c r="BC365" s="204"/>
      <c r="BD365" s="204"/>
      <c r="BE365" s="204"/>
      <c r="BF365" s="204"/>
      <c r="BG365" s="204"/>
      <c r="BH365" s="204"/>
      <c r="BI365" s="204"/>
      <c r="BJ365" s="204"/>
      <c r="BK365" s="204"/>
      <c r="BL365" s="204"/>
      <c r="BM365" s="204"/>
      <c r="BN365" s="204"/>
      <c r="BO365" s="204"/>
      <c r="BP365" s="204"/>
      <c r="BQ365" s="204"/>
      <c r="BR365" s="204"/>
      <c r="BS365" s="204"/>
      <c r="BT365" s="204"/>
      <c r="BU365" s="204"/>
      <c r="BV365" s="204"/>
      <c r="BW365" s="204"/>
      <c r="BX365" s="204"/>
      <c r="BY365" s="204"/>
      <c r="BZ365" s="204"/>
      <c r="CA365" s="204"/>
      <c r="CB365" s="204"/>
      <c r="CC365" s="204"/>
      <c r="CD365" s="204"/>
      <c r="CE365" s="204"/>
      <c r="CF365" s="204"/>
      <c r="CG365" s="204"/>
      <c r="CH365" s="204"/>
      <c r="CI365" s="204"/>
      <c r="CJ365" s="204"/>
      <c r="CK365" s="204"/>
      <c r="CL365" s="204"/>
      <c r="CM365" s="204"/>
      <c r="CN365" s="204"/>
      <c r="CO365" s="204"/>
      <c r="CP365" s="204"/>
      <c r="CQ365" s="204"/>
      <c r="CR365" s="204"/>
    </row>
    <row r="366" spans="2:96" ht="20.100000000000001" customHeight="1" x14ac:dyDescent="0.25">
      <c r="B366" s="214"/>
      <c r="C366" s="215"/>
      <c r="D366" s="204"/>
      <c r="E366" s="204"/>
      <c r="F366" s="204"/>
      <c r="G366" s="204"/>
      <c r="H366" s="204"/>
      <c r="I366" s="204"/>
      <c r="J366" s="204"/>
      <c r="K366" s="204"/>
      <c r="L366" s="204"/>
      <c r="M366" s="204"/>
      <c r="N366" s="204"/>
      <c r="O366" s="204"/>
      <c r="P366" s="207"/>
      <c r="Q366" s="205"/>
      <c r="R366" s="205"/>
      <c r="S366" s="205"/>
      <c r="T366" s="205"/>
      <c r="U366" s="205"/>
      <c r="V366" s="205"/>
      <c r="W366" s="205"/>
      <c r="X366" s="205"/>
      <c r="Y366" s="205"/>
      <c r="Z366" s="205"/>
      <c r="AA366" s="205"/>
      <c r="AB366" s="205"/>
      <c r="AC366" s="206"/>
      <c r="AD366" s="206"/>
      <c r="AE366" s="204"/>
      <c r="AF366" s="204"/>
      <c r="AG366" s="204"/>
      <c r="AH366" s="204"/>
      <c r="AI366" s="204"/>
      <c r="AJ366" s="204"/>
      <c r="AK366" s="204"/>
      <c r="AL366" s="204"/>
      <c r="AM366" s="204"/>
      <c r="AN366" s="204"/>
      <c r="AO366" s="204"/>
      <c r="AP366" s="204"/>
      <c r="AQ366" s="204"/>
      <c r="AR366" s="204"/>
      <c r="AS366" s="204"/>
      <c r="AT366" s="204"/>
      <c r="AU366" s="204"/>
      <c r="AV366" s="204"/>
      <c r="AW366" s="204"/>
      <c r="AX366" s="204"/>
      <c r="AY366" s="204"/>
      <c r="AZ366" s="204"/>
      <c r="BA366" s="204"/>
      <c r="BB366" s="204"/>
      <c r="BC366" s="204"/>
      <c r="BD366" s="204"/>
      <c r="BE366" s="204"/>
      <c r="BF366" s="204"/>
      <c r="BG366" s="204"/>
      <c r="BH366" s="204"/>
      <c r="BI366" s="204"/>
      <c r="BJ366" s="204"/>
      <c r="BK366" s="204"/>
      <c r="BL366" s="204"/>
      <c r="BM366" s="204"/>
      <c r="BN366" s="204"/>
      <c r="BO366" s="204"/>
      <c r="BP366" s="204"/>
      <c r="BQ366" s="204"/>
      <c r="BR366" s="204"/>
      <c r="BS366" s="204"/>
      <c r="BT366" s="204"/>
      <c r="BU366" s="204"/>
      <c r="BV366" s="204"/>
      <c r="BW366" s="204"/>
      <c r="BX366" s="204"/>
      <c r="BY366" s="204"/>
      <c r="BZ366" s="204"/>
      <c r="CA366" s="204"/>
      <c r="CB366" s="204"/>
      <c r="CC366" s="204"/>
      <c r="CD366" s="204"/>
      <c r="CE366" s="204"/>
      <c r="CF366" s="204"/>
      <c r="CG366" s="204"/>
      <c r="CH366" s="204"/>
      <c r="CI366" s="204"/>
      <c r="CJ366" s="204"/>
      <c r="CK366" s="204"/>
      <c r="CL366" s="204"/>
      <c r="CM366" s="204"/>
      <c r="CN366" s="204"/>
      <c r="CO366" s="204"/>
      <c r="CP366" s="204"/>
      <c r="CQ366" s="204"/>
      <c r="CR366" s="204"/>
    </row>
    <row r="367" spans="2:96" ht="20.100000000000001" customHeight="1" x14ac:dyDescent="0.25">
      <c r="B367" s="214"/>
      <c r="C367" s="215"/>
      <c r="D367" s="204"/>
      <c r="E367" s="204"/>
      <c r="F367" s="204"/>
      <c r="G367" s="204"/>
      <c r="H367" s="204"/>
      <c r="I367" s="204"/>
      <c r="J367" s="204"/>
      <c r="K367" s="204"/>
      <c r="L367" s="204"/>
      <c r="M367" s="204"/>
      <c r="N367" s="204"/>
      <c r="O367" s="204"/>
      <c r="P367" s="207"/>
      <c r="Q367" s="205"/>
      <c r="R367" s="205"/>
      <c r="S367" s="205"/>
      <c r="T367" s="205"/>
      <c r="U367" s="205"/>
      <c r="V367" s="205"/>
      <c r="W367" s="205"/>
      <c r="X367" s="205"/>
      <c r="Y367" s="205"/>
      <c r="Z367" s="205"/>
      <c r="AA367" s="205"/>
      <c r="AB367" s="205"/>
      <c r="AC367" s="206"/>
      <c r="AD367" s="206"/>
      <c r="AE367" s="204"/>
      <c r="AF367" s="204"/>
      <c r="AG367" s="204"/>
      <c r="AH367" s="204"/>
      <c r="AI367" s="204"/>
      <c r="AJ367" s="204"/>
      <c r="AK367" s="204"/>
      <c r="AL367" s="204"/>
      <c r="AM367" s="204"/>
      <c r="AN367" s="204"/>
      <c r="AO367" s="204"/>
      <c r="AP367" s="204"/>
      <c r="AQ367" s="204"/>
      <c r="AR367" s="204"/>
      <c r="AS367" s="204"/>
      <c r="AT367" s="204"/>
      <c r="AU367" s="204"/>
      <c r="AV367" s="204"/>
      <c r="AW367" s="204"/>
      <c r="AX367" s="204"/>
      <c r="AY367" s="204"/>
      <c r="AZ367" s="204"/>
      <c r="BA367" s="204"/>
      <c r="BB367" s="204"/>
      <c r="BC367" s="204"/>
      <c r="BD367" s="204"/>
      <c r="BE367" s="204"/>
      <c r="BF367" s="204"/>
      <c r="BG367" s="204"/>
      <c r="BH367" s="204"/>
      <c r="BI367" s="204"/>
      <c r="BJ367" s="204"/>
      <c r="BK367" s="204"/>
      <c r="BL367" s="204"/>
      <c r="BM367" s="204"/>
      <c r="BN367" s="204"/>
      <c r="BO367" s="204"/>
      <c r="BP367" s="204"/>
      <c r="BQ367" s="204"/>
      <c r="BR367" s="204"/>
      <c r="BS367" s="204"/>
      <c r="BT367" s="204"/>
      <c r="BU367" s="204"/>
      <c r="BV367" s="204"/>
      <c r="BW367" s="204"/>
      <c r="BX367" s="204"/>
      <c r="BY367" s="204"/>
      <c r="BZ367" s="204"/>
      <c r="CA367" s="204"/>
      <c r="CB367" s="204"/>
      <c r="CC367" s="204"/>
      <c r="CD367" s="204"/>
      <c r="CE367" s="204"/>
      <c r="CF367" s="204"/>
      <c r="CG367" s="204"/>
      <c r="CH367" s="204"/>
      <c r="CI367" s="204"/>
      <c r="CJ367" s="204"/>
      <c r="CK367" s="204"/>
      <c r="CL367" s="204"/>
      <c r="CM367" s="204"/>
      <c r="CN367" s="204"/>
      <c r="CO367" s="204"/>
      <c r="CP367" s="204"/>
      <c r="CQ367" s="204"/>
      <c r="CR367" s="204"/>
    </row>
    <row r="368" spans="2:96" ht="20.100000000000001" customHeight="1" x14ac:dyDescent="0.25">
      <c r="B368" s="214"/>
      <c r="C368" s="215"/>
      <c r="D368" s="204"/>
      <c r="E368" s="204"/>
      <c r="F368" s="204"/>
      <c r="G368" s="204"/>
      <c r="H368" s="204"/>
      <c r="I368" s="204"/>
      <c r="J368" s="204"/>
      <c r="K368" s="204"/>
      <c r="L368" s="204"/>
      <c r="M368" s="204"/>
      <c r="N368" s="204"/>
      <c r="O368" s="204"/>
      <c r="P368" s="207"/>
      <c r="Q368" s="205"/>
      <c r="R368" s="205"/>
      <c r="S368" s="205"/>
      <c r="T368" s="205"/>
      <c r="U368" s="205"/>
      <c r="V368" s="205"/>
      <c r="W368" s="205"/>
      <c r="X368" s="205"/>
      <c r="Y368" s="205"/>
      <c r="Z368" s="205"/>
      <c r="AA368" s="205"/>
      <c r="AB368" s="205"/>
      <c r="AC368" s="206"/>
      <c r="AD368" s="206"/>
      <c r="AE368" s="204"/>
      <c r="AF368" s="204"/>
      <c r="AG368" s="204"/>
      <c r="AH368" s="204"/>
      <c r="AI368" s="204"/>
      <c r="AJ368" s="204"/>
      <c r="AK368" s="204"/>
      <c r="AL368" s="204"/>
      <c r="AM368" s="204"/>
      <c r="AN368" s="204"/>
      <c r="AO368" s="204"/>
      <c r="AP368" s="204"/>
      <c r="AQ368" s="204"/>
      <c r="AR368" s="204"/>
      <c r="AS368" s="204"/>
      <c r="AT368" s="204"/>
      <c r="AU368" s="204"/>
      <c r="AV368" s="204"/>
      <c r="AW368" s="204"/>
      <c r="AX368" s="204"/>
      <c r="AY368" s="204"/>
      <c r="AZ368" s="204"/>
      <c r="BA368" s="204"/>
      <c r="BB368" s="204"/>
      <c r="BC368" s="204"/>
      <c r="BD368" s="204"/>
      <c r="BE368" s="204"/>
      <c r="BF368" s="204"/>
      <c r="BG368" s="204"/>
      <c r="BH368" s="204"/>
      <c r="BI368" s="204"/>
      <c r="BJ368" s="204"/>
      <c r="BK368" s="204"/>
      <c r="BL368" s="204"/>
      <c r="BM368" s="204"/>
      <c r="BN368" s="204"/>
      <c r="BO368" s="204"/>
      <c r="BP368" s="204"/>
      <c r="BQ368" s="204"/>
      <c r="BR368" s="204"/>
      <c r="BS368" s="204"/>
      <c r="BT368" s="204"/>
      <c r="BU368" s="204"/>
      <c r="BV368" s="204"/>
      <c r="BW368" s="204"/>
      <c r="BX368" s="204"/>
      <c r="BY368" s="204"/>
      <c r="BZ368" s="204"/>
      <c r="CA368" s="204"/>
      <c r="CB368" s="204"/>
      <c r="CC368" s="204"/>
      <c r="CD368" s="204"/>
      <c r="CE368" s="204"/>
      <c r="CF368" s="204"/>
      <c r="CG368" s="204"/>
      <c r="CH368" s="204"/>
      <c r="CI368" s="204"/>
      <c r="CJ368" s="204"/>
      <c r="CK368" s="204"/>
      <c r="CL368" s="204"/>
      <c r="CM368" s="204"/>
      <c r="CN368" s="204"/>
      <c r="CO368" s="204"/>
      <c r="CP368" s="204"/>
      <c r="CQ368" s="204"/>
      <c r="CR368" s="204"/>
    </row>
    <row r="369" spans="2:96" ht="20.100000000000001" customHeight="1" x14ac:dyDescent="0.25">
      <c r="B369" s="214"/>
      <c r="C369" s="215"/>
      <c r="D369" s="204"/>
      <c r="E369" s="204"/>
      <c r="F369" s="204"/>
      <c r="G369" s="204"/>
      <c r="H369" s="204"/>
      <c r="I369" s="204"/>
      <c r="J369" s="204"/>
      <c r="K369" s="204"/>
      <c r="L369" s="204"/>
      <c r="M369" s="204"/>
      <c r="N369" s="204"/>
      <c r="O369" s="204"/>
      <c r="P369" s="207"/>
      <c r="Q369" s="205"/>
      <c r="R369" s="205"/>
      <c r="S369" s="205"/>
      <c r="T369" s="205"/>
      <c r="U369" s="205"/>
      <c r="V369" s="205"/>
      <c r="W369" s="205"/>
      <c r="X369" s="205"/>
      <c r="Y369" s="205"/>
      <c r="Z369" s="205"/>
      <c r="AA369" s="205"/>
      <c r="AB369" s="205"/>
      <c r="AC369" s="206"/>
      <c r="AD369" s="206"/>
      <c r="AE369" s="204"/>
      <c r="AF369" s="204"/>
      <c r="AG369" s="204"/>
      <c r="AH369" s="204"/>
      <c r="AI369" s="204"/>
      <c r="AJ369" s="204"/>
      <c r="AK369" s="204"/>
      <c r="AL369" s="204"/>
      <c r="AM369" s="204"/>
      <c r="AN369" s="204"/>
      <c r="AO369" s="204"/>
      <c r="AP369" s="204"/>
      <c r="AQ369" s="204"/>
      <c r="AR369" s="204"/>
      <c r="AS369" s="204"/>
      <c r="AT369" s="204"/>
      <c r="AU369" s="204"/>
      <c r="AV369" s="204"/>
      <c r="AW369" s="204"/>
      <c r="AX369" s="204"/>
      <c r="AY369" s="204"/>
      <c r="AZ369" s="204"/>
      <c r="BA369" s="204"/>
      <c r="BB369" s="204"/>
      <c r="BC369" s="204"/>
      <c r="BD369" s="204"/>
      <c r="BE369" s="204"/>
      <c r="BF369" s="204"/>
      <c r="BG369" s="204"/>
      <c r="BH369" s="204"/>
      <c r="BI369" s="204"/>
      <c r="BJ369" s="204"/>
      <c r="BK369" s="204"/>
      <c r="BL369" s="204"/>
      <c r="BM369" s="204"/>
      <c r="BN369" s="204"/>
      <c r="BO369" s="204"/>
      <c r="BP369" s="204"/>
      <c r="BQ369" s="204"/>
      <c r="BR369" s="204"/>
      <c r="BS369" s="204"/>
      <c r="BT369" s="204"/>
      <c r="BU369" s="204"/>
      <c r="BV369" s="204"/>
      <c r="BW369" s="204"/>
      <c r="BX369" s="204"/>
      <c r="BY369" s="204"/>
      <c r="BZ369" s="204"/>
      <c r="CA369" s="204"/>
      <c r="CB369" s="204"/>
      <c r="CC369" s="204"/>
      <c r="CD369" s="204"/>
      <c r="CE369" s="204"/>
      <c r="CF369" s="204"/>
      <c r="CG369" s="204"/>
      <c r="CH369" s="204"/>
      <c r="CI369" s="204"/>
      <c r="CJ369" s="204"/>
      <c r="CK369" s="204"/>
      <c r="CL369" s="204"/>
      <c r="CM369" s="204"/>
      <c r="CN369" s="204"/>
      <c r="CO369" s="204"/>
      <c r="CP369" s="204"/>
      <c r="CQ369" s="204"/>
      <c r="CR369" s="204"/>
    </row>
    <row r="370" spans="2:96" ht="20.100000000000001" customHeight="1" x14ac:dyDescent="0.25">
      <c r="B370" s="214"/>
      <c r="C370" s="215"/>
      <c r="D370" s="204"/>
      <c r="E370" s="204"/>
      <c r="F370" s="204"/>
      <c r="G370" s="204"/>
      <c r="H370" s="204"/>
      <c r="I370" s="204"/>
      <c r="J370" s="204"/>
      <c r="K370" s="204"/>
      <c r="L370" s="204"/>
      <c r="M370" s="204"/>
      <c r="N370" s="204"/>
      <c r="O370" s="204"/>
      <c r="P370" s="207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6"/>
      <c r="AD370" s="206"/>
      <c r="AE370" s="204"/>
      <c r="AF370" s="204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4"/>
      <c r="AT370" s="204"/>
      <c r="AU370" s="204"/>
      <c r="AV370" s="204"/>
      <c r="AW370" s="204"/>
      <c r="AX370" s="204"/>
      <c r="AY370" s="204"/>
      <c r="AZ370" s="204"/>
      <c r="BA370" s="204"/>
      <c r="BB370" s="204"/>
      <c r="BC370" s="204"/>
      <c r="BD370" s="204"/>
      <c r="BE370" s="204"/>
      <c r="BF370" s="204"/>
      <c r="BG370" s="204"/>
      <c r="BH370" s="204"/>
      <c r="BI370" s="204"/>
      <c r="BJ370" s="204"/>
      <c r="BK370" s="204"/>
      <c r="BL370" s="204"/>
      <c r="BM370" s="204"/>
      <c r="BN370" s="204"/>
      <c r="BO370" s="204"/>
      <c r="BP370" s="204"/>
      <c r="BQ370" s="204"/>
      <c r="BR370" s="204"/>
      <c r="BS370" s="204"/>
      <c r="BT370" s="204"/>
      <c r="BU370" s="204"/>
      <c r="BV370" s="204"/>
      <c r="BW370" s="204"/>
      <c r="BX370" s="204"/>
      <c r="BY370" s="204"/>
      <c r="BZ370" s="204"/>
      <c r="CA370" s="204"/>
      <c r="CB370" s="204"/>
      <c r="CC370" s="204"/>
      <c r="CD370" s="204"/>
      <c r="CE370" s="204"/>
      <c r="CF370" s="204"/>
      <c r="CG370" s="204"/>
      <c r="CH370" s="204"/>
      <c r="CI370" s="204"/>
      <c r="CJ370" s="204"/>
      <c r="CK370" s="204"/>
      <c r="CL370" s="204"/>
      <c r="CM370" s="204"/>
      <c r="CN370" s="204"/>
      <c r="CO370" s="204"/>
      <c r="CP370" s="204"/>
      <c r="CQ370" s="204"/>
      <c r="CR370" s="204"/>
    </row>
    <row r="371" spans="2:96" ht="20.100000000000001" customHeight="1" x14ac:dyDescent="0.25">
      <c r="B371" s="214"/>
      <c r="C371" s="215"/>
      <c r="D371" s="204"/>
      <c r="E371" s="204"/>
      <c r="F371" s="204"/>
      <c r="G371" s="204"/>
      <c r="H371" s="204"/>
      <c r="I371" s="204"/>
      <c r="J371" s="204"/>
      <c r="K371" s="204"/>
      <c r="L371" s="204"/>
      <c r="M371" s="204"/>
      <c r="N371" s="204"/>
      <c r="O371" s="204"/>
      <c r="P371" s="207"/>
      <c r="Q371" s="205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6"/>
      <c r="AD371" s="206"/>
      <c r="AE371" s="204"/>
      <c r="AF371" s="204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4"/>
      <c r="AT371" s="204"/>
      <c r="AU371" s="204"/>
      <c r="AV371" s="204"/>
      <c r="AW371" s="204"/>
      <c r="AX371" s="204"/>
      <c r="AY371" s="204"/>
      <c r="AZ371" s="204"/>
      <c r="BA371" s="204"/>
      <c r="BB371" s="204"/>
      <c r="BC371" s="204"/>
      <c r="BD371" s="204"/>
      <c r="BE371" s="204"/>
      <c r="BF371" s="204"/>
      <c r="BG371" s="204"/>
      <c r="BH371" s="204"/>
      <c r="BI371" s="204"/>
      <c r="BJ371" s="204"/>
      <c r="BK371" s="204"/>
      <c r="BL371" s="204"/>
      <c r="BM371" s="204"/>
      <c r="BN371" s="204"/>
      <c r="BO371" s="204"/>
      <c r="BP371" s="204"/>
      <c r="BQ371" s="204"/>
      <c r="BR371" s="204"/>
      <c r="BS371" s="204"/>
      <c r="BT371" s="204"/>
      <c r="BU371" s="204"/>
      <c r="BV371" s="204"/>
      <c r="BW371" s="204"/>
      <c r="BX371" s="204"/>
      <c r="BY371" s="204"/>
      <c r="BZ371" s="204"/>
      <c r="CA371" s="204"/>
      <c r="CB371" s="204"/>
      <c r="CC371" s="204"/>
      <c r="CD371" s="204"/>
      <c r="CE371" s="204"/>
      <c r="CF371" s="204"/>
      <c r="CG371" s="204"/>
      <c r="CH371" s="204"/>
      <c r="CI371" s="204"/>
      <c r="CJ371" s="204"/>
      <c r="CK371" s="204"/>
      <c r="CL371" s="204"/>
      <c r="CM371" s="204"/>
      <c r="CN371" s="204"/>
      <c r="CO371" s="204"/>
      <c r="CP371" s="204"/>
      <c r="CQ371" s="204"/>
      <c r="CR371" s="204"/>
    </row>
    <row r="372" spans="2:96" ht="20.100000000000001" customHeight="1" x14ac:dyDescent="0.25">
      <c r="B372" s="214"/>
      <c r="C372" s="215"/>
      <c r="D372" s="204"/>
      <c r="E372" s="204"/>
      <c r="F372" s="204"/>
      <c r="G372" s="204"/>
      <c r="H372" s="204"/>
      <c r="I372" s="204"/>
      <c r="J372" s="204"/>
      <c r="K372" s="204"/>
      <c r="L372" s="204"/>
      <c r="M372" s="204"/>
      <c r="N372" s="204"/>
      <c r="O372" s="204"/>
      <c r="P372" s="207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6"/>
      <c r="AD372" s="206"/>
      <c r="AE372" s="204"/>
      <c r="AF372" s="204"/>
      <c r="AG372" s="204"/>
      <c r="AH372" s="204"/>
      <c r="AI372" s="204"/>
      <c r="AJ372" s="204"/>
      <c r="AK372" s="204"/>
      <c r="AL372" s="204"/>
      <c r="AM372" s="204"/>
      <c r="AN372" s="204"/>
      <c r="AO372" s="204"/>
      <c r="AP372" s="204"/>
      <c r="AQ372" s="204"/>
      <c r="AR372" s="204"/>
      <c r="AS372" s="204"/>
      <c r="AT372" s="204"/>
      <c r="AU372" s="204"/>
      <c r="AV372" s="204"/>
      <c r="AW372" s="204"/>
      <c r="AX372" s="204"/>
      <c r="AY372" s="204"/>
      <c r="AZ372" s="204"/>
      <c r="BA372" s="204"/>
      <c r="BB372" s="204"/>
      <c r="BC372" s="204"/>
      <c r="BD372" s="204"/>
      <c r="BE372" s="204"/>
      <c r="BF372" s="204"/>
      <c r="BG372" s="204"/>
      <c r="BH372" s="204"/>
      <c r="BI372" s="204"/>
      <c r="BJ372" s="204"/>
      <c r="BK372" s="204"/>
      <c r="BL372" s="204"/>
      <c r="BM372" s="204"/>
      <c r="BN372" s="204"/>
      <c r="BO372" s="204"/>
      <c r="BP372" s="204"/>
      <c r="BQ372" s="204"/>
      <c r="BR372" s="204"/>
      <c r="BS372" s="204"/>
      <c r="BT372" s="204"/>
      <c r="BU372" s="204"/>
      <c r="BV372" s="204"/>
      <c r="BW372" s="204"/>
      <c r="BX372" s="204"/>
      <c r="BY372" s="204"/>
      <c r="BZ372" s="204"/>
      <c r="CA372" s="204"/>
      <c r="CB372" s="204"/>
      <c r="CC372" s="204"/>
      <c r="CD372" s="204"/>
      <c r="CE372" s="204"/>
      <c r="CF372" s="204"/>
      <c r="CG372" s="204"/>
      <c r="CH372" s="204"/>
      <c r="CI372" s="204"/>
      <c r="CJ372" s="204"/>
      <c r="CK372" s="204"/>
      <c r="CL372" s="204"/>
      <c r="CM372" s="204"/>
      <c r="CN372" s="204"/>
      <c r="CO372" s="204"/>
      <c r="CP372" s="204"/>
      <c r="CQ372" s="204"/>
      <c r="CR372" s="204"/>
    </row>
    <row r="373" spans="2:96" ht="20.100000000000001" customHeight="1" x14ac:dyDescent="0.25">
      <c r="B373" s="214"/>
      <c r="C373" s="215"/>
      <c r="D373" s="204"/>
      <c r="E373" s="204"/>
      <c r="F373" s="204"/>
      <c r="G373" s="204"/>
      <c r="H373" s="204"/>
      <c r="I373" s="204"/>
      <c r="J373" s="204"/>
      <c r="K373" s="204"/>
      <c r="L373" s="204"/>
      <c r="M373" s="204"/>
      <c r="N373" s="204"/>
      <c r="O373" s="204"/>
      <c r="P373" s="207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6"/>
      <c r="AD373" s="206"/>
      <c r="AE373" s="204"/>
      <c r="AF373" s="204"/>
      <c r="AG373" s="204"/>
      <c r="AH373" s="204"/>
      <c r="AI373" s="204"/>
      <c r="AJ373" s="204"/>
      <c r="AK373" s="204"/>
      <c r="AL373" s="204"/>
      <c r="AM373" s="204"/>
      <c r="AN373" s="204"/>
      <c r="AO373" s="204"/>
      <c r="AP373" s="204"/>
      <c r="AQ373" s="204"/>
      <c r="AR373" s="204"/>
      <c r="AS373" s="204"/>
      <c r="AT373" s="204"/>
      <c r="AU373" s="204"/>
      <c r="AV373" s="204"/>
      <c r="AW373" s="204"/>
      <c r="AX373" s="204"/>
      <c r="AY373" s="204"/>
      <c r="AZ373" s="204"/>
      <c r="BA373" s="204"/>
      <c r="BB373" s="204"/>
      <c r="BC373" s="204"/>
      <c r="BD373" s="204"/>
      <c r="BE373" s="204"/>
      <c r="BF373" s="204"/>
      <c r="BG373" s="204"/>
      <c r="BH373" s="204"/>
      <c r="BI373" s="204"/>
      <c r="BJ373" s="204"/>
      <c r="BK373" s="204"/>
      <c r="BL373" s="204"/>
      <c r="BM373" s="204"/>
      <c r="BN373" s="204"/>
      <c r="BO373" s="204"/>
      <c r="BP373" s="204"/>
      <c r="BQ373" s="204"/>
      <c r="BR373" s="204"/>
      <c r="BS373" s="204"/>
      <c r="BT373" s="204"/>
      <c r="BU373" s="204"/>
      <c r="BV373" s="204"/>
      <c r="BW373" s="204"/>
      <c r="BX373" s="204"/>
      <c r="BY373" s="204"/>
      <c r="BZ373" s="204"/>
      <c r="CA373" s="204"/>
      <c r="CB373" s="204"/>
      <c r="CC373" s="204"/>
      <c r="CD373" s="204"/>
      <c r="CE373" s="204"/>
      <c r="CF373" s="204"/>
      <c r="CG373" s="204"/>
      <c r="CH373" s="204"/>
      <c r="CI373" s="204"/>
      <c r="CJ373" s="204"/>
      <c r="CK373" s="204"/>
      <c r="CL373" s="204"/>
      <c r="CM373" s="204"/>
      <c r="CN373" s="204"/>
      <c r="CO373" s="204"/>
      <c r="CP373" s="204"/>
      <c r="CQ373" s="204"/>
      <c r="CR373" s="204"/>
    </row>
    <row r="374" spans="2:96" ht="20.100000000000001" customHeight="1" x14ac:dyDescent="0.25">
      <c r="B374" s="214"/>
      <c r="C374" s="215"/>
      <c r="D374" s="204"/>
      <c r="E374" s="204"/>
      <c r="F374" s="204"/>
      <c r="G374" s="204"/>
      <c r="H374" s="204"/>
      <c r="I374" s="204"/>
      <c r="J374" s="204"/>
      <c r="K374" s="204"/>
      <c r="L374" s="204"/>
      <c r="M374" s="204"/>
      <c r="N374" s="204"/>
      <c r="O374" s="204"/>
      <c r="P374" s="207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6"/>
      <c r="AD374" s="206"/>
      <c r="AE374" s="204"/>
      <c r="AF374" s="204"/>
      <c r="AG374" s="204"/>
      <c r="AH374" s="204"/>
      <c r="AI374" s="204"/>
      <c r="AJ374" s="204"/>
      <c r="AK374" s="204"/>
      <c r="AL374" s="204"/>
      <c r="AM374" s="204"/>
      <c r="AN374" s="204"/>
      <c r="AO374" s="204"/>
      <c r="AP374" s="204"/>
      <c r="AQ374" s="204"/>
      <c r="AR374" s="204"/>
      <c r="AS374" s="204"/>
      <c r="AT374" s="204"/>
      <c r="AU374" s="204"/>
      <c r="AV374" s="204"/>
      <c r="AW374" s="204"/>
      <c r="AX374" s="204"/>
      <c r="AY374" s="204"/>
      <c r="AZ374" s="204"/>
      <c r="BA374" s="204"/>
      <c r="BB374" s="204"/>
      <c r="BC374" s="204"/>
      <c r="BD374" s="204"/>
      <c r="BE374" s="204"/>
      <c r="BF374" s="204"/>
      <c r="BG374" s="204"/>
      <c r="BH374" s="204"/>
      <c r="BI374" s="204"/>
      <c r="BJ374" s="204"/>
      <c r="BK374" s="204"/>
      <c r="BL374" s="204"/>
      <c r="BM374" s="204"/>
      <c r="BN374" s="204"/>
      <c r="BO374" s="204"/>
      <c r="BP374" s="204"/>
      <c r="BQ374" s="204"/>
      <c r="BR374" s="204"/>
      <c r="BS374" s="204"/>
      <c r="BT374" s="204"/>
      <c r="BU374" s="204"/>
      <c r="BV374" s="204"/>
      <c r="BW374" s="204"/>
      <c r="BX374" s="204"/>
      <c r="BY374" s="204"/>
      <c r="BZ374" s="204"/>
      <c r="CA374" s="204"/>
      <c r="CB374" s="204"/>
      <c r="CC374" s="204"/>
      <c r="CD374" s="204"/>
      <c r="CE374" s="204"/>
      <c r="CF374" s="204"/>
      <c r="CG374" s="204"/>
      <c r="CH374" s="204"/>
      <c r="CI374" s="204"/>
      <c r="CJ374" s="204"/>
      <c r="CK374" s="204"/>
      <c r="CL374" s="204"/>
      <c r="CM374" s="204"/>
      <c r="CN374" s="204"/>
      <c r="CO374" s="204"/>
      <c r="CP374" s="204"/>
      <c r="CQ374" s="204"/>
      <c r="CR374" s="204"/>
    </row>
    <row r="375" spans="2:96" ht="20.100000000000001" customHeight="1" x14ac:dyDescent="0.25">
      <c r="B375" s="214"/>
      <c r="C375" s="215"/>
      <c r="D375" s="204"/>
      <c r="E375" s="204"/>
      <c r="F375" s="204"/>
      <c r="G375" s="204"/>
      <c r="H375" s="204"/>
      <c r="I375" s="204"/>
      <c r="J375" s="204"/>
      <c r="K375" s="204"/>
      <c r="L375" s="204"/>
      <c r="M375" s="204"/>
      <c r="N375" s="204"/>
      <c r="O375" s="204"/>
      <c r="P375" s="207"/>
      <c r="Q375" s="205"/>
      <c r="R375" s="205"/>
      <c r="S375" s="205"/>
      <c r="T375" s="205"/>
      <c r="U375" s="205"/>
      <c r="V375" s="205"/>
      <c r="W375" s="205"/>
      <c r="X375" s="205"/>
      <c r="Y375" s="205"/>
      <c r="Z375" s="205"/>
      <c r="AA375" s="205"/>
      <c r="AB375" s="205"/>
      <c r="AC375" s="206"/>
      <c r="AD375" s="206"/>
      <c r="AE375" s="204"/>
      <c r="AF375" s="204"/>
      <c r="AG375" s="204"/>
      <c r="AH375" s="204"/>
      <c r="AI375" s="204"/>
      <c r="AJ375" s="204"/>
      <c r="AK375" s="204"/>
      <c r="AL375" s="204"/>
      <c r="AM375" s="204"/>
      <c r="AN375" s="204"/>
      <c r="AO375" s="204"/>
      <c r="AP375" s="204"/>
      <c r="AQ375" s="204"/>
      <c r="AR375" s="204"/>
      <c r="AS375" s="204"/>
      <c r="AT375" s="204"/>
      <c r="AU375" s="204"/>
      <c r="AV375" s="204"/>
      <c r="AW375" s="204"/>
      <c r="AX375" s="204"/>
      <c r="AY375" s="204"/>
      <c r="AZ375" s="204"/>
      <c r="BA375" s="204"/>
      <c r="BB375" s="204"/>
      <c r="BC375" s="204"/>
      <c r="BD375" s="204"/>
      <c r="BE375" s="204"/>
      <c r="BF375" s="204"/>
      <c r="BG375" s="204"/>
      <c r="BH375" s="204"/>
      <c r="BI375" s="204"/>
      <c r="BJ375" s="204"/>
      <c r="BK375" s="204"/>
      <c r="BL375" s="204"/>
      <c r="BM375" s="204"/>
      <c r="BN375" s="204"/>
      <c r="BO375" s="204"/>
      <c r="BP375" s="204"/>
      <c r="BQ375" s="204"/>
      <c r="BR375" s="204"/>
      <c r="BS375" s="204"/>
      <c r="BT375" s="204"/>
      <c r="BU375" s="204"/>
      <c r="BV375" s="204"/>
      <c r="BW375" s="204"/>
      <c r="BX375" s="204"/>
      <c r="BY375" s="204"/>
      <c r="BZ375" s="204"/>
      <c r="CA375" s="204"/>
      <c r="CB375" s="204"/>
      <c r="CC375" s="204"/>
      <c r="CD375" s="204"/>
      <c r="CE375" s="204"/>
      <c r="CF375" s="204"/>
      <c r="CG375" s="204"/>
      <c r="CH375" s="204"/>
      <c r="CI375" s="204"/>
      <c r="CJ375" s="204"/>
      <c r="CK375" s="204"/>
      <c r="CL375" s="204"/>
      <c r="CM375" s="204"/>
      <c r="CN375" s="204"/>
      <c r="CO375" s="204"/>
      <c r="CP375" s="204"/>
      <c r="CQ375" s="204"/>
      <c r="CR375" s="204"/>
    </row>
    <row r="376" spans="2:96" ht="20.100000000000001" customHeight="1" x14ac:dyDescent="0.25">
      <c r="B376" s="214"/>
      <c r="C376" s="215"/>
      <c r="D376" s="204"/>
      <c r="E376" s="204"/>
      <c r="F376" s="204"/>
      <c r="G376" s="204"/>
      <c r="H376" s="204"/>
      <c r="I376" s="204"/>
      <c r="J376" s="204"/>
      <c r="K376" s="204"/>
      <c r="L376" s="204"/>
      <c r="M376" s="204"/>
      <c r="N376" s="204"/>
      <c r="O376" s="204"/>
      <c r="P376" s="207"/>
      <c r="Q376" s="205"/>
      <c r="R376" s="205"/>
      <c r="S376" s="205"/>
      <c r="T376" s="205"/>
      <c r="U376" s="205"/>
      <c r="V376" s="205"/>
      <c r="W376" s="205"/>
      <c r="X376" s="205"/>
      <c r="Y376" s="205"/>
      <c r="Z376" s="205"/>
      <c r="AA376" s="205"/>
      <c r="AB376" s="205"/>
      <c r="AC376" s="206"/>
      <c r="AD376" s="206"/>
      <c r="AE376" s="204"/>
      <c r="AF376" s="204"/>
      <c r="AG376" s="204"/>
      <c r="AH376" s="204"/>
      <c r="AI376" s="204"/>
      <c r="AJ376" s="204"/>
      <c r="AK376" s="204"/>
      <c r="AL376" s="204"/>
      <c r="AM376" s="204"/>
      <c r="AN376" s="204"/>
      <c r="AO376" s="204"/>
      <c r="AP376" s="204"/>
      <c r="AQ376" s="204"/>
      <c r="AR376" s="204"/>
      <c r="AS376" s="204"/>
      <c r="AT376" s="204"/>
      <c r="AU376" s="204"/>
      <c r="AV376" s="204"/>
      <c r="AW376" s="204"/>
      <c r="AX376" s="204"/>
      <c r="AY376" s="204"/>
      <c r="AZ376" s="204"/>
      <c r="BA376" s="204"/>
      <c r="BB376" s="204"/>
      <c r="BC376" s="204"/>
      <c r="BD376" s="204"/>
      <c r="BE376" s="204"/>
      <c r="BF376" s="204"/>
      <c r="BG376" s="204"/>
      <c r="BH376" s="204"/>
      <c r="BI376" s="204"/>
      <c r="BJ376" s="204"/>
      <c r="BK376" s="204"/>
      <c r="BL376" s="204"/>
      <c r="BM376" s="204"/>
      <c r="BN376" s="204"/>
      <c r="BO376" s="204"/>
      <c r="BP376" s="204"/>
      <c r="BQ376" s="204"/>
      <c r="BR376" s="204"/>
      <c r="BS376" s="204"/>
      <c r="BT376" s="204"/>
      <c r="BU376" s="204"/>
      <c r="BV376" s="204"/>
      <c r="BW376" s="204"/>
      <c r="BX376" s="204"/>
      <c r="BY376" s="204"/>
      <c r="BZ376" s="204"/>
      <c r="CA376" s="204"/>
      <c r="CB376" s="204"/>
      <c r="CC376" s="204"/>
      <c r="CD376" s="204"/>
      <c r="CE376" s="204"/>
      <c r="CF376" s="204"/>
      <c r="CG376" s="204"/>
      <c r="CH376" s="204"/>
      <c r="CI376" s="204"/>
      <c r="CJ376" s="204"/>
      <c r="CK376" s="204"/>
      <c r="CL376" s="204"/>
      <c r="CM376" s="204"/>
      <c r="CN376" s="204"/>
      <c r="CO376" s="204"/>
      <c r="CP376" s="204"/>
      <c r="CQ376" s="204"/>
      <c r="CR376" s="204"/>
    </row>
    <row r="377" spans="2:96" ht="20.100000000000001" customHeight="1" x14ac:dyDescent="0.25">
      <c r="B377" s="214"/>
      <c r="C377" s="215"/>
      <c r="D377" s="204"/>
      <c r="E377" s="204"/>
      <c r="F377" s="204"/>
      <c r="G377" s="204"/>
      <c r="H377" s="204"/>
      <c r="I377" s="204"/>
      <c r="J377" s="204"/>
      <c r="K377" s="204"/>
      <c r="L377" s="204"/>
      <c r="M377" s="204"/>
      <c r="N377" s="204"/>
      <c r="O377" s="204"/>
      <c r="P377" s="207"/>
      <c r="Q377" s="205"/>
      <c r="R377" s="205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6"/>
      <c r="AD377" s="206"/>
      <c r="AE377" s="204"/>
      <c r="AF377" s="204"/>
      <c r="AG377" s="204"/>
      <c r="AH377" s="204"/>
      <c r="AI377" s="204"/>
      <c r="AJ377" s="204"/>
      <c r="AK377" s="204"/>
      <c r="AL377" s="204"/>
      <c r="AM377" s="204"/>
      <c r="AN377" s="204"/>
      <c r="AO377" s="204"/>
      <c r="AP377" s="204"/>
      <c r="AQ377" s="204"/>
      <c r="AR377" s="204"/>
      <c r="AS377" s="204"/>
      <c r="AT377" s="204"/>
      <c r="AU377" s="204"/>
      <c r="AV377" s="204"/>
      <c r="AW377" s="204"/>
      <c r="AX377" s="204"/>
      <c r="AY377" s="204"/>
      <c r="AZ377" s="204"/>
      <c r="BA377" s="204"/>
      <c r="BB377" s="204"/>
      <c r="BC377" s="204"/>
      <c r="BD377" s="204"/>
      <c r="BE377" s="204"/>
      <c r="BF377" s="204"/>
      <c r="BG377" s="204"/>
      <c r="BH377" s="204"/>
      <c r="BI377" s="204"/>
      <c r="BJ377" s="204"/>
      <c r="BK377" s="204"/>
      <c r="BL377" s="204"/>
      <c r="BM377" s="204"/>
      <c r="BN377" s="204"/>
      <c r="BO377" s="204"/>
      <c r="BP377" s="204"/>
      <c r="BQ377" s="204"/>
      <c r="BR377" s="204"/>
      <c r="BS377" s="204"/>
      <c r="BT377" s="204"/>
      <c r="BU377" s="204"/>
      <c r="BV377" s="204"/>
      <c r="BW377" s="204"/>
      <c r="BX377" s="204"/>
      <c r="BY377" s="204"/>
      <c r="BZ377" s="204"/>
      <c r="CA377" s="204"/>
      <c r="CB377" s="204"/>
      <c r="CC377" s="204"/>
      <c r="CD377" s="204"/>
      <c r="CE377" s="204"/>
      <c r="CF377" s="204"/>
      <c r="CG377" s="204"/>
      <c r="CH377" s="204"/>
      <c r="CI377" s="204"/>
      <c r="CJ377" s="204"/>
      <c r="CK377" s="204"/>
      <c r="CL377" s="204"/>
      <c r="CM377" s="204"/>
      <c r="CN377" s="204"/>
      <c r="CO377" s="204"/>
      <c r="CP377" s="204"/>
      <c r="CQ377" s="204"/>
      <c r="CR377" s="204"/>
    </row>
    <row r="378" spans="2:96" ht="20.100000000000001" customHeight="1" x14ac:dyDescent="0.25">
      <c r="B378" s="214"/>
      <c r="C378" s="215"/>
      <c r="D378" s="204"/>
      <c r="E378" s="204"/>
      <c r="F378" s="204"/>
      <c r="G378" s="204"/>
      <c r="H378" s="204"/>
      <c r="I378" s="204"/>
      <c r="J378" s="204"/>
      <c r="K378" s="204"/>
      <c r="L378" s="204"/>
      <c r="M378" s="204"/>
      <c r="N378" s="204"/>
      <c r="O378" s="204"/>
      <c r="P378" s="207"/>
      <c r="Q378" s="205"/>
      <c r="R378" s="205"/>
      <c r="S378" s="205"/>
      <c r="T378" s="205"/>
      <c r="U378" s="205"/>
      <c r="V378" s="205"/>
      <c r="W378" s="205"/>
      <c r="X378" s="205"/>
      <c r="Y378" s="205"/>
      <c r="Z378" s="205"/>
      <c r="AA378" s="205"/>
      <c r="AB378" s="205"/>
      <c r="AC378" s="206"/>
      <c r="AD378" s="206"/>
      <c r="AE378" s="204"/>
      <c r="AF378" s="204"/>
      <c r="AG378" s="204"/>
      <c r="AH378" s="204"/>
      <c r="AI378" s="204"/>
      <c r="AJ378" s="204"/>
      <c r="AK378" s="204"/>
      <c r="AL378" s="204"/>
      <c r="AM378" s="204"/>
      <c r="AN378" s="204"/>
      <c r="AO378" s="204"/>
      <c r="AP378" s="204"/>
      <c r="AQ378" s="204"/>
      <c r="AR378" s="204"/>
      <c r="AS378" s="204"/>
      <c r="AT378" s="204"/>
      <c r="AU378" s="204"/>
      <c r="AV378" s="204"/>
      <c r="AW378" s="204"/>
      <c r="AX378" s="204"/>
      <c r="AY378" s="204"/>
      <c r="AZ378" s="204"/>
      <c r="BA378" s="204"/>
      <c r="BB378" s="204"/>
      <c r="BC378" s="204"/>
      <c r="BD378" s="204"/>
      <c r="BE378" s="204"/>
      <c r="BF378" s="204"/>
      <c r="BG378" s="204"/>
      <c r="BH378" s="204"/>
      <c r="BI378" s="204"/>
      <c r="BJ378" s="204"/>
      <c r="BK378" s="204"/>
      <c r="BL378" s="204"/>
      <c r="BM378" s="204"/>
      <c r="BN378" s="204"/>
      <c r="BO378" s="204"/>
      <c r="BP378" s="204"/>
      <c r="BQ378" s="204"/>
      <c r="BR378" s="204"/>
      <c r="BS378" s="204"/>
      <c r="BT378" s="204"/>
      <c r="BU378" s="204"/>
      <c r="BV378" s="204"/>
      <c r="BW378" s="204"/>
      <c r="BX378" s="204"/>
      <c r="BY378" s="204"/>
      <c r="BZ378" s="204"/>
      <c r="CA378" s="204"/>
      <c r="CB378" s="204"/>
      <c r="CC378" s="204"/>
      <c r="CD378" s="204"/>
      <c r="CE378" s="204"/>
      <c r="CF378" s="204"/>
      <c r="CG378" s="204"/>
      <c r="CH378" s="204"/>
      <c r="CI378" s="204"/>
      <c r="CJ378" s="204"/>
      <c r="CK378" s="204"/>
      <c r="CL378" s="204"/>
      <c r="CM378" s="204"/>
      <c r="CN378" s="204"/>
      <c r="CO378" s="204"/>
      <c r="CP378" s="204"/>
      <c r="CQ378" s="204"/>
      <c r="CR378" s="204"/>
    </row>
    <row r="379" spans="2:96" ht="20.100000000000001" customHeight="1" x14ac:dyDescent="0.25">
      <c r="B379" s="214"/>
      <c r="C379" s="215"/>
      <c r="D379" s="204"/>
      <c r="E379" s="204"/>
      <c r="F379" s="204"/>
      <c r="G379" s="204"/>
      <c r="H379" s="204"/>
      <c r="I379" s="204"/>
      <c r="J379" s="204"/>
      <c r="K379" s="204"/>
      <c r="L379" s="204"/>
      <c r="M379" s="204"/>
      <c r="N379" s="204"/>
      <c r="O379" s="204"/>
      <c r="P379" s="207"/>
      <c r="Q379" s="205"/>
      <c r="R379" s="205"/>
      <c r="S379" s="205"/>
      <c r="T379" s="205"/>
      <c r="U379" s="205"/>
      <c r="V379" s="205"/>
      <c r="W379" s="205"/>
      <c r="X379" s="205"/>
      <c r="Y379" s="205"/>
      <c r="Z379" s="205"/>
      <c r="AA379" s="205"/>
      <c r="AB379" s="205"/>
      <c r="AC379" s="206"/>
      <c r="AD379" s="206"/>
      <c r="AE379" s="204"/>
      <c r="AF379" s="204"/>
      <c r="AG379" s="204"/>
      <c r="AH379" s="204"/>
      <c r="AI379" s="204"/>
      <c r="AJ379" s="204"/>
      <c r="AK379" s="204"/>
      <c r="AL379" s="204"/>
      <c r="AM379" s="204"/>
      <c r="AN379" s="204"/>
      <c r="AO379" s="204"/>
      <c r="AP379" s="204"/>
      <c r="AQ379" s="204"/>
      <c r="AR379" s="204"/>
      <c r="AS379" s="204"/>
      <c r="AT379" s="204"/>
      <c r="AU379" s="204"/>
      <c r="AV379" s="204"/>
      <c r="AW379" s="204"/>
      <c r="AX379" s="204"/>
      <c r="AY379" s="204"/>
      <c r="AZ379" s="204"/>
      <c r="BA379" s="204"/>
      <c r="BB379" s="204"/>
      <c r="BC379" s="204"/>
      <c r="BD379" s="204"/>
      <c r="BE379" s="204"/>
      <c r="BF379" s="204"/>
      <c r="BG379" s="204"/>
      <c r="BH379" s="204"/>
      <c r="BI379" s="204"/>
      <c r="BJ379" s="204"/>
      <c r="BK379" s="204"/>
      <c r="BL379" s="204"/>
      <c r="BM379" s="204"/>
      <c r="BN379" s="204"/>
      <c r="BO379" s="204"/>
      <c r="BP379" s="204"/>
      <c r="BQ379" s="204"/>
      <c r="BR379" s="204"/>
      <c r="BS379" s="204"/>
      <c r="BT379" s="204"/>
      <c r="BU379" s="204"/>
      <c r="BV379" s="204"/>
      <c r="BW379" s="204"/>
      <c r="BX379" s="204"/>
      <c r="BY379" s="204"/>
      <c r="BZ379" s="204"/>
      <c r="CA379" s="204"/>
      <c r="CB379" s="204"/>
      <c r="CC379" s="204"/>
      <c r="CD379" s="204"/>
      <c r="CE379" s="204"/>
      <c r="CF379" s="204"/>
      <c r="CG379" s="204"/>
      <c r="CH379" s="204"/>
      <c r="CI379" s="204"/>
      <c r="CJ379" s="204"/>
      <c r="CK379" s="204"/>
      <c r="CL379" s="204"/>
      <c r="CM379" s="204"/>
      <c r="CN379" s="204"/>
      <c r="CO379" s="204"/>
      <c r="CP379" s="204"/>
      <c r="CQ379" s="204"/>
      <c r="CR379" s="204"/>
    </row>
    <row r="380" spans="2:96" ht="20.100000000000001" customHeight="1" x14ac:dyDescent="0.25">
      <c r="B380" s="214"/>
      <c r="C380" s="215"/>
      <c r="D380" s="204"/>
      <c r="E380" s="204"/>
      <c r="F380" s="204"/>
      <c r="G380" s="204"/>
      <c r="H380" s="204"/>
      <c r="I380" s="204"/>
      <c r="J380" s="204"/>
      <c r="K380" s="204"/>
      <c r="L380" s="204"/>
      <c r="M380" s="204"/>
      <c r="N380" s="204"/>
      <c r="O380" s="204"/>
      <c r="P380" s="207"/>
      <c r="Q380" s="205"/>
      <c r="R380" s="205"/>
      <c r="S380" s="205"/>
      <c r="T380" s="205"/>
      <c r="U380" s="205"/>
      <c r="V380" s="205"/>
      <c r="W380" s="205"/>
      <c r="X380" s="205"/>
      <c r="Y380" s="205"/>
      <c r="Z380" s="205"/>
      <c r="AA380" s="205"/>
      <c r="AB380" s="205"/>
      <c r="AC380" s="206"/>
      <c r="AD380" s="206"/>
      <c r="AE380" s="204"/>
      <c r="AF380" s="204"/>
      <c r="AG380" s="204"/>
      <c r="AH380" s="204"/>
      <c r="AI380" s="204"/>
      <c r="AJ380" s="204"/>
      <c r="AK380" s="204"/>
      <c r="AL380" s="204"/>
      <c r="AM380" s="204"/>
      <c r="AN380" s="204"/>
      <c r="AO380" s="204"/>
      <c r="AP380" s="204"/>
      <c r="AQ380" s="204"/>
      <c r="AR380" s="204"/>
      <c r="AS380" s="204"/>
      <c r="AT380" s="204"/>
      <c r="AU380" s="204"/>
      <c r="AV380" s="204"/>
      <c r="AW380" s="204"/>
      <c r="AX380" s="204"/>
      <c r="AY380" s="204"/>
      <c r="AZ380" s="204"/>
      <c r="BA380" s="204"/>
      <c r="BB380" s="204"/>
      <c r="BC380" s="204"/>
      <c r="BD380" s="204"/>
      <c r="BE380" s="204"/>
      <c r="BF380" s="204"/>
      <c r="BG380" s="204"/>
      <c r="BH380" s="204"/>
      <c r="BI380" s="204"/>
      <c r="BJ380" s="204"/>
      <c r="BK380" s="204"/>
      <c r="BL380" s="204"/>
      <c r="BM380" s="204"/>
      <c r="BN380" s="204"/>
      <c r="BO380" s="204"/>
      <c r="BP380" s="204"/>
      <c r="BQ380" s="204"/>
      <c r="BR380" s="204"/>
      <c r="BS380" s="204"/>
      <c r="BT380" s="204"/>
      <c r="BU380" s="204"/>
      <c r="BV380" s="204"/>
      <c r="BW380" s="204"/>
      <c r="BX380" s="204"/>
      <c r="BY380" s="204"/>
      <c r="BZ380" s="204"/>
      <c r="CA380" s="204"/>
      <c r="CB380" s="204"/>
      <c r="CC380" s="204"/>
      <c r="CD380" s="204"/>
      <c r="CE380" s="204"/>
      <c r="CF380" s="204"/>
      <c r="CG380" s="204"/>
      <c r="CH380" s="204"/>
      <c r="CI380" s="204"/>
      <c r="CJ380" s="204"/>
      <c r="CK380" s="204"/>
      <c r="CL380" s="204"/>
      <c r="CM380" s="204"/>
      <c r="CN380" s="204"/>
      <c r="CO380" s="204"/>
      <c r="CP380" s="204"/>
      <c r="CQ380" s="204"/>
      <c r="CR380" s="204"/>
    </row>
    <row r="381" spans="2:96" ht="20.100000000000001" customHeight="1" x14ac:dyDescent="0.25">
      <c r="B381" s="214"/>
      <c r="C381" s="215"/>
      <c r="D381" s="204"/>
      <c r="E381" s="204"/>
      <c r="F381" s="204"/>
      <c r="G381" s="204"/>
      <c r="H381" s="204"/>
      <c r="I381" s="204"/>
      <c r="J381" s="204"/>
      <c r="K381" s="204"/>
      <c r="L381" s="204"/>
      <c r="M381" s="204"/>
      <c r="N381" s="204"/>
      <c r="O381" s="204"/>
      <c r="P381" s="207"/>
      <c r="Q381" s="205"/>
      <c r="R381" s="205"/>
      <c r="S381" s="205"/>
      <c r="T381" s="205"/>
      <c r="U381" s="205"/>
      <c r="V381" s="205"/>
      <c r="W381" s="205"/>
      <c r="X381" s="205"/>
      <c r="Y381" s="205"/>
      <c r="Z381" s="205"/>
      <c r="AA381" s="205"/>
      <c r="AB381" s="205"/>
      <c r="AC381" s="206"/>
      <c r="AD381" s="206"/>
      <c r="AE381" s="204"/>
      <c r="AF381" s="204"/>
      <c r="AG381" s="204"/>
      <c r="AH381" s="204"/>
      <c r="AI381" s="204"/>
      <c r="AJ381" s="204"/>
      <c r="AK381" s="204"/>
      <c r="AL381" s="204"/>
      <c r="AM381" s="204"/>
      <c r="AN381" s="204"/>
      <c r="AO381" s="204"/>
      <c r="AP381" s="204"/>
      <c r="AQ381" s="204"/>
      <c r="AR381" s="204"/>
      <c r="AS381" s="204"/>
      <c r="AT381" s="204"/>
      <c r="AU381" s="204"/>
      <c r="AV381" s="204"/>
      <c r="AW381" s="204"/>
      <c r="AX381" s="204"/>
      <c r="AY381" s="204"/>
      <c r="AZ381" s="204"/>
      <c r="BA381" s="204"/>
      <c r="BB381" s="204"/>
      <c r="BC381" s="204"/>
      <c r="BD381" s="204"/>
      <c r="BE381" s="204"/>
      <c r="BF381" s="204"/>
      <c r="BG381" s="204"/>
      <c r="BH381" s="204"/>
      <c r="BI381" s="204"/>
      <c r="BJ381" s="204"/>
      <c r="BK381" s="204"/>
      <c r="BL381" s="204"/>
      <c r="BM381" s="204"/>
      <c r="BN381" s="204"/>
      <c r="BO381" s="204"/>
      <c r="BP381" s="204"/>
      <c r="BQ381" s="204"/>
      <c r="BR381" s="204"/>
      <c r="BS381" s="204"/>
      <c r="BT381" s="204"/>
      <c r="BU381" s="204"/>
      <c r="BV381" s="204"/>
      <c r="BW381" s="204"/>
      <c r="BX381" s="204"/>
      <c r="BY381" s="204"/>
      <c r="BZ381" s="204"/>
      <c r="CA381" s="204"/>
      <c r="CB381" s="204"/>
      <c r="CC381" s="204"/>
      <c r="CD381" s="204"/>
      <c r="CE381" s="204"/>
      <c r="CF381" s="204"/>
      <c r="CG381" s="204"/>
      <c r="CH381" s="204"/>
      <c r="CI381" s="204"/>
      <c r="CJ381" s="204"/>
      <c r="CK381" s="204"/>
      <c r="CL381" s="204"/>
      <c r="CM381" s="204"/>
      <c r="CN381" s="204"/>
      <c r="CO381" s="204"/>
      <c r="CP381" s="204"/>
      <c r="CQ381" s="204"/>
      <c r="CR381" s="204"/>
    </row>
    <row r="382" spans="2:96" ht="20.100000000000001" customHeight="1" x14ac:dyDescent="0.25">
      <c r="B382" s="214"/>
      <c r="C382" s="215"/>
      <c r="D382" s="204"/>
      <c r="E382" s="204"/>
      <c r="F382" s="204"/>
      <c r="G382" s="204"/>
      <c r="H382" s="204"/>
      <c r="I382" s="204"/>
      <c r="J382" s="204"/>
      <c r="K382" s="204"/>
      <c r="L382" s="204"/>
      <c r="M382" s="204"/>
      <c r="N382" s="204"/>
      <c r="O382" s="204"/>
      <c r="P382" s="207"/>
      <c r="Q382" s="205"/>
      <c r="R382" s="205"/>
      <c r="S382" s="205"/>
      <c r="T382" s="205"/>
      <c r="U382" s="205"/>
      <c r="V382" s="205"/>
      <c r="W382" s="205"/>
      <c r="X382" s="205"/>
      <c r="Y382" s="205"/>
      <c r="Z382" s="205"/>
      <c r="AA382" s="205"/>
      <c r="AB382" s="205"/>
      <c r="AC382" s="206"/>
      <c r="AD382" s="206"/>
      <c r="AE382" s="204"/>
      <c r="AF382" s="204"/>
      <c r="AG382" s="204"/>
      <c r="AH382" s="204"/>
      <c r="AI382" s="204"/>
      <c r="AJ382" s="204"/>
      <c r="AK382" s="204"/>
      <c r="AL382" s="204"/>
      <c r="AM382" s="204"/>
      <c r="AN382" s="204"/>
      <c r="AO382" s="204"/>
      <c r="AP382" s="204"/>
      <c r="AQ382" s="204"/>
      <c r="AR382" s="204"/>
      <c r="AS382" s="204"/>
      <c r="AT382" s="204"/>
      <c r="AU382" s="204"/>
      <c r="AV382" s="204"/>
      <c r="AW382" s="204"/>
      <c r="AX382" s="204"/>
      <c r="AY382" s="204"/>
      <c r="AZ382" s="204"/>
      <c r="BA382" s="204"/>
      <c r="BB382" s="204"/>
      <c r="BC382" s="204"/>
      <c r="BD382" s="204"/>
      <c r="BE382" s="204"/>
      <c r="BF382" s="204"/>
      <c r="BG382" s="204"/>
      <c r="BH382" s="204"/>
      <c r="BI382" s="204"/>
      <c r="BJ382" s="204"/>
      <c r="BK382" s="204"/>
      <c r="BL382" s="204"/>
      <c r="BM382" s="204"/>
      <c r="BN382" s="204"/>
      <c r="BO382" s="204"/>
      <c r="BP382" s="204"/>
      <c r="BQ382" s="204"/>
      <c r="BR382" s="204"/>
      <c r="BS382" s="204"/>
      <c r="BT382" s="204"/>
      <c r="BU382" s="204"/>
      <c r="BV382" s="204"/>
      <c r="BW382" s="204"/>
      <c r="BX382" s="204"/>
      <c r="BY382" s="204"/>
      <c r="BZ382" s="204"/>
      <c r="CA382" s="204"/>
      <c r="CB382" s="204"/>
      <c r="CC382" s="204"/>
      <c r="CD382" s="204"/>
      <c r="CE382" s="204"/>
      <c r="CF382" s="204"/>
      <c r="CG382" s="204"/>
      <c r="CH382" s="204"/>
      <c r="CI382" s="204"/>
      <c r="CJ382" s="204"/>
      <c r="CK382" s="204"/>
      <c r="CL382" s="204"/>
      <c r="CM382" s="204"/>
      <c r="CN382" s="204"/>
      <c r="CO382" s="204"/>
      <c r="CP382" s="204"/>
      <c r="CQ382" s="204"/>
      <c r="CR382" s="204"/>
    </row>
    <row r="383" spans="2:96" ht="20.100000000000001" customHeight="1" x14ac:dyDescent="0.25">
      <c r="B383" s="214"/>
      <c r="C383" s="215"/>
      <c r="D383" s="204"/>
      <c r="E383" s="204"/>
      <c r="F383" s="204"/>
      <c r="G383" s="204"/>
      <c r="H383" s="204"/>
      <c r="I383" s="204"/>
      <c r="J383" s="204"/>
      <c r="K383" s="204"/>
      <c r="L383" s="204"/>
      <c r="M383" s="204"/>
      <c r="N383" s="204"/>
      <c r="O383" s="204"/>
      <c r="P383" s="207"/>
      <c r="Q383" s="205"/>
      <c r="R383" s="205"/>
      <c r="S383" s="205"/>
      <c r="T383" s="205"/>
      <c r="U383" s="205"/>
      <c r="V383" s="205"/>
      <c r="W383" s="205"/>
      <c r="X383" s="205"/>
      <c r="Y383" s="205"/>
      <c r="Z383" s="205"/>
      <c r="AA383" s="205"/>
      <c r="AB383" s="205"/>
      <c r="AC383" s="206"/>
      <c r="AD383" s="206"/>
      <c r="AE383" s="204"/>
      <c r="AF383" s="204"/>
      <c r="AG383" s="204"/>
      <c r="AH383" s="204"/>
      <c r="AI383" s="204"/>
      <c r="AJ383" s="204"/>
      <c r="AK383" s="204"/>
      <c r="AL383" s="204"/>
      <c r="AM383" s="204"/>
      <c r="AN383" s="204"/>
      <c r="AO383" s="204"/>
      <c r="AP383" s="204"/>
      <c r="AQ383" s="204"/>
      <c r="AR383" s="204"/>
      <c r="AS383" s="204"/>
      <c r="AT383" s="204"/>
      <c r="AU383" s="204"/>
      <c r="AV383" s="204"/>
      <c r="AW383" s="204"/>
      <c r="AX383" s="204"/>
      <c r="AY383" s="204"/>
      <c r="AZ383" s="204"/>
      <c r="BA383" s="204"/>
      <c r="BB383" s="204"/>
      <c r="BC383" s="204"/>
      <c r="BD383" s="204"/>
      <c r="BE383" s="204"/>
      <c r="BF383" s="204"/>
      <c r="BG383" s="204"/>
      <c r="BH383" s="204"/>
      <c r="BI383" s="204"/>
      <c r="BJ383" s="204"/>
      <c r="BK383" s="204"/>
      <c r="BL383" s="204"/>
      <c r="BM383" s="204"/>
      <c r="BN383" s="204"/>
      <c r="BO383" s="204"/>
      <c r="BP383" s="204"/>
      <c r="BQ383" s="204"/>
      <c r="BR383" s="204"/>
      <c r="BS383" s="204"/>
      <c r="BT383" s="204"/>
      <c r="BU383" s="204"/>
      <c r="BV383" s="204"/>
      <c r="BW383" s="204"/>
      <c r="BX383" s="204"/>
      <c r="BY383" s="204"/>
      <c r="BZ383" s="204"/>
      <c r="CA383" s="204"/>
      <c r="CB383" s="204"/>
      <c r="CC383" s="204"/>
      <c r="CD383" s="204"/>
      <c r="CE383" s="204"/>
      <c r="CF383" s="204"/>
      <c r="CG383" s="204"/>
      <c r="CH383" s="204"/>
      <c r="CI383" s="204"/>
      <c r="CJ383" s="204"/>
      <c r="CK383" s="204"/>
      <c r="CL383" s="204"/>
      <c r="CM383" s="204"/>
      <c r="CN383" s="204"/>
      <c r="CO383" s="204"/>
      <c r="CP383" s="204"/>
      <c r="CQ383" s="204"/>
      <c r="CR383" s="204"/>
    </row>
    <row r="384" spans="2:96" ht="20.100000000000001" customHeight="1" x14ac:dyDescent="0.25">
      <c r="B384" s="214"/>
      <c r="C384" s="215"/>
      <c r="D384" s="204"/>
      <c r="E384" s="204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207"/>
      <c r="Q384" s="205"/>
      <c r="R384" s="205"/>
      <c r="S384" s="205"/>
      <c r="T384" s="205"/>
      <c r="U384" s="205"/>
      <c r="V384" s="205"/>
      <c r="W384" s="205"/>
      <c r="X384" s="205"/>
      <c r="Y384" s="205"/>
      <c r="Z384" s="205"/>
      <c r="AA384" s="205"/>
      <c r="AB384" s="205"/>
      <c r="AC384" s="206"/>
      <c r="AD384" s="206"/>
      <c r="AE384" s="204"/>
      <c r="AF384" s="204"/>
      <c r="AG384" s="204"/>
      <c r="AH384" s="204"/>
      <c r="AI384" s="204"/>
      <c r="AJ384" s="204"/>
      <c r="AK384" s="204"/>
      <c r="AL384" s="204"/>
      <c r="AM384" s="204"/>
      <c r="AN384" s="204"/>
      <c r="AO384" s="204"/>
      <c r="AP384" s="204"/>
      <c r="AQ384" s="204"/>
      <c r="AR384" s="204"/>
      <c r="AS384" s="204"/>
      <c r="AT384" s="204"/>
      <c r="AU384" s="204"/>
      <c r="AV384" s="204"/>
      <c r="AW384" s="204"/>
      <c r="AX384" s="204"/>
      <c r="AY384" s="204"/>
      <c r="AZ384" s="204"/>
      <c r="BA384" s="204"/>
      <c r="BB384" s="204"/>
      <c r="BC384" s="204"/>
      <c r="BD384" s="204"/>
      <c r="BE384" s="204"/>
      <c r="BF384" s="204"/>
      <c r="BG384" s="204"/>
      <c r="BH384" s="204"/>
      <c r="BI384" s="204"/>
      <c r="BJ384" s="204"/>
      <c r="BK384" s="204"/>
      <c r="BL384" s="204"/>
      <c r="BM384" s="204"/>
      <c r="BN384" s="204"/>
      <c r="BO384" s="204"/>
      <c r="BP384" s="204"/>
      <c r="BQ384" s="204"/>
      <c r="BR384" s="204"/>
      <c r="BS384" s="204"/>
      <c r="BT384" s="204"/>
      <c r="BU384" s="204"/>
      <c r="BV384" s="204"/>
      <c r="BW384" s="204"/>
      <c r="BX384" s="204"/>
      <c r="BY384" s="204"/>
      <c r="BZ384" s="204"/>
      <c r="CA384" s="204"/>
      <c r="CB384" s="204"/>
      <c r="CC384" s="204"/>
      <c r="CD384" s="204"/>
      <c r="CE384" s="204"/>
      <c r="CF384" s="204"/>
      <c r="CG384" s="204"/>
      <c r="CH384" s="204"/>
      <c r="CI384" s="204"/>
      <c r="CJ384" s="204"/>
      <c r="CK384" s="204"/>
      <c r="CL384" s="204"/>
      <c r="CM384" s="204"/>
      <c r="CN384" s="204"/>
      <c r="CO384" s="204"/>
      <c r="CP384" s="204"/>
      <c r="CQ384" s="204"/>
      <c r="CR384" s="204"/>
    </row>
    <row r="385" spans="2:96" ht="20.100000000000001" customHeight="1" x14ac:dyDescent="0.25">
      <c r="B385" s="214"/>
      <c r="C385" s="215"/>
      <c r="D385" s="204"/>
      <c r="E385" s="204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7"/>
      <c r="Q385" s="205"/>
      <c r="R385" s="205"/>
      <c r="S385" s="205"/>
      <c r="T385" s="205"/>
      <c r="U385" s="205"/>
      <c r="V385" s="205"/>
      <c r="W385" s="205"/>
      <c r="X385" s="205"/>
      <c r="Y385" s="205"/>
      <c r="Z385" s="205"/>
      <c r="AA385" s="205"/>
      <c r="AB385" s="205"/>
      <c r="AC385" s="206"/>
      <c r="AD385" s="206"/>
      <c r="AE385" s="204"/>
      <c r="AF385" s="204"/>
      <c r="AG385" s="204"/>
      <c r="AH385" s="204"/>
      <c r="AI385" s="204"/>
      <c r="AJ385" s="204"/>
      <c r="AK385" s="204"/>
      <c r="AL385" s="204"/>
      <c r="AM385" s="204"/>
      <c r="AN385" s="204"/>
      <c r="AO385" s="204"/>
      <c r="AP385" s="204"/>
      <c r="AQ385" s="204"/>
      <c r="AR385" s="204"/>
      <c r="AS385" s="204"/>
      <c r="AT385" s="204"/>
      <c r="AU385" s="204"/>
      <c r="AV385" s="204"/>
      <c r="AW385" s="204"/>
      <c r="AX385" s="204"/>
      <c r="AY385" s="204"/>
      <c r="AZ385" s="204"/>
      <c r="BA385" s="204"/>
      <c r="BB385" s="204"/>
      <c r="BC385" s="204"/>
      <c r="BD385" s="204"/>
      <c r="BE385" s="204"/>
      <c r="BF385" s="204"/>
      <c r="BG385" s="204"/>
      <c r="BH385" s="204"/>
      <c r="BI385" s="204"/>
      <c r="BJ385" s="204"/>
      <c r="BK385" s="204"/>
      <c r="BL385" s="204"/>
      <c r="BM385" s="204"/>
      <c r="BN385" s="204"/>
      <c r="BO385" s="204"/>
      <c r="BP385" s="204"/>
      <c r="BQ385" s="204"/>
      <c r="BR385" s="204"/>
      <c r="BS385" s="204"/>
      <c r="BT385" s="204"/>
      <c r="BU385" s="204"/>
      <c r="BV385" s="204"/>
      <c r="BW385" s="204"/>
      <c r="BX385" s="204"/>
      <c r="BY385" s="204"/>
      <c r="BZ385" s="204"/>
      <c r="CA385" s="204"/>
      <c r="CB385" s="204"/>
      <c r="CC385" s="204"/>
      <c r="CD385" s="204"/>
      <c r="CE385" s="204"/>
      <c r="CF385" s="204"/>
      <c r="CG385" s="204"/>
      <c r="CH385" s="204"/>
      <c r="CI385" s="204"/>
      <c r="CJ385" s="204"/>
      <c r="CK385" s="204"/>
      <c r="CL385" s="204"/>
      <c r="CM385" s="204"/>
      <c r="CN385" s="204"/>
      <c r="CO385" s="204"/>
      <c r="CP385" s="204"/>
      <c r="CQ385" s="204"/>
      <c r="CR385" s="204"/>
    </row>
    <row r="386" spans="2:96" ht="20.100000000000001" customHeight="1" x14ac:dyDescent="0.25">
      <c r="B386" s="214"/>
      <c r="C386" s="215"/>
      <c r="D386" s="204"/>
      <c r="E386" s="204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  <c r="P386" s="207"/>
      <c r="Q386" s="205"/>
      <c r="R386" s="205"/>
      <c r="S386" s="205"/>
      <c r="T386" s="205"/>
      <c r="U386" s="205"/>
      <c r="V386" s="205"/>
      <c r="W386" s="205"/>
      <c r="X386" s="205"/>
      <c r="Y386" s="205"/>
      <c r="Z386" s="205"/>
      <c r="AA386" s="205"/>
      <c r="AB386" s="205"/>
      <c r="AC386" s="206"/>
      <c r="AD386" s="206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4"/>
      <c r="AT386" s="204"/>
      <c r="AU386" s="204"/>
      <c r="AV386" s="204"/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4"/>
      <c r="BG386" s="204"/>
      <c r="BH386" s="204"/>
      <c r="BI386" s="204"/>
      <c r="BJ386" s="204"/>
      <c r="BK386" s="204"/>
      <c r="BL386" s="204"/>
      <c r="BM386" s="204"/>
      <c r="BN386" s="204"/>
      <c r="BO386" s="204"/>
      <c r="BP386" s="204"/>
      <c r="BQ386" s="204"/>
      <c r="BR386" s="204"/>
      <c r="BS386" s="204"/>
      <c r="BT386" s="204"/>
      <c r="BU386" s="204"/>
      <c r="BV386" s="204"/>
      <c r="BW386" s="204"/>
      <c r="BX386" s="204"/>
      <c r="BY386" s="204"/>
      <c r="BZ386" s="204"/>
      <c r="CA386" s="204"/>
      <c r="CB386" s="204"/>
      <c r="CC386" s="204"/>
      <c r="CD386" s="204"/>
      <c r="CE386" s="204"/>
      <c r="CF386" s="204"/>
      <c r="CG386" s="204"/>
      <c r="CH386" s="204"/>
      <c r="CI386" s="204"/>
      <c r="CJ386" s="204"/>
      <c r="CK386" s="204"/>
      <c r="CL386" s="204"/>
      <c r="CM386" s="204"/>
      <c r="CN386" s="204"/>
      <c r="CO386" s="204"/>
      <c r="CP386" s="204"/>
      <c r="CQ386" s="204"/>
      <c r="CR386" s="204"/>
    </row>
    <row r="387" spans="2:96" ht="20.100000000000001" customHeight="1" x14ac:dyDescent="0.25">
      <c r="B387" s="214"/>
      <c r="C387" s="215"/>
      <c r="D387" s="204"/>
      <c r="E387" s="204"/>
      <c r="F387" s="204"/>
      <c r="G387" s="204"/>
      <c r="H387" s="204"/>
      <c r="I387" s="204"/>
      <c r="J387" s="204"/>
      <c r="K387" s="204"/>
      <c r="L387" s="204"/>
      <c r="M387" s="204"/>
      <c r="N387" s="204"/>
      <c r="O387" s="204"/>
      <c r="P387" s="207"/>
      <c r="Q387" s="205"/>
      <c r="R387" s="205"/>
      <c r="S387" s="205"/>
      <c r="T387" s="205"/>
      <c r="U387" s="205"/>
      <c r="V387" s="205"/>
      <c r="W387" s="205"/>
      <c r="X387" s="205"/>
      <c r="Y387" s="205"/>
      <c r="Z387" s="205"/>
      <c r="AA387" s="205"/>
      <c r="AB387" s="205"/>
      <c r="AC387" s="206"/>
      <c r="AD387" s="206"/>
      <c r="AE387" s="204"/>
      <c r="AF387" s="204"/>
      <c r="AG387" s="204"/>
      <c r="AH387" s="204"/>
      <c r="AI387" s="204"/>
      <c r="AJ387" s="204"/>
      <c r="AK387" s="204"/>
      <c r="AL387" s="204"/>
      <c r="AM387" s="204"/>
      <c r="AN387" s="204"/>
      <c r="AO387" s="204"/>
      <c r="AP387" s="204"/>
      <c r="AQ387" s="204"/>
      <c r="AR387" s="204"/>
      <c r="AS387" s="204"/>
      <c r="AT387" s="204"/>
      <c r="AU387" s="204"/>
      <c r="AV387" s="204"/>
      <c r="AW387" s="204"/>
      <c r="AX387" s="204"/>
      <c r="AY387" s="204"/>
      <c r="AZ387" s="204"/>
      <c r="BA387" s="204"/>
      <c r="BB387" s="204"/>
      <c r="BC387" s="204"/>
      <c r="BD387" s="204"/>
      <c r="BE387" s="204"/>
      <c r="BF387" s="204"/>
      <c r="BG387" s="204"/>
      <c r="BH387" s="204"/>
      <c r="BI387" s="204"/>
      <c r="BJ387" s="204"/>
      <c r="BK387" s="204"/>
      <c r="BL387" s="204"/>
      <c r="BM387" s="204"/>
      <c r="BN387" s="204"/>
      <c r="BO387" s="204"/>
      <c r="BP387" s="204"/>
      <c r="BQ387" s="204"/>
      <c r="BR387" s="204"/>
      <c r="BS387" s="204"/>
      <c r="BT387" s="204"/>
      <c r="BU387" s="204"/>
      <c r="BV387" s="204"/>
      <c r="BW387" s="204"/>
      <c r="BX387" s="204"/>
      <c r="BY387" s="204"/>
      <c r="BZ387" s="204"/>
      <c r="CA387" s="204"/>
      <c r="CB387" s="204"/>
      <c r="CC387" s="204"/>
      <c r="CD387" s="204"/>
      <c r="CE387" s="204"/>
      <c r="CF387" s="204"/>
      <c r="CG387" s="204"/>
      <c r="CH387" s="204"/>
      <c r="CI387" s="204"/>
      <c r="CJ387" s="204"/>
      <c r="CK387" s="204"/>
      <c r="CL387" s="204"/>
      <c r="CM387" s="204"/>
      <c r="CN387" s="204"/>
      <c r="CO387" s="204"/>
      <c r="CP387" s="204"/>
      <c r="CQ387" s="204"/>
      <c r="CR387" s="204"/>
    </row>
    <row r="388" spans="2:96" ht="20.100000000000001" customHeight="1" x14ac:dyDescent="0.25">
      <c r="B388" s="214"/>
      <c r="C388" s="215"/>
      <c r="D388" s="204"/>
      <c r="E388" s="204"/>
      <c r="F388" s="204"/>
      <c r="G388" s="204"/>
      <c r="H388" s="204"/>
      <c r="I388" s="204"/>
      <c r="J388" s="204"/>
      <c r="K388" s="204"/>
      <c r="L388" s="204"/>
      <c r="M388" s="204"/>
      <c r="N388" s="204"/>
      <c r="O388" s="204"/>
      <c r="P388" s="207"/>
      <c r="Q388" s="205"/>
      <c r="R388" s="205"/>
      <c r="S388" s="205"/>
      <c r="T388" s="205"/>
      <c r="U388" s="205"/>
      <c r="V388" s="205"/>
      <c r="W388" s="205"/>
      <c r="X388" s="205"/>
      <c r="Y388" s="205"/>
      <c r="Z388" s="205"/>
      <c r="AA388" s="205"/>
      <c r="AB388" s="205"/>
      <c r="AC388" s="206"/>
      <c r="AD388" s="206"/>
      <c r="AE388" s="204"/>
      <c r="AF388" s="204"/>
      <c r="AG388" s="204"/>
      <c r="AH388" s="204"/>
      <c r="AI388" s="204"/>
      <c r="AJ388" s="204"/>
      <c r="AK388" s="204"/>
      <c r="AL388" s="204"/>
      <c r="AM388" s="204"/>
      <c r="AN388" s="204"/>
      <c r="AO388" s="204"/>
      <c r="AP388" s="204"/>
      <c r="AQ388" s="204"/>
      <c r="AR388" s="204"/>
      <c r="AS388" s="204"/>
      <c r="AT388" s="204"/>
      <c r="AU388" s="204"/>
      <c r="AV388" s="204"/>
      <c r="AW388" s="204"/>
      <c r="AX388" s="204"/>
      <c r="AY388" s="204"/>
      <c r="AZ388" s="204"/>
      <c r="BA388" s="204"/>
      <c r="BB388" s="204"/>
      <c r="BC388" s="204"/>
      <c r="BD388" s="204"/>
      <c r="BE388" s="204"/>
      <c r="BF388" s="204"/>
      <c r="BG388" s="204"/>
      <c r="BH388" s="204"/>
      <c r="BI388" s="204"/>
      <c r="BJ388" s="204"/>
      <c r="BK388" s="204"/>
      <c r="BL388" s="204"/>
      <c r="BM388" s="204"/>
      <c r="BN388" s="204"/>
      <c r="BO388" s="204"/>
      <c r="BP388" s="204"/>
      <c r="BQ388" s="204"/>
      <c r="BR388" s="204"/>
      <c r="BS388" s="204"/>
      <c r="BT388" s="204"/>
      <c r="BU388" s="204"/>
      <c r="BV388" s="204"/>
      <c r="BW388" s="204"/>
      <c r="BX388" s="204"/>
      <c r="BY388" s="204"/>
      <c r="BZ388" s="204"/>
      <c r="CA388" s="204"/>
      <c r="CB388" s="204"/>
      <c r="CC388" s="204"/>
      <c r="CD388" s="204"/>
      <c r="CE388" s="204"/>
      <c r="CF388" s="204"/>
      <c r="CG388" s="204"/>
      <c r="CH388" s="204"/>
      <c r="CI388" s="204"/>
      <c r="CJ388" s="204"/>
      <c r="CK388" s="204"/>
      <c r="CL388" s="204"/>
      <c r="CM388" s="204"/>
      <c r="CN388" s="204"/>
      <c r="CO388" s="204"/>
      <c r="CP388" s="204"/>
      <c r="CQ388" s="204"/>
      <c r="CR388" s="204"/>
    </row>
    <row r="389" spans="2:96" ht="20.100000000000001" customHeight="1" x14ac:dyDescent="0.25">
      <c r="B389" s="214"/>
      <c r="C389" s="215"/>
      <c r="D389" s="204"/>
      <c r="E389" s="204"/>
      <c r="F389" s="204"/>
      <c r="G389" s="204"/>
      <c r="H389" s="204"/>
      <c r="I389" s="204"/>
      <c r="J389" s="204"/>
      <c r="K389" s="204"/>
      <c r="L389" s="204"/>
      <c r="M389" s="204"/>
      <c r="N389" s="204"/>
      <c r="O389" s="204"/>
      <c r="P389" s="207"/>
      <c r="Q389" s="205"/>
      <c r="R389" s="205"/>
      <c r="S389" s="205"/>
      <c r="T389" s="205"/>
      <c r="U389" s="205"/>
      <c r="V389" s="205"/>
      <c r="W389" s="205"/>
      <c r="X389" s="205"/>
      <c r="Y389" s="205"/>
      <c r="Z389" s="205"/>
      <c r="AA389" s="205"/>
      <c r="AB389" s="205"/>
      <c r="AC389" s="206"/>
      <c r="AD389" s="206"/>
      <c r="AE389" s="204"/>
      <c r="AF389" s="204"/>
      <c r="AG389" s="204"/>
      <c r="AH389" s="204"/>
      <c r="AI389" s="204"/>
      <c r="AJ389" s="204"/>
      <c r="AK389" s="204"/>
      <c r="AL389" s="204"/>
      <c r="AM389" s="204"/>
      <c r="AN389" s="204"/>
      <c r="AO389" s="204"/>
      <c r="AP389" s="204"/>
      <c r="AQ389" s="204"/>
      <c r="AR389" s="204"/>
      <c r="AS389" s="204"/>
      <c r="AT389" s="204"/>
      <c r="AU389" s="204"/>
      <c r="AV389" s="204"/>
      <c r="AW389" s="204"/>
      <c r="AX389" s="204"/>
      <c r="AY389" s="204"/>
      <c r="AZ389" s="204"/>
      <c r="BA389" s="204"/>
      <c r="BB389" s="204"/>
      <c r="BC389" s="204"/>
      <c r="BD389" s="204"/>
      <c r="BE389" s="204"/>
      <c r="BF389" s="204"/>
      <c r="BG389" s="204"/>
      <c r="BH389" s="204"/>
      <c r="BI389" s="204"/>
      <c r="BJ389" s="204"/>
      <c r="BK389" s="204"/>
      <c r="BL389" s="204"/>
      <c r="BM389" s="204"/>
      <c r="BN389" s="204"/>
      <c r="BO389" s="204"/>
      <c r="BP389" s="204"/>
      <c r="BQ389" s="204"/>
      <c r="BR389" s="204"/>
      <c r="BS389" s="204"/>
      <c r="BT389" s="204"/>
      <c r="BU389" s="204"/>
      <c r="BV389" s="204"/>
      <c r="BW389" s="204"/>
      <c r="BX389" s="204"/>
      <c r="BY389" s="204"/>
      <c r="BZ389" s="204"/>
      <c r="CA389" s="204"/>
      <c r="CB389" s="204"/>
      <c r="CC389" s="204"/>
      <c r="CD389" s="204"/>
      <c r="CE389" s="204"/>
      <c r="CF389" s="204"/>
      <c r="CG389" s="204"/>
      <c r="CH389" s="204"/>
      <c r="CI389" s="204"/>
      <c r="CJ389" s="204"/>
      <c r="CK389" s="204"/>
      <c r="CL389" s="204"/>
      <c r="CM389" s="204"/>
      <c r="CN389" s="204"/>
      <c r="CO389" s="204"/>
      <c r="CP389" s="204"/>
      <c r="CQ389" s="204"/>
      <c r="CR389" s="204"/>
    </row>
    <row r="390" spans="2:96" ht="20.100000000000001" customHeight="1" x14ac:dyDescent="0.25">
      <c r="B390" s="214"/>
      <c r="C390" s="215"/>
      <c r="D390" s="204"/>
      <c r="E390" s="204"/>
      <c r="F390" s="204"/>
      <c r="G390" s="204"/>
      <c r="H390" s="204"/>
      <c r="I390" s="204"/>
      <c r="J390" s="204"/>
      <c r="K390" s="204"/>
      <c r="L390" s="204"/>
      <c r="M390" s="204"/>
      <c r="N390" s="204"/>
      <c r="O390" s="204"/>
      <c r="P390" s="207"/>
      <c r="Q390" s="205"/>
      <c r="R390" s="205"/>
      <c r="S390" s="205"/>
      <c r="T390" s="205"/>
      <c r="U390" s="205"/>
      <c r="V390" s="205"/>
      <c r="W390" s="205"/>
      <c r="X390" s="205"/>
      <c r="Y390" s="205"/>
      <c r="Z390" s="205"/>
      <c r="AA390" s="205"/>
      <c r="AB390" s="205"/>
      <c r="AC390" s="206"/>
      <c r="AD390" s="206"/>
      <c r="AE390" s="204"/>
      <c r="AF390" s="204"/>
      <c r="AG390" s="204"/>
      <c r="AH390" s="204"/>
      <c r="AI390" s="204"/>
      <c r="AJ390" s="204"/>
      <c r="AK390" s="204"/>
      <c r="AL390" s="204"/>
      <c r="AM390" s="204"/>
      <c r="AN390" s="204"/>
      <c r="AO390" s="204"/>
      <c r="AP390" s="204"/>
      <c r="AQ390" s="204"/>
      <c r="AR390" s="204"/>
      <c r="AS390" s="204"/>
      <c r="AT390" s="204"/>
      <c r="AU390" s="204"/>
      <c r="AV390" s="204"/>
      <c r="AW390" s="204"/>
      <c r="AX390" s="204"/>
      <c r="AY390" s="204"/>
      <c r="AZ390" s="204"/>
      <c r="BA390" s="204"/>
      <c r="BB390" s="204"/>
      <c r="BC390" s="204"/>
      <c r="BD390" s="204"/>
      <c r="BE390" s="204"/>
      <c r="BF390" s="204"/>
      <c r="BG390" s="204"/>
      <c r="BH390" s="204"/>
      <c r="BI390" s="204"/>
      <c r="BJ390" s="204"/>
      <c r="BK390" s="204"/>
      <c r="BL390" s="204"/>
      <c r="BM390" s="204"/>
      <c r="BN390" s="204"/>
      <c r="BO390" s="204"/>
      <c r="BP390" s="204"/>
      <c r="BQ390" s="204"/>
      <c r="BR390" s="204"/>
      <c r="BS390" s="204"/>
      <c r="BT390" s="204"/>
      <c r="BU390" s="204"/>
      <c r="BV390" s="204"/>
      <c r="BW390" s="204"/>
      <c r="BX390" s="204"/>
      <c r="BY390" s="204"/>
      <c r="BZ390" s="204"/>
      <c r="CA390" s="204"/>
      <c r="CB390" s="204"/>
      <c r="CC390" s="204"/>
      <c r="CD390" s="204"/>
      <c r="CE390" s="204"/>
      <c r="CF390" s="204"/>
      <c r="CG390" s="204"/>
      <c r="CH390" s="204"/>
      <c r="CI390" s="204"/>
      <c r="CJ390" s="204"/>
      <c r="CK390" s="204"/>
      <c r="CL390" s="204"/>
      <c r="CM390" s="204"/>
      <c r="CN390" s="204"/>
      <c r="CO390" s="204"/>
      <c r="CP390" s="204"/>
      <c r="CQ390" s="204"/>
      <c r="CR390" s="204"/>
    </row>
    <row r="391" spans="2:96" ht="20.100000000000001" customHeight="1" x14ac:dyDescent="0.25">
      <c r="B391" s="214"/>
      <c r="C391" s="215"/>
      <c r="D391" s="204"/>
      <c r="E391" s="204"/>
      <c r="F391" s="204"/>
      <c r="G391" s="204"/>
      <c r="H391" s="204"/>
      <c r="I391" s="204"/>
      <c r="J391" s="204"/>
      <c r="K391" s="204"/>
      <c r="L391" s="204"/>
      <c r="M391" s="204"/>
      <c r="N391" s="204"/>
      <c r="O391" s="204"/>
      <c r="P391" s="207"/>
      <c r="Q391" s="205"/>
      <c r="R391" s="205"/>
      <c r="S391" s="205"/>
      <c r="T391" s="205"/>
      <c r="U391" s="205"/>
      <c r="V391" s="205"/>
      <c r="W391" s="205"/>
      <c r="X391" s="205"/>
      <c r="Y391" s="205"/>
      <c r="Z391" s="205"/>
      <c r="AA391" s="205"/>
      <c r="AB391" s="205"/>
      <c r="AC391" s="206"/>
      <c r="AD391" s="206"/>
      <c r="AE391" s="204"/>
      <c r="AF391" s="204"/>
      <c r="AG391" s="204"/>
      <c r="AH391" s="204"/>
      <c r="AI391" s="204"/>
      <c r="AJ391" s="204"/>
      <c r="AK391" s="204"/>
      <c r="AL391" s="204"/>
      <c r="AM391" s="204"/>
      <c r="AN391" s="204"/>
      <c r="AO391" s="204"/>
      <c r="AP391" s="204"/>
      <c r="AQ391" s="204"/>
      <c r="AR391" s="204"/>
      <c r="AS391" s="204"/>
      <c r="AT391" s="204"/>
      <c r="AU391" s="204"/>
      <c r="AV391" s="204"/>
      <c r="AW391" s="204"/>
      <c r="AX391" s="204"/>
      <c r="AY391" s="204"/>
      <c r="AZ391" s="204"/>
      <c r="BA391" s="204"/>
      <c r="BB391" s="204"/>
      <c r="BC391" s="204"/>
      <c r="BD391" s="204"/>
      <c r="BE391" s="204"/>
      <c r="BF391" s="204"/>
      <c r="BG391" s="204"/>
      <c r="BH391" s="204"/>
      <c r="BI391" s="204"/>
      <c r="BJ391" s="204"/>
      <c r="BK391" s="204"/>
      <c r="BL391" s="204"/>
      <c r="BM391" s="204"/>
      <c r="BN391" s="204"/>
      <c r="BO391" s="204"/>
      <c r="BP391" s="204"/>
      <c r="BQ391" s="204"/>
      <c r="BR391" s="204"/>
      <c r="BS391" s="204"/>
      <c r="BT391" s="204"/>
      <c r="BU391" s="204"/>
      <c r="BV391" s="204"/>
      <c r="BW391" s="204"/>
      <c r="BX391" s="204"/>
      <c r="BY391" s="204"/>
      <c r="BZ391" s="204"/>
      <c r="CA391" s="204"/>
      <c r="CB391" s="204"/>
      <c r="CC391" s="204"/>
      <c r="CD391" s="204"/>
      <c r="CE391" s="204"/>
      <c r="CF391" s="204"/>
      <c r="CG391" s="204"/>
      <c r="CH391" s="204"/>
      <c r="CI391" s="204"/>
      <c r="CJ391" s="204"/>
      <c r="CK391" s="204"/>
      <c r="CL391" s="204"/>
      <c r="CM391" s="204"/>
      <c r="CN391" s="204"/>
      <c r="CO391" s="204"/>
      <c r="CP391" s="204"/>
      <c r="CQ391" s="204"/>
      <c r="CR391" s="204"/>
    </row>
    <row r="392" spans="2:96" ht="20.100000000000001" customHeight="1" x14ac:dyDescent="0.25">
      <c r="B392" s="214"/>
      <c r="C392" s="215"/>
      <c r="D392" s="204"/>
      <c r="E392" s="204"/>
      <c r="F392" s="204"/>
      <c r="G392" s="204"/>
      <c r="H392" s="204"/>
      <c r="I392" s="204"/>
      <c r="J392" s="204"/>
      <c r="K392" s="204"/>
      <c r="L392" s="204"/>
      <c r="M392" s="204"/>
      <c r="N392" s="204"/>
      <c r="O392" s="204"/>
      <c r="P392" s="207"/>
      <c r="Q392" s="205"/>
      <c r="R392" s="205"/>
      <c r="S392" s="205"/>
      <c r="T392" s="205"/>
      <c r="U392" s="205"/>
      <c r="V392" s="205"/>
      <c r="W392" s="205"/>
      <c r="X392" s="205"/>
      <c r="Y392" s="205"/>
      <c r="Z392" s="205"/>
      <c r="AA392" s="205"/>
      <c r="AB392" s="205"/>
      <c r="AC392" s="206"/>
      <c r="AD392" s="206"/>
      <c r="AE392" s="204"/>
      <c r="AF392" s="204"/>
      <c r="AG392" s="204"/>
      <c r="AH392" s="204"/>
      <c r="AI392" s="204"/>
      <c r="AJ392" s="204"/>
      <c r="AK392" s="204"/>
      <c r="AL392" s="204"/>
      <c r="AM392" s="204"/>
      <c r="AN392" s="204"/>
      <c r="AO392" s="204"/>
      <c r="AP392" s="204"/>
      <c r="AQ392" s="204"/>
      <c r="AR392" s="204"/>
      <c r="AS392" s="204"/>
      <c r="AT392" s="204"/>
      <c r="AU392" s="204"/>
      <c r="AV392" s="204"/>
      <c r="AW392" s="204"/>
      <c r="AX392" s="204"/>
      <c r="AY392" s="204"/>
      <c r="AZ392" s="204"/>
      <c r="BA392" s="204"/>
      <c r="BB392" s="204"/>
      <c r="BC392" s="204"/>
      <c r="BD392" s="204"/>
      <c r="BE392" s="204"/>
      <c r="BF392" s="204"/>
      <c r="BG392" s="204"/>
      <c r="BH392" s="204"/>
      <c r="BI392" s="204"/>
      <c r="BJ392" s="204"/>
      <c r="BK392" s="204"/>
      <c r="BL392" s="204"/>
      <c r="BM392" s="204"/>
      <c r="BN392" s="204"/>
      <c r="BO392" s="204"/>
      <c r="BP392" s="204"/>
      <c r="BQ392" s="204"/>
      <c r="BR392" s="204"/>
      <c r="BS392" s="204"/>
      <c r="BT392" s="204"/>
      <c r="BU392" s="204"/>
      <c r="BV392" s="204"/>
      <c r="BW392" s="204"/>
      <c r="BX392" s="204"/>
      <c r="BY392" s="204"/>
      <c r="BZ392" s="204"/>
      <c r="CA392" s="204"/>
      <c r="CB392" s="204"/>
      <c r="CC392" s="204"/>
      <c r="CD392" s="204"/>
      <c r="CE392" s="204"/>
      <c r="CF392" s="204"/>
      <c r="CG392" s="204"/>
      <c r="CH392" s="204"/>
      <c r="CI392" s="204"/>
      <c r="CJ392" s="204"/>
      <c r="CK392" s="204"/>
      <c r="CL392" s="204"/>
      <c r="CM392" s="204"/>
      <c r="CN392" s="204"/>
      <c r="CO392" s="204"/>
      <c r="CP392" s="204"/>
      <c r="CQ392" s="204"/>
      <c r="CR392" s="204"/>
    </row>
    <row r="393" spans="2:96" ht="20.100000000000001" customHeight="1" x14ac:dyDescent="0.25">
      <c r="B393" s="214"/>
      <c r="C393" s="215"/>
      <c r="D393" s="204"/>
      <c r="E393" s="204"/>
      <c r="F393" s="204"/>
      <c r="G393" s="204"/>
      <c r="H393" s="204"/>
      <c r="I393" s="204"/>
      <c r="J393" s="204"/>
      <c r="K393" s="204"/>
      <c r="L393" s="204"/>
      <c r="M393" s="204"/>
      <c r="N393" s="204"/>
      <c r="O393" s="204"/>
      <c r="P393" s="207"/>
      <c r="Q393" s="205"/>
      <c r="R393" s="205"/>
      <c r="S393" s="205"/>
      <c r="T393" s="205"/>
      <c r="U393" s="205"/>
      <c r="V393" s="205"/>
      <c r="W393" s="205"/>
      <c r="X393" s="205"/>
      <c r="Y393" s="205"/>
      <c r="Z393" s="205"/>
      <c r="AA393" s="205"/>
      <c r="AB393" s="205"/>
      <c r="AC393" s="206"/>
      <c r="AD393" s="206"/>
      <c r="AE393" s="204"/>
      <c r="AF393" s="204"/>
      <c r="AG393" s="204"/>
      <c r="AH393" s="204"/>
      <c r="AI393" s="204"/>
      <c r="AJ393" s="204"/>
      <c r="AK393" s="204"/>
      <c r="AL393" s="204"/>
      <c r="AM393" s="204"/>
      <c r="AN393" s="204"/>
      <c r="AO393" s="204"/>
      <c r="AP393" s="204"/>
      <c r="AQ393" s="204"/>
      <c r="AR393" s="204"/>
      <c r="AS393" s="204"/>
      <c r="AT393" s="204"/>
      <c r="AU393" s="204"/>
      <c r="AV393" s="204"/>
      <c r="AW393" s="204"/>
      <c r="AX393" s="204"/>
      <c r="AY393" s="204"/>
      <c r="AZ393" s="204"/>
      <c r="BA393" s="204"/>
      <c r="BB393" s="204"/>
      <c r="BC393" s="204"/>
      <c r="BD393" s="204"/>
      <c r="BE393" s="204"/>
      <c r="BF393" s="204"/>
      <c r="BG393" s="204"/>
      <c r="BH393" s="204"/>
      <c r="BI393" s="204"/>
      <c r="BJ393" s="204"/>
      <c r="BK393" s="204"/>
      <c r="BL393" s="204"/>
      <c r="BM393" s="204"/>
      <c r="BN393" s="204"/>
      <c r="BO393" s="204"/>
      <c r="BP393" s="204"/>
      <c r="BQ393" s="204"/>
      <c r="BR393" s="204"/>
      <c r="BS393" s="204"/>
      <c r="BT393" s="204"/>
      <c r="BU393" s="204"/>
      <c r="BV393" s="204"/>
      <c r="BW393" s="204"/>
      <c r="BX393" s="204"/>
      <c r="BY393" s="204"/>
      <c r="BZ393" s="204"/>
      <c r="CA393" s="204"/>
      <c r="CB393" s="204"/>
      <c r="CC393" s="204"/>
      <c r="CD393" s="204"/>
      <c r="CE393" s="204"/>
      <c r="CF393" s="204"/>
      <c r="CG393" s="204"/>
      <c r="CH393" s="204"/>
      <c r="CI393" s="204"/>
      <c r="CJ393" s="204"/>
      <c r="CK393" s="204"/>
      <c r="CL393" s="204"/>
      <c r="CM393" s="204"/>
      <c r="CN393" s="204"/>
      <c r="CO393" s="204"/>
      <c r="CP393" s="204"/>
      <c r="CQ393" s="204"/>
      <c r="CR393" s="204"/>
    </row>
    <row r="394" spans="2:96" ht="20.100000000000001" customHeight="1" x14ac:dyDescent="0.25">
      <c r="B394" s="214"/>
      <c r="C394" s="215"/>
      <c r="D394" s="204"/>
      <c r="E394" s="204"/>
      <c r="F394" s="204"/>
      <c r="G394" s="204"/>
      <c r="H394" s="204"/>
      <c r="I394" s="204"/>
      <c r="J394" s="204"/>
      <c r="K394" s="204"/>
      <c r="L394" s="204"/>
      <c r="M394" s="204"/>
      <c r="N394" s="204"/>
      <c r="O394" s="204"/>
      <c r="P394" s="207"/>
      <c r="Q394" s="205"/>
      <c r="R394" s="205"/>
      <c r="S394" s="205"/>
      <c r="T394" s="205"/>
      <c r="U394" s="205"/>
      <c r="V394" s="205"/>
      <c r="W394" s="205"/>
      <c r="X394" s="205"/>
      <c r="Y394" s="205"/>
      <c r="Z394" s="205"/>
      <c r="AA394" s="205"/>
      <c r="AB394" s="205"/>
      <c r="AC394" s="206"/>
      <c r="AD394" s="206"/>
      <c r="AE394" s="204"/>
      <c r="AF394" s="204"/>
      <c r="AG394" s="204"/>
      <c r="AH394" s="204"/>
      <c r="AI394" s="204"/>
      <c r="AJ394" s="204"/>
      <c r="AK394" s="204"/>
      <c r="AL394" s="204"/>
      <c r="AM394" s="204"/>
      <c r="AN394" s="204"/>
      <c r="AO394" s="204"/>
      <c r="AP394" s="204"/>
      <c r="AQ394" s="204"/>
      <c r="AR394" s="204"/>
      <c r="AS394" s="204"/>
      <c r="AT394" s="204"/>
      <c r="AU394" s="204"/>
      <c r="AV394" s="204"/>
      <c r="AW394" s="204"/>
      <c r="AX394" s="204"/>
      <c r="AY394" s="204"/>
      <c r="AZ394" s="204"/>
      <c r="BA394" s="204"/>
      <c r="BB394" s="204"/>
      <c r="BC394" s="204"/>
      <c r="BD394" s="204"/>
      <c r="BE394" s="204"/>
      <c r="BF394" s="204"/>
      <c r="BG394" s="204"/>
      <c r="BH394" s="204"/>
      <c r="BI394" s="204"/>
      <c r="BJ394" s="204"/>
      <c r="BK394" s="204"/>
      <c r="BL394" s="204"/>
      <c r="BM394" s="204"/>
      <c r="BN394" s="204"/>
      <c r="BO394" s="204"/>
      <c r="BP394" s="204"/>
      <c r="BQ394" s="204"/>
      <c r="BR394" s="204"/>
      <c r="BS394" s="204"/>
      <c r="BT394" s="204"/>
      <c r="BU394" s="204"/>
      <c r="BV394" s="204"/>
      <c r="BW394" s="204"/>
      <c r="BX394" s="204"/>
      <c r="BY394" s="204"/>
      <c r="BZ394" s="204"/>
      <c r="CA394" s="204"/>
      <c r="CB394" s="204"/>
      <c r="CC394" s="204"/>
      <c r="CD394" s="204"/>
      <c r="CE394" s="204"/>
      <c r="CF394" s="204"/>
      <c r="CG394" s="204"/>
      <c r="CH394" s="204"/>
      <c r="CI394" s="204"/>
      <c r="CJ394" s="204"/>
      <c r="CK394" s="204"/>
      <c r="CL394" s="204"/>
      <c r="CM394" s="204"/>
      <c r="CN394" s="204"/>
      <c r="CO394" s="204"/>
      <c r="CP394" s="204"/>
      <c r="CQ394" s="204"/>
      <c r="CR394" s="204"/>
    </row>
    <row r="395" spans="2:96" ht="20.100000000000001" customHeight="1" x14ac:dyDescent="0.25">
      <c r="B395" s="214"/>
      <c r="C395" s="215"/>
      <c r="D395" s="204"/>
      <c r="E395" s="204"/>
      <c r="F395" s="204"/>
      <c r="G395" s="204"/>
      <c r="H395" s="204"/>
      <c r="I395" s="204"/>
      <c r="J395" s="204"/>
      <c r="K395" s="204"/>
      <c r="L395" s="204"/>
      <c r="M395" s="204"/>
      <c r="N395" s="204"/>
      <c r="O395" s="204"/>
      <c r="P395" s="207"/>
      <c r="Q395" s="205"/>
      <c r="R395" s="205"/>
      <c r="S395" s="205"/>
      <c r="T395" s="205"/>
      <c r="U395" s="205"/>
      <c r="V395" s="205"/>
      <c r="W395" s="205"/>
      <c r="X395" s="205"/>
      <c r="Y395" s="205"/>
      <c r="Z395" s="205"/>
      <c r="AA395" s="205"/>
      <c r="AB395" s="205"/>
      <c r="AC395" s="206"/>
      <c r="AD395" s="206"/>
      <c r="AE395" s="204"/>
      <c r="AF395" s="204"/>
      <c r="AG395" s="204"/>
      <c r="AH395" s="204"/>
      <c r="AI395" s="204"/>
      <c r="AJ395" s="204"/>
      <c r="AK395" s="204"/>
      <c r="AL395" s="204"/>
      <c r="AM395" s="204"/>
      <c r="AN395" s="204"/>
      <c r="AO395" s="204"/>
      <c r="AP395" s="204"/>
      <c r="AQ395" s="204"/>
      <c r="AR395" s="204"/>
      <c r="AS395" s="204"/>
      <c r="AT395" s="204"/>
      <c r="AU395" s="204"/>
      <c r="AV395" s="204"/>
      <c r="AW395" s="204"/>
      <c r="AX395" s="204"/>
      <c r="AY395" s="204"/>
      <c r="AZ395" s="204"/>
      <c r="BA395" s="204"/>
      <c r="BB395" s="204"/>
      <c r="BC395" s="204"/>
      <c r="BD395" s="204"/>
      <c r="BE395" s="204"/>
      <c r="BF395" s="204"/>
      <c r="BG395" s="204"/>
      <c r="BH395" s="204"/>
      <c r="BI395" s="204"/>
      <c r="BJ395" s="204"/>
      <c r="BK395" s="204"/>
      <c r="BL395" s="204"/>
      <c r="BM395" s="204"/>
      <c r="BN395" s="204"/>
      <c r="BO395" s="204"/>
      <c r="BP395" s="204"/>
      <c r="BQ395" s="204"/>
      <c r="BR395" s="204"/>
      <c r="BS395" s="204"/>
      <c r="BT395" s="204"/>
      <c r="BU395" s="204"/>
      <c r="BV395" s="204"/>
      <c r="BW395" s="204"/>
      <c r="BX395" s="204"/>
      <c r="BY395" s="204"/>
      <c r="BZ395" s="204"/>
      <c r="CA395" s="204"/>
      <c r="CB395" s="204"/>
      <c r="CC395" s="204"/>
      <c r="CD395" s="204"/>
      <c r="CE395" s="204"/>
      <c r="CF395" s="204"/>
      <c r="CG395" s="204"/>
      <c r="CH395" s="204"/>
      <c r="CI395" s="204"/>
      <c r="CJ395" s="204"/>
      <c r="CK395" s="204"/>
      <c r="CL395" s="204"/>
      <c r="CM395" s="204"/>
      <c r="CN395" s="204"/>
      <c r="CO395" s="204"/>
      <c r="CP395" s="204"/>
      <c r="CQ395" s="204"/>
      <c r="CR395" s="204"/>
    </row>
    <row r="396" spans="2:96" ht="20.100000000000001" customHeight="1" x14ac:dyDescent="0.25">
      <c r="B396" s="214"/>
      <c r="C396" s="215"/>
      <c r="D396" s="204"/>
      <c r="E396" s="204"/>
      <c r="F396" s="204"/>
      <c r="G396" s="204"/>
      <c r="H396" s="204"/>
      <c r="I396" s="204"/>
      <c r="J396" s="204"/>
      <c r="K396" s="204"/>
      <c r="L396" s="204"/>
      <c r="M396" s="204"/>
      <c r="N396" s="204"/>
      <c r="O396" s="204"/>
      <c r="P396" s="207"/>
      <c r="Q396" s="205"/>
      <c r="R396" s="205"/>
      <c r="S396" s="205"/>
      <c r="T396" s="205"/>
      <c r="U396" s="205"/>
      <c r="V396" s="205"/>
      <c r="W396" s="205"/>
      <c r="X396" s="205"/>
      <c r="Y396" s="205"/>
      <c r="Z396" s="205"/>
      <c r="AA396" s="205"/>
      <c r="AB396" s="205"/>
      <c r="AC396" s="206"/>
      <c r="AD396" s="206"/>
      <c r="AE396" s="204"/>
      <c r="AF396" s="204"/>
      <c r="AG396" s="204"/>
      <c r="AH396" s="204"/>
      <c r="AI396" s="204"/>
      <c r="AJ396" s="204"/>
      <c r="AK396" s="204"/>
      <c r="AL396" s="204"/>
      <c r="AM396" s="204"/>
      <c r="AN396" s="204"/>
      <c r="AO396" s="204"/>
      <c r="AP396" s="204"/>
      <c r="AQ396" s="204"/>
      <c r="AR396" s="204"/>
      <c r="AS396" s="204"/>
      <c r="AT396" s="204"/>
      <c r="AU396" s="204"/>
      <c r="AV396" s="204"/>
      <c r="AW396" s="204"/>
      <c r="AX396" s="204"/>
      <c r="AY396" s="204"/>
      <c r="AZ396" s="204"/>
      <c r="BA396" s="204"/>
      <c r="BB396" s="204"/>
      <c r="BC396" s="204"/>
      <c r="BD396" s="204"/>
      <c r="BE396" s="204"/>
      <c r="BF396" s="204"/>
      <c r="BG396" s="204"/>
      <c r="BH396" s="204"/>
      <c r="BI396" s="204"/>
      <c r="BJ396" s="204"/>
      <c r="BK396" s="204"/>
      <c r="BL396" s="204"/>
      <c r="BM396" s="204"/>
      <c r="BN396" s="204"/>
      <c r="BO396" s="204"/>
      <c r="BP396" s="204"/>
      <c r="BQ396" s="204"/>
      <c r="BR396" s="204"/>
      <c r="BS396" s="204"/>
      <c r="BT396" s="204"/>
      <c r="BU396" s="204"/>
      <c r="BV396" s="204"/>
      <c r="BW396" s="204"/>
      <c r="BX396" s="204"/>
      <c r="BY396" s="204"/>
      <c r="BZ396" s="204"/>
      <c r="CA396" s="204"/>
      <c r="CB396" s="204"/>
      <c r="CC396" s="204"/>
      <c r="CD396" s="204"/>
      <c r="CE396" s="204"/>
      <c r="CF396" s="204"/>
      <c r="CG396" s="204"/>
      <c r="CH396" s="204"/>
      <c r="CI396" s="204"/>
      <c r="CJ396" s="204"/>
      <c r="CK396" s="204"/>
      <c r="CL396" s="204"/>
      <c r="CM396" s="204"/>
      <c r="CN396" s="204"/>
      <c r="CO396" s="204"/>
      <c r="CP396" s="204"/>
      <c r="CQ396" s="204"/>
      <c r="CR396" s="204"/>
    </row>
    <row r="397" spans="2:96" ht="20.100000000000001" customHeight="1" x14ac:dyDescent="0.25">
      <c r="B397" s="214"/>
      <c r="C397" s="215"/>
      <c r="D397" s="204"/>
      <c r="E397" s="204"/>
      <c r="F397" s="204"/>
      <c r="G397" s="204"/>
      <c r="H397" s="204"/>
      <c r="I397" s="204"/>
      <c r="J397" s="204"/>
      <c r="K397" s="204"/>
      <c r="L397" s="204"/>
      <c r="M397" s="204"/>
      <c r="N397" s="204"/>
      <c r="O397" s="204"/>
      <c r="P397" s="207"/>
      <c r="Q397" s="205"/>
      <c r="R397" s="205"/>
      <c r="S397" s="205"/>
      <c r="T397" s="205"/>
      <c r="U397" s="205"/>
      <c r="V397" s="205"/>
      <c r="W397" s="205"/>
      <c r="X397" s="205"/>
      <c r="Y397" s="205"/>
      <c r="Z397" s="205"/>
      <c r="AA397" s="205"/>
      <c r="AB397" s="205"/>
      <c r="AC397" s="206"/>
      <c r="AD397" s="206"/>
      <c r="AE397" s="204"/>
      <c r="AF397" s="204"/>
      <c r="AG397" s="204"/>
      <c r="AH397" s="204"/>
      <c r="AI397" s="204"/>
      <c r="AJ397" s="204"/>
      <c r="AK397" s="204"/>
      <c r="AL397" s="204"/>
      <c r="AM397" s="204"/>
      <c r="AN397" s="204"/>
      <c r="AO397" s="204"/>
      <c r="AP397" s="204"/>
      <c r="AQ397" s="204"/>
      <c r="AR397" s="204"/>
      <c r="AS397" s="204"/>
      <c r="AT397" s="204"/>
      <c r="AU397" s="204"/>
      <c r="AV397" s="204"/>
      <c r="AW397" s="204"/>
      <c r="AX397" s="204"/>
      <c r="AY397" s="204"/>
      <c r="AZ397" s="204"/>
      <c r="BA397" s="204"/>
      <c r="BB397" s="204"/>
      <c r="BC397" s="204"/>
      <c r="BD397" s="204"/>
      <c r="BE397" s="204"/>
      <c r="BF397" s="204"/>
      <c r="BG397" s="204"/>
      <c r="BH397" s="204"/>
      <c r="BI397" s="204"/>
      <c r="BJ397" s="204"/>
      <c r="BK397" s="204"/>
      <c r="BL397" s="204"/>
      <c r="BM397" s="204"/>
      <c r="BN397" s="204"/>
      <c r="BO397" s="204"/>
      <c r="BP397" s="204"/>
      <c r="BQ397" s="204"/>
      <c r="BR397" s="204"/>
      <c r="BS397" s="204"/>
      <c r="BT397" s="204"/>
      <c r="BU397" s="204"/>
      <c r="BV397" s="204"/>
      <c r="BW397" s="204"/>
      <c r="BX397" s="204"/>
      <c r="BY397" s="204"/>
      <c r="BZ397" s="204"/>
      <c r="CA397" s="204"/>
      <c r="CB397" s="204"/>
      <c r="CC397" s="204"/>
      <c r="CD397" s="204"/>
      <c r="CE397" s="204"/>
      <c r="CF397" s="204"/>
      <c r="CG397" s="204"/>
      <c r="CH397" s="204"/>
      <c r="CI397" s="204"/>
      <c r="CJ397" s="204"/>
      <c r="CK397" s="204"/>
      <c r="CL397" s="204"/>
      <c r="CM397" s="204"/>
      <c r="CN397" s="204"/>
      <c r="CO397" s="204"/>
      <c r="CP397" s="204"/>
      <c r="CQ397" s="204"/>
      <c r="CR397" s="204"/>
    </row>
    <row r="398" spans="2:96" ht="20.100000000000001" customHeight="1" x14ac:dyDescent="0.25">
      <c r="B398" s="214"/>
      <c r="C398" s="215"/>
      <c r="D398" s="204"/>
      <c r="E398" s="204"/>
      <c r="F398" s="204"/>
      <c r="G398" s="204"/>
      <c r="H398" s="204"/>
      <c r="I398" s="204"/>
      <c r="J398" s="204"/>
      <c r="K398" s="204"/>
      <c r="L398" s="204"/>
      <c r="M398" s="204"/>
      <c r="N398" s="204"/>
      <c r="O398" s="204"/>
      <c r="P398" s="207"/>
      <c r="Q398" s="205"/>
      <c r="R398" s="205"/>
      <c r="S398" s="205"/>
      <c r="T398" s="205"/>
      <c r="U398" s="205"/>
      <c r="V398" s="205"/>
      <c r="W398" s="205"/>
      <c r="X398" s="205"/>
      <c r="Y398" s="205"/>
      <c r="Z398" s="205"/>
      <c r="AA398" s="205"/>
      <c r="AB398" s="205"/>
      <c r="AC398" s="206"/>
      <c r="AD398" s="206"/>
      <c r="AE398" s="204"/>
      <c r="AF398" s="204"/>
      <c r="AG398" s="204"/>
      <c r="AH398" s="204"/>
      <c r="AI398" s="204"/>
      <c r="AJ398" s="204"/>
      <c r="AK398" s="204"/>
      <c r="AL398" s="204"/>
      <c r="AM398" s="204"/>
      <c r="AN398" s="204"/>
      <c r="AO398" s="204"/>
      <c r="AP398" s="204"/>
      <c r="AQ398" s="204"/>
      <c r="AR398" s="204"/>
      <c r="AS398" s="204"/>
      <c r="AT398" s="204"/>
      <c r="AU398" s="204"/>
      <c r="AV398" s="204"/>
      <c r="AW398" s="204"/>
      <c r="AX398" s="204"/>
      <c r="AY398" s="204"/>
      <c r="AZ398" s="204"/>
      <c r="BA398" s="204"/>
      <c r="BB398" s="204"/>
      <c r="BC398" s="204"/>
      <c r="BD398" s="204"/>
      <c r="BE398" s="204"/>
      <c r="BF398" s="204"/>
      <c r="BG398" s="204"/>
      <c r="BH398" s="204"/>
      <c r="BI398" s="204"/>
      <c r="BJ398" s="204"/>
      <c r="BK398" s="204"/>
      <c r="BL398" s="204"/>
      <c r="BM398" s="204"/>
      <c r="BN398" s="204"/>
      <c r="BO398" s="204"/>
      <c r="BP398" s="204"/>
      <c r="BQ398" s="204"/>
      <c r="BR398" s="204"/>
      <c r="BS398" s="204"/>
      <c r="BT398" s="204"/>
      <c r="BU398" s="204"/>
      <c r="BV398" s="204"/>
      <c r="BW398" s="204"/>
      <c r="BX398" s="204"/>
      <c r="BY398" s="204"/>
      <c r="BZ398" s="204"/>
      <c r="CA398" s="204"/>
      <c r="CB398" s="204"/>
      <c r="CC398" s="204"/>
      <c r="CD398" s="204"/>
      <c r="CE398" s="204"/>
      <c r="CF398" s="204"/>
      <c r="CG398" s="204"/>
      <c r="CH398" s="204"/>
      <c r="CI398" s="204"/>
      <c r="CJ398" s="204"/>
      <c r="CK398" s="204"/>
      <c r="CL398" s="204"/>
      <c r="CM398" s="204"/>
      <c r="CN398" s="204"/>
      <c r="CO398" s="204"/>
      <c r="CP398" s="204"/>
      <c r="CQ398" s="204"/>
      <c r="CR398" s="204"/>
    </row>
    <row r="399" spans="2:96" ht="20.100000000000001" customHeight="1" x14ac:dyDescent="0.25">
      <c r="B399" s="214"/>
      <c r="C399" s="215"/>
      <c r="D399" s="204"/>
      <c r="E399" s="204"/>
      <c r="F399" s="204"/>
      <c r="G399" s="204"/>
      <c r="H399" s="204"/>
      <c r="I399" s="204"/>
      <c r="J399" s="204"/>
      <c r="K399" s="204"/>
      <c r="L399" s="204"/>
      <c r="M399" s="204"/>
      <c r="N399" s="204"/>
      <c r="O399" s="204"/>
      <c r="P399" s="207"/>
      <c r="Q399" s="205"/>
      <c r="R399" s="205"/>
      <c r="S399" s="205"/>
      <c r="T399" s="205"/>
      <c r="U399" s="205"/>
      <c r="V399" s="205"/>
      <c r="W399" s="205"/>
      <c r="X399" s="205"/>
      <c r="Y399" s="205"/>
      <c r="Z399" s="205"/>
      <c r="AA399" s="205"/>
      <c r="AB399" s="205"/>
      <c r="AC399" s="206"/>
      <c r="AD399" s="206"/>
      <c r="AE399" s="204"/>
      <c r="AF399" s="204"/>
      <c r="AG399" s="204"/>
      <c r="AH399" s="204"/>
      <c r="AI399" s="204"/>
      <c r="AJ399" s="204"/>
      <c r="AK399" s="204"/>
      <c r="AL399" s="204"/>
      <c r="AM399" s="204"/>
      <c r="AN399" s="204"/>
      <c r="AO399" s="204"/>
      <c r="AP399" s="204"/>
      <c r="AQ399" s="204"/>
      <c r="AR399" s="204"/>
      <c r="AS399" s="204"/>
      <c r="AT399" s="204"/>
      <c r="AU399" s="204"/>
      <c r="AV399" s="204"/>
      <c r="AW399" s="204"/>
      <c r="AX399" s="204"/>
      <c r="AY399" s="204"/>
      <c r="AZ399" s="204"/>
      <c r="BA399" s="204"/>
      <c r="BB399" s="204"/>
      <c r="BC399" s="204"/>
      <c r="BD399" s="204"/>
      <c r="BE399" s="204"/>
      <c r="BF399" s="204"/>
      <c r="BG399" s="204"/>
      <c r="BH399" s="204"/>
      <c r="BI399" s="204"/>
      <c r="BJ399" s="204"/>
      <c r="BK399" s="204"/>
      <c r="BL399" s="204"/>
      <c r="BM399" s="204"/>
      <c r="BN399" s="204"/>
      <c r="BO399" s="204"/>
      <c r="BP399" s="204"/>
      <c r="BQ399" s="204"/>
      <c r="BR399" s="204"/>
      <c r="BS399" s="204"/>
      <c r="BT399" s="204"/>
      <c r="BU399" s="204"/>
      <c r="BV399" s="204"/>
      <c r="BW399" s="204"/>
      <c r="BX399" s="204"/>
      <c r="BY399" s="204"/>
      <c r="BZ399" s="204"/>
      <c r="CA399" s="204"/>
      <c r="CB399" s="204"/>
      <c r="CC399" s="204"/>
      <c r="CD399" s="204"/>
      <c r="CE399" s="204"/>
      <c r="CF399" s="204"/>
      <c r="CG399" s="204"/>
      <c r="CH399" s="204"/>
      <c r="CI399" s="204"/>
      <c r="CJ399" s="204"/>
      <c r="CK399" s="204"/>
      <c r="CL399" s="204"/>
      <c r="CM399" s="204"/>
      <c r="CN399" s="204"/>
      <c r="CO399" s="204"/>
      <c r="CP399" s="204"/>
      <c r="CQ399" s="204"/>
      <c r="CR399" s="204"/>
    </row>
    <row r="400" spans="2:96" ht="20.100000000000001" customHeight="1" x14ac:dyDescent="0.25">
      <c r="B400" s="214"/>
      <c r="C400" s="215"/>
      <c r="D400" s="204"/>
      <c r="E400" s="204"/>
      <c r="F400" s="204"/>
      <c r="G400" s="204"/>
      <c r="H400" s="204"/>
      <c r="I400" s="204"/>
      <c r="J400" s="204"/>
      <c r="K400" s="204"/>
      <c r="L400" s="204"/>
      <c r="M400" s="204"/>
      <c r="N400" s="204"/>
      <c r="O400" s="204"/>
      <c r="P400" s="207"/>
      <c r="Q400" s="205"/>
      <c r="R400" s="205"/>
      <c r="S400" s="205"/>
      <c r="T400" s="205"/>
      <c r="U400" s="205"/>
      <c r="V400" s="205"/>
      <c r="W400" s="205"/>
      <c r="X400" s="205"/>
      <c r="Y400" s="205"/>
      <c r="Z400" s="205"/>
      <c r="AA400" s="205"/>
      <c r="AB400" s="205"/>
      <c r="AC400" s="206"/>
      <c r="AD400" s="206"/>
      <c r="AE400" s="204"/>
      <c r="AF400" s="204"/>
      <c r="AG400" s="204"/>
      <c r="AH400" s="204"/>
      <c r="AI400" s="204"/>
      <c r="AJ400" s="204"/>
      <c r="AK400" s="204"/>
      <c r="AL400" s="204"/>
      <c r="AM400" s="204"/>
      <c r="AN400" s="204"/>
      <c r="AO400" s="204"/>
      <c r="AP400" s="204"/>
      <c r="AQ400" s="204"/>
      <c r="AR400" s="204"/>
      <c r="AS400" s="204"/>
      <c r="AT400" s="204"/>
      <c r="AU400" s="204"/>
      <c r="AV400" s="204"/>
      <c r="AW400" s="204"/>
      <c r="AX400" s="204"/>
      <c r="AY400" s="204"/>
      <c r="AZ400" s="204"/>
      <c r="BA400" s="204"/>
      <c r="BB400" s="204"/>
      <c r="BC400" s="204"/>
      <c r="BD400" s="204"/>
      <c r="BE400" s="204"/>
      <c r="BF400" s="204"/>
      <c r="BG400" s="204"/>
      <c r="BH400" s="204"/>
      <c r="BI400" s="204"/>
      <c r="BJ400" s="204"/>
      <c r="BK400" s="204"/>
      <c r="BL400" s="204"/>
      <c r="BM400" s="204"/>
      <c r="BN400" s="204"/>
      <c r="BO400" s="204"/>
      <c r="BP400" s="204"/>
      <c r="BQ400" s="204"/>
      <c r="BR400" s="204"/>
      <c r="BS400" s="204"/>
      <c r="BT400" s="204"/>
      <c r="BU400" s="204"/>
      <c r="BV400" s="204"/>
      <c r="BW400" s="204"/>
      <c r="BX400" s="204"/>
      <c r="BY400" s="204"/>
      <c r="BZ400" s="204"/>
      <c r="CA400" s="204"/>
      <c r="CB400" s="204"/>
      <c r="CC400" s="204"/>
      <c r="CD400" s="204"/>
      <c r="CE400" s="204"/>
      <c r="CF400" s="204"/>
      <c r="CG400" s="204"/>
      <c r="CH400" s="204"/>
      <c r="CI400" s="204"/>
      <c r="CJ400" s="204"/>
      <c r="CK400" s="204"/>
      <c r="CL400" s="204"/>
      <c r="CM400" s="204"/>
      <c r="CN400" s="204"/>
      <c r="CO400" s="204"/>
      <c r="CP400" s="204"/>
      <c r="CQ400" s="204"/>
      <c r="CR400" s="204"/>
    </row>
    <row r="401" spans="2:96" ht="20.100000000000001" customHeight="1" x14ac:dyDescent="0.25">
      <c r="B401" s="214"/>
      <c r="C401" s="215"/>
      <c r="D401" s="204"/>
      <c r="E401" s="204"/>
      <c r="F401" s="204"/>
      <c r="G401" s="204"/>
      <c r="H401" s="204"/>
      <c r="I401" s="204"/>
      <c r="J401" s="204"/>
      <c r="K401" s="204"/>
      <c r="L401" s="204"/>
      <c r="M401" s="204"/>
      <c r="N401" s="204"/>
      <c r="O401" s="204"/>
      <c r="P401" s="207"/>
      <c r="Q401" s="205"/>
      <c r="R401" s="205"/>
      <c r="S401" s="205"/>
      <c r="T401" s="205"/>
      <c r="U401" s="205"/>
      <c r="V401" s="205"/>
      <c r="W401" s="205"/>
      <c r="X401" s="205"/>
      <c r="Y401" s="205"/>
      <c r="Z401" s="205"/>
      <c r="AA401" s="205"/>
      <c r="AB401" s="205"/>
      <c r="AC401" s="206"/>
      <c r="AD401" s="206"/>
      <c r="AE401" s="204"/>
      <c r="AF401" s="204"/>
      <c r="AG401" s="204"/>
      <c r="AH401" s="204"/>
      <c r="AI401" s="204"/>
      <c r="AJ401" s="204"/>
      <c r="AK401" s="204"/>
      <c r="AL401" s="204"/>
      <c r="AM401" s="204"/>
      <c r="AN401" s="204"/>
      <c r="AO401" s="204"/>
      <c r="AP401" s="204"/>
      <c r="AQ401" s="204"/>
      <c r="AR401" s="204"/>
      <c r="AS401" s="204"/>
      <c r="AT401" s="204"/>
      <c r="AU401" s="204"/>
      <c r="AV401" s="204"/>
      <c r="AW401" s="204"/>
      <c r="AX401" s="204"/>
      <c r="AY401" s="204"/>
      <c r="AZ401" s="204"/>
      <c r="BA401" s="204"/>
      <c r="BB401" s="204"/>
      <c r="BC401" s="204"/>
      <c r="BD401" s="204"/>
      <c r="BE401" s="204"/>
      <c r="BF401" s="204"/>
      <c r="BG401" s="204"/>
      <c r="BH401" s="204"/>
      <c r="BI401" s="204"/>
      <c r="BJ401" s="204"/>
      <c r="BK401" s="204"/>
      <c r="BL401" s="204"/>
      <c r="BM401" s="204"/>
      <c r="BN401" s="204"/>
      <c r="BO401" s="204"/>
      <c r="BP401" s="204"/>
      <c r="BQ401" s="204"/>
      <c r="BR401" s="204"/>
      <c r="BS401" s="204"/>
      <c r="BT401" s="204"/>
      <c r="BU401" s="204"/>
      <c r="BV401" s="204"/>
      <c r="BW401" s="204"/>
      <c r="BX401" s="204"/>
      <c r="BY401" s="204"/>
      <c r="BZ401" s="204"/>
      <c r="CA401" s="204"/>
      <c r="CB401" s="204"/>
      <c r="CC401" s="204"/>
      <c r="CD401" s="204"/>
      <c r="CE401" s="204"/>
      <c r="CF401" s="204"/>
      <c r="CG401" s="204"/>
      <c r="CH401" s="204"/>
      <c r="CI401" s="204"/>
      <c r="CJ401" s="204"/>
      <c r="CK401" s="204"/>
      <c r="CL401" s="204"/>
      <c r="CM401" s="204"/>
      <c r="CN401" s="204"/>
      <c r="CO401" s="204"/>
      <c r="CP401" s="204"/>
      <c r="CQ401" s="204"/>
      <c r="CR401" s="204"/>
    </row>
    <row r="402" spans="2:96" ht="20.100000000000001" customHeight="1" x14ac:dyDescent="0.25">
      <c r="B402" s="214"/>
      <c r="C402" s="215"/>
      <c r="D402" s="204"/>
      <c r="E402" s="204"/>
      <c r="F402" s="204"/>
      <c r="G402" s="204"/>
      <c r="H402" s="204"/>
      <c r="I402" s="204"/>
      <c r="J402" s="204"/>
      <c r="K402" s="204"/>
      <c r="L402" s="204"/>
      <c r="M402" s="204"/>
      <c r="N402" s="204"/>
      <c r="O402" s="204"/>
      <c r="P402" s="207"/>
      <c r="Q402" s="205"/>
      <c r="R402" s="205"/>
      <c r="S402" s="205"/>
      <c r="T402" s="205"/>
      <c r="U402" s="205"/>
      <c r="V402" s="205"/>
      <c r="W402" s="205"/>
      <c r="X402" s="205"/>
      <c r="Y402" s="205"/>
      <c r="Z402" s="205"/>
      <c r="AA402" s="205"/>
      <c r="AB402" s="205"/>
      <c r="AC402" s="206"/>
      <c r="AD402" s="206"/>
      <c r="AE402" s="204"/>
      <c r="AF402" s="204"/>
      <c r="AG402" s="204"/>
      <c r="AH402" s="204"/>
      <c r="AI402" s="204"/>
      <c r="AJ402" s="204"/>
      <c r="AK402" s="204"/>
      <c r="AL402" s="204"/>
      <c r="AM402" s="204"/>
      <c r="AN402" s="204"/>
      <c r="AO402" s="204"/>
      <c r="AP402" s="204"/>
      <c r="AQ402" s="204"/>
      <c r="AR402" s="204"/>
      <c r="AS402" s="204"/>
      <c r="AT402" s="204"/>
      <c r="AU402" s="204"/>
      <c r="AV402" s="204"/>
      <c r="AW402" s="204"/>
      <c r="AX402" s="204"/>
      <c r="AY402" s="204"/>
      <c r="AZ402" s="204"/>
      <c r="BA402" s="204"/>
      <c r="BB402" s="204"/>
      <c r="BC402" s="204"/>
      <c r="BD402" s="204"/>
      <c r="BE402" s="204"/>
      <c r="BF402" s="204"/>
      <c r="BG402" s="204"/>
      <c r="BH402" s="204"/>
      <c r="BI402" s="204"/>
      <c r="BJ402" s="204"/>
      <c r="BK402" s="204"/>
      <c r="BL402" s="204"/>
      <c r="BM402" s="204"/>
      <c r="BN402" s="204"/>
      <c r="BO402" s="204"/>
      <c r="BP402" s="204"/>
      <c r="BQ402" s="204"/>
      <c r="BR402" s="204"/>
      <c r="BS402" s="204"/>
      <c r="BT402" s="204"/>
      <c r="BU402" s="204"/>
      <c r="BV402" s="204"/>
      <c r="BW402" s="204"/>
      <c r="BX402" s="204"/>
      <c r="BY402" s="204"/>
      <c r="BZ402" s="204"/>
      <c r="CA402" s="204"/>
      <c r="CB402" s="204"/>
      <c r="CC402" s="204"/>
      <c r="CD402" s="204"/>
      <c r="CE402" s="204"/>
      <c r="CF402" s="204"/>
      <c r="CG402" s="204"/>
      <c r="CH402" s="204"/>
      <c r="CI402" s="204"/>
      <c r="CJ402" s="204"/>
      <c r="CK402" s="204"/>
      <c r="CL402" s="204"/>
      <c r="CM402" s="204"/>
      <c r="CN402" s="204"/>
      <c r="CO402" s="204"/>
      <c r="CP402" s="204"/>
      <c r="CQ402" s="204"/>
      <c r="CR402" s="204"/>
    </row>
    <row r="403" spans="2:96" ht="20.100000000000001" customHeight="1" x14ac:dyDescent="0.25">
      <c r="B403" s="214"/>
      <c r="C403" s="215"/>
      <c r="D403" s="204"/>
      <c r="E403" s="204"/>
      <c r="F403" s="204"/>
      <c r="G403" s="204"/>
      <c r="H403" s="204"/>
      <c r="I403" s="204"/>
      <c r="J403" s="204"/>
      <c r="K403" s="204"/>
      <c r="L403" s="204"/>
      <c r="M403" s="204"/>
      <c r="N403" s="204"/>
      <c r="O403" s="204"/>
      <c r="P403" s="207"/>
      <c r="Q403" s="205"/>
      <c r="R403" s="205"/>
      <c r="S403" s="205"/>
      <c r="T403" s="205"/>
      <c r="U403" s="205"/>
      <c r="V403" s="205"/>
      <c r="W403" s="205"/>
      <c r="X403" s="205"/>
      <c r="Y403" s="205"/>
      <c r="Z403" s="205"/>
      <c r="AA403" s="205"/>
      <c r="AB403" s="205"/>
      <c r="AC403" s="206"/>
      <c r="AD403" s="206"/>
      <c r="AE403" s="204"/>
      <c r="AF403" s="204"/>
      <c r="AG403" s="204"/>
      <c r="AH403" s="204"/>
      <c r="AI403" s="204"/>
      <c r="AJ403" s="204"/>
      <c r="AK403" s="204"/>
      <c r="AL403" s="204"/>
      <c r="AM403" s="204"/>
      <c r="AN403" s="204"/>
      <c r="AO403" s="204"/>
      <c r="AP403" s="204"/>
      <c r="AQ403" s="204"/>
      <c r="AR403" s="204"/>
      <c r="AS403" s="204"/>
      <c r="AT403" s="204"/>
      <c r="AU403" s="204"/>
      <c r="AV403" s="204"/>
      <c r="AW403" s="204"/>
      <c r="AX403" s="204"/>
      <c r="AY403" s="204"/>
      <c r="AZ403" s="204"/>
      <c r="BA403" s="204"/>
      <c r="BB403" s="204"/>
      <c r="BC403" s="204"/>
      <c r="BD403" s="204"/>
      <c r="BE403" s="204"/>
      <c r="BF403" s="204"/>
      <c r="BG403" s="204"/>
      <c r="BH403" s="204"/>
      <c r="BI403" s="204"/>
      <c r="BJ403" s="204"/>
      <c r="BK403" s="204"/>
      <c r="BL403" s="204"/>
      <c r="BM403" s="204"/>
      <c r="BN403" s="204"/>
      <c r="BO403" s="204"/>
      <c r="BP403" s="204"/>
      <c r="BQ403" s="204"/>
      <c r="BR403" s="204"/>
      <c r="BS403" s="204"/>
      <c r="BT403" s="204"/>
      <c r="BU403" s="204"/>
      <c r="BV403" s="204"/>
      <c r="BW403" s="204"/>
      <c r="BX403" s="204"/>
      <c r="BY403" s="204"/>
      <c r="BZ403" s="204"/>
      <c r="CA403" s="204"/>
      <c r="CB403" s="204"/>
      <c r="CC403" s="204"/>
      <c r="CD403" s="204"/>
      <c r="CE403" s="204"/>
      <c r="CF403" s="204"/>
      <c r="CG403" s="204"/>
      <c r="CH403" s="204"/>
      <c r="CI403" s="204"/>
      <c r="CJ403" s="204"/>
      <c r="CK403" s="204"/>
      <c r="CL403" s="204"/>
      <c r="CM403" s="204"/>
      <c r="CN403" s="204"/>
      <c r="CO403" s="204"/>
      <c r="CP403" s="204"/>
      <c r="CQ403" s="204"/>
      <c r="CR403" s="204"/>
    </row>
    <row r="404" spans="2:96" ht="20.100000000000001" customHeight="1" x14ac:dyDescent="0.25">
      <c r="B404" s="214"/>
      <c r="C404" s="215"/>
      <c r="D404" s="204"/>
      <c r="E404" s="204"/>
      <c r="F404" s="204"/>
      <c r="G404" s="204"/>
      <c r="H404" s="204"/>
      <c r="I404" s="204"/>
      <c r="J404" s="204"/>
      <c r="K404" s="204"/>
      <c r="L404" s="204"/>
      <c r="M404" s="204"/>
      <c r="N404" s="204"/>
      <c r="O404" s="204"/>
      <c r="P404" s="207"/>
      <c r="Q404" s="205"/>
      <c r="R404" s="205"/>
      <c r="S404" s="205"/>
      <c r="T404" s="205"/>
      <c r="U404" s="205"/>
      <c r="V404" s="205"/>
      <c r="W404" s="205"/>
      <c r="X404" s="205"/>
      <c r="Y404" s="205"/>
      <c r="Z404" s="205"/>
      <c r="AA404" s="205"/>
      <c r="AB404" s="205"/>
      <c r="AC404" s="206"/>
      <c r="AD404" s="206"/>
      <c r="AE404" s="204"/>
      <c r="AF404" s="204"/>
      <c r="AG404" s="204"/>
      <c r="AH404" s="204"/>
      <c r="AI404" s="204"/>
      <c r="AJ404" s="204"/>
      <c r="AK404" s="204"/>
      <c r="AL404" s="204"/>
      <c r="AM404" s="204"/>
      <c r="AN404" s="204"/>
      <c r="AO404" s="204"/>
      <c r="AP404" s="204"/>
      <c r="AQ404" s="204"/>
      <c r="AR404" s="204"/>
      <c r="AS404" s="204"/>
      <c r="AT404" s="204"/>
      <c r="AU404" s="204"/>
      <c r="AV404" s="204"/>
      <c r="AW404" s="204"/>
      <c r="AX404" s="204"/>
      <c r="AY404" s="204"/>
      <c r="AZ404" s="204"/>
      <c r="BA404" s="204"/>
      <c r="BB404" s="204"/>
      <c r="BC404" s="204"/>
      <c r="BD404" s="204"/>
      <c r="BE404" s="204"/>
      <c r="BF404" s="204"/>
      <c r="BG404" s="204"/>
      <c r="BH404" s="204"/>
      <c r="BI404" s="204"/>
      <c r="BJ404" s="204"/>
      <c r="BK404" s="204"/>
      <c r="BL404" s="204"/>
      <c r="BM404" s="204"/>
      <c r="BN404" s="204"/>
      <c r="BO404" s="204"/>
      <c r="BP404" s="204"/>
      <c r="BQ404" s="204"/>
      <c r="BR404" s="204"/>
      <c r="BS404" s="204"/>
      <c r="BT404" s="204"/>
      <c r="BU404" s="204"/>
      <c r="BV404" s="204"/>
      <c r="BW404" s="204"/>
      <c r="BX404" s="204"/>
      <c r="BY404" s="204"/>
      <c r="BZ404" s="204"/>
      <c r="CA404" s="204"/>
      <c r="CB404" s="204"/>
      <c r="CC404" s="204"/>
      <c r="CD404" s="204"/>
      <c r="CE404" s="204"/>
      <c r="CF404" s="204"/>
      <c r="CG404" s="204"/>
      <c r="CH404" s="204"/>
      <c r="CI404" s="204"/>
      <c r="CJ404" s="204"/>
      <c r="CK404" s="204"/>
      <c r="CL404" s="204"/>
      <c r="CM404" s="204"/>
      <c r="CN404" s="204"/>
      <c r="CO404" s="204"/>
      <c r="CP404" s="204"/>
      <c r="CQ404" s="204"/>
      <c r="CR404" s="204"/>
    </row>
    <row r="405" spans="2:96" ht="20.100000000000001" customHeight="1" x14ac:dyDescent="0.25">
      <c r="B405" s="214"/>
      <c r="C405" s="215"/>
      <c r="D405" s="204"/>
      <c r="E405" s="204"/>
      <c r="F405" s="204"/>
      <c r="G405" s="204"/>
      <c r="H405" s="204"/>
      <c r="I405" s="204"/>
      <c r="J405" s="204"/>
      <c r="K405" s="204"/>
      <c r="L405" s="204"/>
      <c r="M405" s="204"/>
      <c r="N405" s="204"/>
      <c r="O405" s="204"/>
      <c r="P405" s="207"/>
      <c r="Q405" s="205"/>
      <c r="R405" s="205"/>
      <c r="S405" s="205"/>
      <c r="T405" s="205"/>
      <c r="U405" s="205"/>
      <c r="V405" s="205"/>
      <c r="W405" s="205"/>
      <c r="X405" s="205"/>
      <c r="Y405" s="205"/>
      <c r="Z405" s="205"/>
      <c r="AA405" s="205"/>
      <c r="AB405" s="205"/>
      <c r="AC405" s="206"/>
      <c r="AD405" s="206"/>
      <c r="AE405" s="204"/>
      <c r="AF405" s="204"/>
      <c r="AG405" s="204"/>
      <c r="AH405" s="204"/>
      <c r="AI405" s="204"/>
      <c r="AJ405" s="204"/>
      <c r="AK405" s="204"/>
      <c r="AL405" s="204"/>
      <c r="AM405" s="204"/>
      <c r="AN405" s="204"/>
      <c r="AO405" s="204"/>
      <c r="AP405" s="204"/>
      <c r="AQ405" s="204"/>
      <c r="AR405" s="204"/>
      <c r="AS405" s="204"/>
      <c r="AT405" s="204"/>
      <c r="AU405" s="204"/>
      <c r="AV405" s="204"/>
      <c r="AW405" s="204"/>
      <c r="AX405" s="204"/>
      <c r="AY405" s="204"/>
      <c r="AZ405" s="204"/>
      <c r="BA405" s="204"/>
      <c r="BB405" s="204"/>
      <c r="BC405" s="204"/>
      <c r="BD405" s="204"/>
      <c r="BE405" s="204"/>
      <c r="BF405" s="204"/>
      <c r="BG405" s="204"/>
      <c r="BH405" s="204"/>
      <c r="BI405" s="204"/>
      <c r="BJ405" s="204"/>
      <c r="BK405" s="204"/>
      <c r="BL405" s="204"/>
      <c r="BM405" s="204"/>
      <c r="BN405" s="204"/>
      <c r="BO405" s="204"/>
      <c r="BP405" s="204"/>
      <c r="BQ405" s="204"/>
      <c r="BR405" s="204"/>
      <c r="BS405" s="204"/>
      <c r="BT405" s="204"/>
      <c r="BU405" s="204"/>
      <c r="BV405" s="204"/>
      <c r="BW405" s="204"/>
      <c r="BX405" s="204"/>
      <c r="BY405" s="204"/>
      <c r="BZ405" s="204"/>
      <c r="CA405" s="204"/>
      <c r="CB405" s="204"/>
      <c r="CC405" s="204"/>
      <c r="CD405" s="204"/>
      <c r="CE405" s="204"/>
      <c r="CF405" s="204"/>
      <c r="CG405" s="204"/>
      <c r="CH405" s="204"/>
      <c r="CI405" s="204"/>
      <c r="CJ405" s="204"/>
      <c r="CK405" s="204"/>
      <c r="CL405" s="204"/>
      <c r="CM405" s="204"/>
      <c r="CN405" s="204"/>
      <c r="CO405" s="204"/>
      <c r="CP405" s="204"/>
      <c r="CQ405" s="204"/>
      <c r="CR405" s="204"/>
    </row>
    <row r="406" spans="2:96" ht="20.100000000000001" customHeight="1" x14ac:dyDescent="0.25">
      <c r="B406" s="214"/>
      <c r="C406" s="215"/>
      <c r="D406" s="204"/>
      <c r="E406" s="204"/>
      <c r="F406" s="204"/>
      <c r="G406" s="204"/>
      <c r="H406" s="204"/>
      <c r="I406" s="204"/>
      <c r="J406" s="204"/>
      <c r="K406" s="204"/>
      <c r="L406" s="204"/>
      <c r="M406" s="204"/>
      <c r="N406" s="204"/>
      <c r="O406" s="204"/>
      <c r="P406" s="207"/>
      <c r="Q406" s="205"/>
      <c r="R406" s="205"/>
      <c r="S406" s="205"/>
      <c r="T406" s="205"/>
      <c r="U406" s="205"/>
      <c r="V406" s="205"/>
      <c r="W406" s="205"/>
      <c r="X406" s="205"/>
      <c r="Y406" s="205"/>
      <c r="Z406" s="205"/>
      <c r="AA406" s="205"/>
      <c r="AB406" s="205"/>
      <c r="AC406" s="206"/>
      <c r="AD406" s="206"/>
      <c r="AE406" s="204"/>
      <c r="AF406" s="204"/>
      <c r="AG406" s="204"/>
      <c r="AH406" s="204"/>
      <c r="AI406" s="204"/>
      <c r="AJ406" s="204"/>
      <c r="AK406" s="204"/>
      <c r="AL406" s="204"/>
      <c r="AM406" s="204"/>
      <c r="AN406" s="204"/>
      <c r="AO406" s="204"/>
      <c r="AP406" s="204"/>
      <c r="AQ406" s="204"/>
      <c r="AR406" s="204"/>
      <c r="AS406" s="204"/>
      <c r="AT406" s="204"/>
      <c r="AU406" s="204"/>
      <c r="AV406" s="204"/>
      <c r="AW406" s="204"/>
      <c r="AX406" s="204"/>
      <c r="AY406" s="204"/>
      <c r="AZ406" s="204"/>
      <c r="BA406" s="204"/>
      <c r="BB406" s="204"/>
      <c r="BC406" s="204"/>
      <c r="BD406" s="204"/>
      <c r="BE406" s="204"/>
      <c r="BF406" s="204"/>
      <c r="BG406" s="204"/>
      <c r="BH406" s="204"/>
      <c r="BI406" s="204"/>
      <c r="BJ406" s="204"/>
      <c r="BK406" s="204"/>
      <c r="BL406" s="204"/>
      <c r="BM406" s="204"/>
      <c r="BN406" s="204"/>
      <c r="BO406" s="204"/>
      <c r="BP406" s="204"/>
      <c r="BQ406" s="204"/>
      <c r="BR406" s="204"/>
      <c r="BS406" s="204"/>
      <c r="BT406" s="204"/>
      <c r="BU406" s="204"/>
      <c r="BV406" s="204"/>
      <c r="BW406" s="204"/>
      <c r="BX406" s="204"/>
      <c r="BY406" s="204"/>
      <c r="BZ406" s="204"/>
      <c r="CA406" s="204"/>
      <c r="CB406" s="204"/>
      <c r="CC406" s="204"/>
      <c r="CD406" s="204"/>
      <c r="CE406" s="204"/>
      <c r="CF406" s="204"/>
      <c r="CG406" s="204"/>
      <c r="CH406" s="204"/>
      <c r="CI406" s="204"/>
      <c r="CJ406" s="204"/>
      <c r="CK406" s="204"/>
      <c r="CL406" s="204"/>
      <c r="CM406" s="204"/>
      <c r="CN406" s="204"/>
      <c r="CO406" s="204"/>
      <c r="CP406" s="204"/>
      <c r="CQ406" s="204"/>
      <c r="CR406" s="204"/>
    </row>
    <row r="407" spans="2:96" ht="20.100000000000001" customHeight="1" x14ac:dyDescent="0.25">
      <c r="B407" s="214"/>
      <c r="C407" s="215"/>
      <c r="D407" s="204"/>
      <c r="E407" s="204"/>
      <c r="F407" s="204"/>
      <c r="G407" s="204"/>
      <c r="H407" s="204"/>
      <c r="I407" s="204"/>
      <c r="J407" s="204"/>
      <c r="K407" s="204"/>
      <c r="L407" s="204"/>
      <c r="M407" s="204"/>
      <c r="N407" s="204"/>
      <c r="O407" s="204"/>
      <c r="P407" s="207"/>
      <c r="Q407" s="205"/>
      <c r="R407" s="205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6"/>
      <c r="AD407" s="206"/>
      <c r="AE407" s="204"/>
      <c r="AF407" s="204"/>
      <c r="AG407" s="204"/>
      <c r="AH407" s="204"/>
      <c r="AI407" s="204"/>
      <c r="AJ407" s="204"/>
      <c r="AK407" s="204"/>
      <c r="AL407" s="204"/>
      <c r="AM407" s="204"/>
      <c r="AN407" s="204"/>
      <c r="AO407" s="204"/>
      <c r="AP407" s="204"/>
      <c r="AQ407" s="204"/>
      <c r="AR407" s="204"/>
      <c r="AS407" s="204"/>
      <c r="AT407" s="204"/>
      <c r="AU407" s="204"/>
      <c r="AV407" s="204"/>
      <c r="AW407" s="204"/>
      <c r="AX407" s="204"/>
      <c r="AY407" s="204"/>
      <c r="AZ407" s="204"/>
      <c r="BA407" s="204"/>
      <c r="BB407" s="204"/>
      <c r="BC407" s="204"/>
      <c r="BD407" s="204"/>
      <c r="BE407" s="204"/>
      <c r="BF407" s="204"/>
      <c r="BG407" s="204"/>
      <c r="BH407" s="204"/>
      <c r="BI407" s="204"/>
      <c r="BJ407" s="204"/>
      <c r="BK407" s="204"/>
      <c r="BL407" s="204"/>
      <c r="BM407" s="204"/>
      <c r="BN407" s="204"/>
      <c r="BO407" s="204"/>
      <c r="BP407" s="204"/>
      <c r="BQ407" s="204"/>
      <c r="BR407" s="204"/>
      <c r="BS407" s="204"/>
      <c r="BT407" s="204"/>
      <c r="BU407" s="204"/>
      <c r="BV407" s="204"/>
      <c r="BW407" s="204"/>
      <c r="BX407" s="204"/>
      <c r="BY407" s="204"/>
      <c r="BZ407" s="204"/>
      <c r="CA407" s="204"/>
      <c r="CB407" s="204"/>
      <c r="CC407" s="204"/>
      <c r="CD407" s="204"/>
      <c r="CE407" s="204"/>
      <c r="CF407" s="204"/>
      <c r="CG407" s="204"/>
      <c r="CH407" s="204"/>
      <c r="CI407" s="204"/>
      <c r="CJ407" s="204"/>
      <c r="CK407" s="204"/>
      <c r="CL407" s="204"/>
      <c r="CM407" s="204"/>
      <c r="CN407" s="204"/>
      <c r="CO407" s="204"/>
      <c r="CP407" s="204"/>
      <c r="CQ407" s="204"/>
      <c r="CR407" s="204"/>
    </row>
    <row r="408" spans="2:96" ht="20.100000000000001" customHeight="1" x14ac:dyDescent="0.25">
      <c r="B408" s="214"/>
      <c r="C408" s="215"/>
      <c r="D408" s="204"/>
      <c r="E408" s="204"/>
      <c r="F408" s="204"/>
      <c r="G408" s="204"/>
      <c r="H408" s="204"/>
      <c r="I408" s="204"/>
      <c r="J408" s="204"/>
      <c r="K408" s="204"/>
      <c r="L408" s="204"/>
      <c r="M408" s="204"/>
      <c r="N408" s="204"/>
      <c r="O408" s="204"/>
      <c r="P408" s="207"/>
      <c r="Q408" s="205"/>
      <c r="R408" s="205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6"/>
      <c r="AD408" s="206"/>
      <c r="AE408" s="204"/>
      <c r="AF408" s="204"/>
      <c r="AG408" s="204"/>
      <c r="AH408" s="204"/>
      <c r="AI408" s="204"/>
      <c r="AJ408" s="204"/>
      <c r="AK408" s="204"/>
      <c r="AL408" s="204"/>
      <c r="AM408" s="204"/>
      <c r="AN408" s="204"/>
      <c r="AO408" s="204"/>
      <c r="AP408" s="204"/>
      <c r="AQ408" s="204"/>
      <c r="AR408" s="204"/>
      <c r="AS408" s="204"/>
      <c r="AT408" s="204"/>
      <c r="AU408" s="204"/>
      <c r="AV408" s="204"/>
      <c r="AW408" s="204"/>
      <c r="AX408" s="204"/>
      <c r="AY408" s="204"/>
      <c r="AZ408" s="204"/>
      <c r="BA408" s="204"/>
      <c r="BB408" s="204"/>
      <c r="BC408" s="204"/>
      <c r="BD408" s="204"/>
      <c r="BE408" s="204"/>
      <c r="BF408" s="204"/>
      <c r="BG408" s="204"/>
      <c r="BH408" s="204"/>
      <c r="BI408" s="204"/>
      <c r="BJ408" s="204"/>
      <c r="BK408" s="204"/>
      <c r="BL408" s="204"/>
      <c r="BM408" s="204"/>
      <c r="BN408" s="204"/>
      <c r="BO408" s="204"/>
      <c r="BP408" s="204"/>
      <c r="BQ408" s="204"/>
      <c r="BR408" s="204"/>
      <c r="BS408" s="204"/>
      <c r="BT408" s="204"/>
      <c r="BU408" s="204"/>
      <c r="BV408" s="204"/>
      <c r="BW408" s="204"/>
      <c r="BX408" s="204"/>
      <c r="BY408" s="204"/>
      <c r="BZ408" s="204"/>
      <c r="CA408" s="204"/>
      <c r="CB408" s="204"/>
      <c r="CC408" s="204"/>
      <c r="CD408" s="204"/>
      <c r="CE408" s="204"/>
      <c r="CF408" s="204"/>
      <c r="CG408" s="204"/>
      <c r="CH408" s="204"/>
      <c r="CI408" s="204"/>
      <c r="CJ408" s="204"/>
      <c r="CK408" s="204"/>
      <c r="CL408" s="204"/>
      <c r="CM408" s="204"/>
      <c r="CN408" s="204"/>
      <c r="CO408" s="204"/>
      <c r="CP408" s="204"/>
      <c r="CQ408" s="204"/>
      <c r="CR408" s="204"/>
    </row>
    <row r="409" spans="2:96" ht="20.100000000000001" customHeight="1" x14ac:dyDescent="0.25">
      <c r="B409" s="214"/>
      <c r="C409" s="215"/>
      <c r="D409" s="204"/>
      <c r="E409" s="204"/>
      <c r="F409" s="204"/>
      <c r="G409" s="204"/>
      <c r="H409" s="204"/>
      <c r="I409" s="204"/>
      <c r="J409" s="204"/>
      <c r="K409" s="204"/>
      <c r="L409" s="204"/>
      <c r="M409" s="204"/>
      <c r="N409" s="204"/>
      <c r="O409" s="204"/>
      <c r="P409" s="207"/>
      <c r="Q409" s="205"/>
      <c r="R409" s="205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6"/>
      <c r="AD409" s="206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204"/>
      <c r="BN409" s="204"/>
      <c r="BO409" s="204"/>
      <c r="BP409" s="204"/>
      <c r="BQ409" s="204"/>
      <c r="BR409" s="204"/>
      <c r="BS409" s="204"/>
      <c r="BT409" s="204"/>
      <c r="BU409" s="204"/>
      <c r="BV409" s="204"/>
      <c r="BW409" s="204"/>
      <c r="BX409" s="204"/>
      <c r="BY409" s="204"/>
      <c r="BZ409" s="204"/>
      <c r="CA409" s="204"/>
      <c r="CB409" s="204"/>
      <c r="CC409" s="204"/>
      <c r="CD409" s="204"/>
      <c r="CE409" s="204"/>
      <c r="CF409" s="204"/>
      <c r="CG409" s="204"/>
      <c r="CH409" s="204"/>
      <c r="CI409" s="204"/>
      <c r="CJ409" s="204"/>
      <c r="CK409" s="204"/>
      <c r="CL409" s="204"/>
      <c r="CM409" s="204"/>
      <c r="CN409" s="204"/>
      <c r="CO409" s="204"/>
      <c r="CP409" s="204"/>
      <c r="CQ409" s="204"/>
      <c r="CR409" s="204"/>
    </row>
    <row r="410" spans="2:96" ht="20.100000000000001" customHeight="1" x14ac:dyDescent="0.25">
      <c r="B410" s="214"/>
      <c r="C410" s="215"/>
      <c r="D410" s="204"/>
      <c r="E410" s="204"/>
      <c r="F410" s="204"/>
      <c r="G410" s="204"/>
      <c r="H410" s="204"/>
      <c r="I410" s="204"/>
      <c r="J410" s="204"/>
      <c r="K410" s="204"/>
      <c r="L410" s="204"/>
      <c r="M410" s="204"/>
      <c r="N410" s="204"/>
      <c r="O410" s="204"/>
      <c r="P410" s="207"/>
      <c r="Q410" s="205"/>
      <c r="R410" s="205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6"/>
      <c r="AD410" s="206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204"/>
      <c r="BN410" s="204"/>
      <c r="BO410" s="204"/>
      <c r="BP410" s="204"/>
      <c r="BQ410" s="204"/>
      <c r="BR410" s="204"/>
      <c r="BS410" s="204"/>
      <c r="BT410" s="204"/>
      <c r="BU410" s="204"/>
      <c r="BV410" s="204"/>
      <c r="BW410" s="204"/>
      <c r="BX410" s="204"/>
      <c r="BY410" s="204"/>
      <c r="BZ410" s="204"/>
      <c r="CA410" s="204"/>
      <c r="CB410" s="204"/>
      <c r="CC410" s="204"/>
      <c r="CD410" s="204"/>
      <c r="CE410" s="204"/>
      <c r="CF410" s="204"/>
      <c r="CG410" s="204"/>
      <c r="CH410" s="204"/>
      <c r="CI410" s="204"/>
      <c r="CJ410" s="204"/>
      <c r="CK410" s="204"/>
      <c r="CL410" s="204"/>
      <c r="CM410" s="204"/>
      <c r="CN410" s="204"/>
      <c r="CO410" s="204"/>
      <c r="CP410" s="204"/>
      <c r="CQ410" s="204"/>
      <c r="CR410" s="204"/>
    </row>
    <row r="411" spans="2:96" ht="20.100000000000001" customHeight="1" x14ac:dyDescent="0.25">
      <c r="B411" s="214"/>
      <c r="C411" s="215"/>
      <c r="D411" s="204"/>
      <c r="E411" s="204"/>
      <c r="F411" s="204"/>
      <c r="G411" s="204"/>
      <c r="H411" s="204"/>
      <c r="I411" s="204"/>
      <c r="J411" s="204"/>
      <c r="K411" s="204"/>
      <c r="L411" s="204"/>
      <c r="M411" s="204"/>
      <c r="N411" s="204"/>
      <c r="O411" s="204"/>
      <c r="P411" s="207"/>
      <c r="Q411" s="205"/>
      <c r="R411" s="205"/>
      <c r="S411" s="205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6"/>
      <c r="AD411" s="206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04"/>
      <c r="BN411" s="204"/>
      <c r="BO411" s="204"/>
      <c r="BP411" s="204"/>
      <c r="BQ411" s="204"/>
      <c r="BR411" s="204"/>
      <c r="BS411" s="204"/>
      <c r="BT411" s="204"/>
      <c r="BU411" s="204"/>
      <c r="BV411" s="204"/>
      <c r="BW411" s="204"/>
      <c r="BX411" s="204"/>
      <c r="BY411" s="204"/>
      <c r="BZ411" s="204"/>
      <c r="CA411" s="204"/>
      <c r="CB411" s="204"/>
      <c r="CC411" s="204"/>
      <c r="CD411" s="204"/>
      <c r="CE411" s="204"/>
      <c r="CF411" s="204"/>
      <c r="CG411" s="204"/>
      <c r="CH411" s="204"/>
      <c r="CI411" s="204"/>
      <c r="CJ411" s="204"/>
      <c r="CK411" s="204"/>
      <c r="CL411" s="204"/>
      <c r="CM411" s="204"/>
      <c r="CN411" s="204"/>
      <c r="CO411" s="204"/>
      <c r="CP411" s="204"/>
      <c r="CQ411" s="204"/>
      <c r="CR411" s="204"/>
    </row>
    <row r="412" spans="2:96" ht="20.100000000000001" customHeight="1" x14ac:dyDescent="0.25">
      <c r="B412" s="214"/>
      <c r="C412" s="215"/>
      <c r="D412" s="204"/>
      <c r="E412" s="204"/>
      <c r="F412" s="204"/>
      <c r="G412" s="204"/>
      <c r="H412" s="204"/>
      <c r="I412" s="204"/>
      <c r="J412" s="204"/>
      <c r="K412" s="204"/>
      <c r="L412" s="204"/>
      <c r="M412" s="204"/>
      <c r="N412" s="204"/>
      <c r="O412" s="204"/>
      <c r="P412" s="207"/>
      <c r="Q412" s="205"/>
      <c r="R412" s="205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6"/>
      <c r="AD412" s="206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04"/>
      <c r="BN412" s="204"/>
      <c r="BO412" s="204"/>
      <c r="BP412" s="204"/>
      <c r="BQ412" s="204"/>
      <c r="BR412" s="204"/>
      <c r="BS412" s="204"/>
      <c r="BT412" s="204"/>
      <c r="BU412" s="204"/>
      <c r="BV412" s="204"/>
      <c r="BW412" s="204"/>
      <c r="BX412" s="204"/>
      <c r="BY412" s="204"/>
      <c r="BZ412" s="204"/>
      <c r="CA412" s="204"/>
      <c r="CB412" s="204"/>
      <c r="CC412" s="204"/>
      <c r="CD412" s="204"/>
      <c r="CE412" s="204"/>
      <c r="CF412" s="204"/>
      <c r="CG412" s="204"/>
      <c r="CH412" s="204"/>
      <c r="CI412" s="204"/>
      <c r="CJ412" s="204"/>
      <c r="CK412" s="204"/>
      <c r="CL412" s="204"/>
      <c r="CM412" s="204"/>
      <c r="CN412" s="204"/>
      <c r="CO412" s="204"/>
      <c r="CP412" s="204"/>
      <c r="CQ412" s="204"/>
      <c r="CR412" s="204"/>
    </row>
    <row r="413" spans="2:96" ht="20.100000000000001" customHeight="1" x14ac:dyDescent="0.25">
      <c r="B413" s="214"/>
      <c r="C413" s="215"/>
      <c r="D413" s="204"/>
      <c r="E413" s="204"/>
      <c r="F413" s="204"/>
      <c r="G413" s="204"/>
      <c r="H413" s="204"/>
      <c r="I413" s="204"/>
      <c r="J413" s="204"/>
      <c r="K413" s="204"/>
      <c r="L413" s="204"/>
      <c r="M413" s="204"/>
      <c r="N413" s="204"/>
      <c r="O413" s="204"/>
      <c r="P413" s="207"/>
      <c r="Q413" s="205"/>
      <c r="R413" s="205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6"/>
      <c r="AD413" s="206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04"/>
      <c r="BN413" s="204"/>
      <c r="BO413" s="204"/>
      <c r="BP413" s="204"/>
      <c r="BQ413" s="204"/>
      <c r="BR413" s="204"/>
      <c r="BS413" s="204"/>
      <c r="BT413" s="204"/>
      <c r="BU413" s="204"/>
      <c r="BV413" s="204"/>
      <c r="BW413" s="204"/>
      <c r="BX413" s="204"/>
      <c r="BY413" s="204"/>
      <c r="BZ413" s="204"/>
      <c r="CA413" s="204"/>
      <c r="CB413" s="204"/>
      <c r="CC413" s="204"/>
      <c r="CD413" s="204"/>
      <c r="CE413" s="204"/>
      <c r="CF413" s="204"/>
      <c r="CG413" s="204"/>
      <c r="CH413" s="204"/>
      <c r="CI413" s="204"/>
      <c r="CJ413" s="204"/>
      <c r="CK413" s="204"/>
      <c r="CL413" s="204"/>
      <c r="CM413" s="204"/>
      <c r="CN413" s="204"/>
      <c r="CO413" s="204"/>
      <c r="CP413" s="204"/>
      <c r="CQ413" s="204"/>
      <c r="CR413" s="204"/>
    </row>
  </sheetData>
  <sortState ref="B110:CF134">
    <sortCondition ref="B110:B134"/>
  </sortState>
  <mergeCells count="57">
    <mergeCell ref="CO9:CQ9"/>
    <mergeCell ref="AD9:AO10"/>
    <mergeCell ref="CO10:CQ10"/>
    <mergeCell ref="AP9:BA10"/>
    <mergeCell ref="BB9:BM10"/>
    <mergeCell ref="BO9:BZ10"/>
    <mergeCell ref="BN9:BN11"/>
    <mergeCell ref="CB9:CM10"/>
    <mergeCell ref="CN9:CN10"/>
    <mergeCell ref="CR10:CR11"/>
    <mergeCell ref="B178:C178"/>
    <mergeCell ref="B52:C52"/>
    <mergeCell ref="AC162:AC164"/>
    <mergeCell ref="P162:P164"/>
    <mergeCell ref="B166:C166"/>
    <mergeCell ref="B9:C11"/>
    <mergeCell ref="B15:C15"/>
    <mergeCell ref="B174:C174"/>
    <mergeCell ref="B168:C168"/>
    <mergeCell ref="Q9:AB10"/>
    <mergeCell ref="P9:P11"/>
    <mergeCell ref="D162:O162"/>
    <mergeCell ref="D9:O10"/>
    <mergeCell ref="B84:C84"/>
    <mergeCell ref="Q162:AB162"/>
    <mergeCell ref="AC9:AC11"/>
    <mergeCell ref="B249:C249"/>
    <mergeCell ref="B189:C189"/>
    <mergeCell ref="AC246:AC247"/>
    <mergeCell ref="Q246:AB246"/>
    <mergeCell ref="D246:O246"/>
    <mergeCell ref="P246:P247"/>
    <mergeCell ref="B182:C182"/>
    <mergeCell ref="B204:C204"/>
    <mergeCell ref="B210:C210"/>
    <mergeCell ref="B200:C200"/>
    <mergeCell ref="B87:C87"/>
    <mergeCell ref="B162:C162"/>
    <mergeCell ref="B237:C237"/>
    <mergeCell ref="B241:C241"/>
    <mergeCell ref="B239:C239"/>
    <mergeCell ref="BN162:BN164"/>
    <mergeCell ref="BN246:BN247"/>
    <mergeCell ref="B251:C251"/>
    <mergeCell ref="B212:C212"/>
    <mergeCell ref="B194:C194"/>
    <mergeCell ref="B205:C205"/>
    <mergeCell ref="B206:C206"/>
    <mergeCell ref="B247:C247"/>
    <mergeCell ref="B214:C214"/>
    <mergeCell ref="B219:C219"/>
    <mergeCell ref="B221:C221"/>
    <mergeCell ref="B223:C223"/>
    <mergeCell ref="B230:C230"/>
    <mergeCell ref="B232:C232"/>
    <mergeCell ref="B176:C176"/>
    <mergeCell ref="B180:C180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33" fitToHeight="0" orientation="landscape" r:id="rId1"/>
  <headerFooter>
    <oddFooter>&amp;L/MLC&amp;C&amp;"Arial,Negrita"&amp;12&amp;P</oddFooter>
  </headerFooter>
  <rowBreaks count="4" manualBreakCount="4">
    <brk id="88" min="1" max="89" man="1"/>
    <brk id="169" min="1" max="87" man="1"/>
    <brk id="244" min="1" max="92" man="1"/>
    <brk id="251" max="16383" man="1"/>
  </rowBreaks>
  <colBreaks count="1" manualBreakCount="1">
    <brk id="96" max="1048575" man="1"/>
  </colBreaks>
  <ignoredErrors>
    <ignoredError sqref="BN13:BN15" formula="1"/>
    <ignoredError sqref="BN156:BN202 BN80 BN118:BN122 BN154 BN43:BN47 BN34:BN40 BN109:BN115 BN16:BN32 BN82:BN107 BN49:BN78 BN124:BN152" formula="1" formulaRange="1"/>
    <ignoredError sqref="BN245:BN248 CB126:CG126 CI126 CR126 BN227:BN232 BN250 BN203:BN224 BN252:BN287 BO126:BZ126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66675</xdr:rowOff>
              </from>
              <to>
                <xdr:col>2</xdr:col>
                <xdr:colOff>571500</xdr:colOff>
                <xdr:row>6</xdr:row>
                <xdr:rowOff>47625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EST-DIC</vt:lpstr>
      <vt:lpstr>'EST-DIC'!Área_de_impresión</vt:lpstr>
      <vt:lpstr>'EST-DIC'!Títulos_a_imprimir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2016-02-18T19:29:14Z</cp:lastPrinted>
  <dcterms:created xsi:type="dcterms:W3CDTF">2010-02-24T14:16:20Z</dcterms:created>
  <dcterms:modified xsi:type="dcterms:W3CDTF">2016-02-18T20:03:11Z</dcterms:modified>
</cp:coreProperties>
</file>